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loteriadbogota-my.sharepoint.com/personal/david_pinzon_loteriadebogota_com/Documents/2024/4. Riesgos/"/>
    </mc:Choice>
  </mc:AlternateContent>
  <xr:revisionPtr revIDLastSave="699" documentId="13_ncr:1_{5F45D8E4-8D50-4ACC-A415-31D1A3398454}" xr6:coauthVersionLast="47" xr6:coauthVersionMax="47" xr10:uidLastSave="{F3C590E6-AD3A-4AAD-A158-4D26589C73BA}"/>
  <bookViews>
    <workbookView xWindow="-120" yWindow="-120" windowWidth="20730" windowHeight="11160" tabRatio="609" firstSheet="1" activeTab="6" xr2:uid="{00000000-000D-0000-FFFF-FFFF00000000}"/>
  </bookViews>
  <sheets>
    <sheet name="Listas" sheetId="15" state="hidden" r:id="rId1"/>
    <sheet name="Ayudas diligenciamiento" sheetId="16" r:id="rId2"/>
    <sheet name="Inventario" sheetId="61" r:id="rId3"/>
    <sheet name="Control de cambios" sheetId="60" r:id="rId4"/>
    <sheet name="Fórmula" sheetId="17" state="hidden" r:id="rId5"/>
    <sheet name="Riesgos de Corrupción" sheetId="38" state="hidden" r:id="rId6"/>
    <sheet name="Planeación y D Estratégico" sheetId="11" r:id="rId7"/>
    <sheet name="G. Comunicaciones" sheetId="44" r:id="rId8"/>
    <sheet name="Explotación JSA AP" sheetId="49" r:id="rId9"/>
    <sheet name="Control, Ins y Fisca" sheetId="51" r:id="rId10"/>
    <sheet name="Explotación JSA Loterías" sheetId="41" r:id="rId11"/>
    <sheet name="Recaudo" sheetId="55" r:id="rId12"/>
    <sheet name="Atención al cliente" sheetId="25" r:id="rId13"/>
    <sheet name="G TH" sheetId="59" r:id="rId14"/>
    <sheet name="G. Financiera" sheetId="52" r:id="rId15"/>
    <sheet name="Gestión ByS" sheetId="27" r:id="rId16"/>
    <sheet name="G. Documental" sheetId="47" r:id="rId17"/>
    <sheet name="G. TIC" sheetId="58" r:id="rId18"/>
    <sheet name="G Jurídica" sheetId="42" r:id="rId19"/>
    <sheet name="Evaluación Independiente G" sheetId="57" r:id="rId20"/>
    <sheet name="Control Disciplinario Interno" sheetId="50" r:id="rId21"/>
    <sheet name="Protección de Datos Personales" sheetId="56" r:id="rId22"/>
    <sheet name="Hoja1" sheetId="33"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20" hidden="1">'Control Disciplinario Interno'!$A$1:$BK$5</definedName>
    <definedName name="_xlnm._FilterDatabase" localSheetId="8" hidden="1">'Explotación JSA AP'!$3:$9</definedName>
    <definedName name="_xlnm._FilterDatabase" localSheetId="10" hidden="1">'Explotación JSA Loterías'!$A$1:$BL$7</definedName>
    <definedName name="_xlnm._FilterDatabase" localSheetId="18" hidden="1">'G Jurídica'!$A$1:$BB$12</definedName>
    <definedName name="_xlnm._FilterDatabase" localSheetId="13" hidden="1">'G TH'!$A$3:$BL$22</definedName>
    <definedName name="_xlnm._FilterDatabase" localSheetId="2" hidden="1">Inventario!$B$3:$I$44</definedName>
    <definedName name="_xlnm._FilterDatabase" localSheetId="6" hidden="1">'Planeación y D Estratégico'!$A$1:$BV$14</definedName>
    <definedName name="_xlnm._FilterDatabase" localSheetId="11" hidden="1">Recaudo!$A$3:$XET$3</definedName>
    <definedName name="_xlnm._FilterDatabase" localSheetId="5" hidden="1">'Riesgos de Corrupción'!$A$3:$XFB$7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 i="61" l="1"/>
  <c r="H8" i="61"/>
  <c r="H12" i="61" s="1"/>
  <c r="H10" i="61"/>
  <c r="H11" i="61"/>
  <c r="D44" i="61"/>
  <c r="AS4" i="27"/>
  <c r="AM9" i="50"/>
  <c r="X4" i="47"/>
  <c r="X6" i="47"/>
  <c r="X8" i="47"/>
  <c r="AL23" i="58"/>
  <c r="AL22" i="58"/>
  <c r="AL21" i="58"/>
  <c r="AL20" i="58"/>
  <c r="AL19" i="58"/>
  <c r="AL18" i="58"/>
  <c r="AL17" i="58"/>
  <c r="AL16" i="58"/>
  <c r="AH23" i="58"/>
  <c r="AH22" i="58"/>
  <c r="AH21" i="58"/>
  <c r="AH20" i="58"/>
  <c r="AH19" i="58"/>
  <c r="AH18" i="58"/>
  <c r="AH17" i="58"/>
  <c r="AH16" i="58"/>
  <c r="AH15" i="58"/>
  <c r="AH14" i="58"/>
  <c r="AH13" i="58"/>
  <c r="AH12" i="58"/>
  <c r="AH11" i="58"/>
  <c r="AH10" i="58"/>
  <c r="AH9" i="58"/>
  <c r="AH8" i="58"/>
  <c r="AH7" i="58"/>
  <c r="AH6" i="58"/>
  <c r="AH5" i="58"/>
  <c r="AF23" i="58"/>
  <c r="AF22" i="58"/>
  <c r="AI22" i="58" s="1"/>
  <c r="AF21" i="58"/>
  <c r="AI21" i="58" s="1"/>
  <c r="AF20" i="58"/>
  <c r="AF19" i="58"/>
  <c r="AI19" i="58" s="1"/>
  <c r="AF18" i="58"/>
  <c r="AI18" i="58" s="1"/>
  <c r="AF17" i="58"/>
  <c r="AI17" i="58" s="1"/>
  <c r="AF16" i="58"/>
  <c r="AA16" i="58"/>
  <c r="AA15" i="58"/>
  <c r="AM16" i="58" l="1"/>
  <c r="AI23" i="58"/>
  <c r="AI16" i="58"/>
  <c r="AI20" i="58"/>
  <c r="Z7" i="44"/>
  <c r="X7" i="44"/>
  <c r="AF14" i="55"/>
  <c r="AG9" i="27" l="1"/>
  <c r="AE9" i="27"/>
  <c r="L4" i="59"/>
  <c r="V4" i="59" s="1"/>
  <c r="N4" i="59"/>
  <c r="U4" i="59" s="1"/>
  <c r="X4" i="59" s="1"/>
  <c r="Y4" i="59" s="1"/>
  <c r="P4" i="59"/>
  <c r="R4" i="59"/>
  <c r="AE4" i="59"/>
  <c r="AG4" i="59"/>
  <c r="AH4" i="59" s="1"/>
  <c r="AE5" i="59"/>
  <c r="AG5" i="59"/>
  <c r="AH5" i="59" s="1"/>
  <c r="AE6" i="59"/>
  <c r="AG6" i="59"/>
  <c r="AH6" i="59" s="1"/>
  <c r="L7" i="59"/>
  <c r="V7" i="59" s="1"/>
  <c r="N7" i="59"/>
  <c r="P7" i="59"/>
  <c r="R7" i="59"/>
  <c r="U7" i="59"/>
  <c r="X7" i="59" s="1"/>
  <c r="Y7" i="59" s="1"/>
  <c r="AE7" i="59"/>
  <c r="AG7" i="59"/>
  <c r="AH7" i="59" s="1"/>
  <c r="AE8" i="59"/>
  <c r="AG8" i="59"/>
  <c r="AH8" i="59"/>
  <c r="AE9" i="59"/>
  <c r="AG9" i="59"/>
  <c r="AH9" i="59"/>
  <c r="AE10" i="59"/>
  <c r="AG10" i="59"/>
  <c r="AH10" i="59" s="1"/>
  <c r="L12" i="59"/>
  <c r="V12" i="59" s="1"/>
  <c r="N12" i="59"/>
  <c r="U12" i="59" s="1"/>
  <c r="X12" i="59" s="1"/>
  <c r="Y12" i="59" s="1"/>
  <c r="P12" i="59"/>
  <c r="R12" i="59"/>
  <c r="AE12" i="59"/>
  <c r="AG12" i="59"/>
  <c r="AH12" i="59" s="1"/>
  <c r="AE13" i="59"/>
  <c r="AG13" i="59"/>
  <c r="AH13" i="59"/>
  <c r="AE14" i="59"/>
  <c r="AG14" i="59"/>
  <c r="AH14" i="59"/>
  <c r="L15" i="59"/>
  <c r="V15" i="59" s="1"/>
  <c r="N15" i="59"/>
  <c r="U15" i="59" s="1"/>
  <c r="X15" i="59" s="1"/>
  <c r="Y15" i="59" s="1"/>
  <c r="P15" i="59"/>
  <c r="R15" i="59"/>
  <c r="AC15" i="59"/>
  <c r="AE15" i="59"/>
  <c r="AG15" i="59"/>
  <c r="AH15" i="59" s="1"/>
  <c r="AE16" i="59"/>
  <c r="AG16" i="59"/>
  <c r="AH16" i="59" s="1"/>
  <c r="L17" i="59"/>
  <c r="V17" i="59" s="1"/>
  <c r="N17" i="59"/>
  <c r="U17" i="59" s="1"/>
  <c r="X17" i="59" s="1"/>
  <c r="Y17" i="59" s="1"/>
  <c r="P17" i="59"/>
  <c r="R17" i="59"/>
  <c r="AE17" i="59"/>
  <c r="AG17" i="59"/>
  <c r="AH17" i="59" s="1"/>
  <c r="AE18" i="59"/>
  <c r="AH18" i="59" s="1"/>
  <c r="AK18" i="59" s="1"/>
  <c r="AL18" i="59" s="1"/>
  <c r="AM17" i="59" s="1"/>
  <c r="AG18" i="59"/>
  <c r="L19" i="59"/>
  <c r="N19" i="59"/>
  <c r="P19" i="59"/>
  <c r="U19" i="59" s="1"/>
  <c r="X19" i="59" s="1"/>
  <c r="Y19" i="59" s="1"/>
  <c r="R19" i="59"/>
  <c r="V19" i="59"/>
  <c r="W19" i="59" s="1"/>
  <c r="AE19" i="59"/>
  <c r="AH19" i="59" s="1"/>
  <c r="AG19" i="59"/>
  <c r="AM19" i="59"/>
  <c r="L20" i="59"/>
  <c r="N20" i="59"/>
  <c r="U20" i="59" s="1"/>
  <c r="X20" i="59" s="1"/>
  <c r="P20" i="59"/>
  <c r="R20" i="59"/>
  <c r="V20" i="59"/>
  <c r="W20" i="59" s="1"/>
  <c r="AE20" i="59"/>
  <c r="AG20" i="59"/>
  <c r="AH20" i="59" s="1"/>
  <c r="AM20" i="59"/>
  <c r="AE21" i="59"/>
  <c r="AG21" i="59"/>
  <c r="AH21" i="59" s="1"/>
  <c r="L22" i="59"/>
  <c r="N22" i="59"/>
  <c r="P22" i="59"/>
  <c r="R22" i="59"/>
  <c r="U22" i="59"/>
  <c r="X22" i="59" s="1"/>
  <c r="Y22" i="59" s="1"/>
  <c r="V22" i="59"/>
  <c r="Z22" i="59" s="1"/>
  <c r="AA22" i="59" s="1"/>
  <c r="W22" i="59"/>
  <c r="AE22" i="59"/>
  <c r="AG22" i="59"/>
  <c r="AH22" i="59" s="1"/>
  <c r="AM22" i="59"/>
  <c r="L23" i="59"/>
  <c r="N23" i="59"/>
  <c r="P23" i="59"/>
  <c r="U23" i="59" s="1"/>
  <c r="X23" i="59" s="1"/>
  <c r="R23" i="59"/>
  <c r="V23" i="59"/>
  <c r="W23" i="59" s="1"/>
  <c r="AE23" i="59"/>
  <c r="AG23" i="59"/>
  <c r="AH23" i="59"/>
  <c r="N24" i="59"/>
  <c r="U24" i="59" s="1"/>
  <c r="X24" i="59" s="1"/>
  <c r="Z24" i="59" s="1"/>
  <c r="P24" i="59"/>
  <c r="R24" i="59"/>
  <c r="V24" i="59"/>
  <c r="W24" i="59"/>
  <c r="AE24" i="59"/>
  <c r="AH24" i="59" s="1"/>
  <c r="AG24" i="59"/>
  <c r="L25" i="59"/>
  <c r="N25" i="59"/>
  <c r="P25" i="59"/>
  <c r="R25" i="59"/>
  <c r="U25" i="59"/>
  <c r="X25" i="59" s="1"/>
  <c r="Y25" i="59" s="1"/>
  <c r="V25" i="59"/>
  <c r="W25" i="59" s="1"/>
  <c r="AE25" i="59"/>
  <c r="AG25" i="59"/>
  <c r="AH25" i="59"/>
  <c r="AM25" i="59"/>
  <c r="N26" i="59"/>
  <c r="U26" i="59" s="1"/>
  <c r="P26" i="59"/>
  <c r="R26" i="59"/>
  <c r="W26" i="59"/>
  <c r="Y26" i="59"/>
  <c r="AA26" i="59"/>
  <c r="AE26" i="59"/>
  <c r="AG26" i="59"/>
  <c r="AH26" i="59" s="1"/>
  <c r="AM26" i="59"/>
  <c r="L27" i="59"/>
  <c r="N27" i="59"/>
  <c r="P27" i="59"/>
  <c r="U27" i="59" s="1"/>
  <c r="X27" i="59" s="1"/>
  <c r="Y27" i="59" s="1"/>
  <c r="R27" i="59"/>
  <c r="V27" i="59"/>
  <c r="W27" i="59" s="1"/>
  <c r="AE27" i="59"/>
  <c r="AH27" i="59" s="1"/>
  <c r="AG27" i="59"/>
  <c r="AM27" i="59"/>
  <c r="L28" i="59"/>
  <c r="N28" i="59"/>
  <c r="P28" i="59"/>
  <c r="R28" i="59"/>
  <c r="U28" i="59"/>
  <c r="X28" i="59" s="1"/>
  <c r="Y28" i="59" s="1"/>
  <c r="V28" i="59"/>
  <c r="W28" i="59"/>
  <c r="AE28" i="59"/>
  <c r="AG28" i="59"/>
  <c r="AH28" i="59" s="1"/>
  <c r="AM28" i="59"/>
  <c r="N29" i="59"/>
  <c r="P29" i="59"/>
  <c r="R29" i="59"/>
  <c r="U29" i="59"/>
  <c r="W29" i="59"/>
  <c r="Y29" i="59"/>
  <c r="AA29" i="59"/>
  <c r="AE29" i="59"/>
  <c r="AG29" i="59"/>
  <c r="AH29" i="59" s="1"/>
  <c r="AH9" i="27" l="1"/>
  <c r="AK22" i="59"/>
  <c r="Z15" i="59"/>
  <c r="AA15" i="59" s="1"/>
  <c r="AK15" i="59" s="1"/>
  <c r="W15" i="59"/>
  <c r="Z20" i="59"/>
  <c r="AA20" i="59" s="1"/>
  <c r="AK20" i="59" s="1"/>
  <c r="Y20" i="59"/>
  <c r="W17" i="59"/>
  <c r="Z17" i="59"/>
  <c r="AA17" i="59" s="1"/>
  <c r="AL22" i="59"/>
  <c r="W7" i="59"/>
  <c r="Z7" i="59"/>
  <c r="AA7" i="59" s="1"/>
  <c r="Z28" i="59"/>
  <c r="AA28" i="59" s="1"/>
  <c r="W12" i="59"/>
  <c r="Z12" i="59"/>
  <c r="AA12" i="59" s="1"/>
  <c r="Z4" i="59"/>
  <c r="AA4" i="59" s="1"/>
  <c r="W4" i="59"/>
  <c r="Z19" i="59"/>
  <c r="AA19" i="59" s="1"/>
  <c r="Z25" i="59"/>
  <c r="AA25" i="59" s="1"/>
  <c r="Z27" i="59"/>
  <c r="AA27" i="59" s="1"/>
  <c r="AL20" i="59" l="1"/>
  <c r="AK17" i="59"/>
  <c r="AL17" i="59" s="1"/>
  <c r="AK4" i="59"/>
  <c r="AL4" i="59" s="1"/>
  <c r="AK7" i="59"/>
  <c r="AL7" i="59" s="1"/>
  <c r="AK19" i="59"/>
  <c r="AL19" i="59" s="1"/>
  <c r="AL15" i="59"/>
  <c r="AK12" i="59"/>
  <c r="AL12" i="59" s="1"/>
  <c r="AK13" i="59" l="1"/>
  <c r="AL13" i="59"/>
  <c r="AK5" i="59"/>
  <c r="AL5" i="59"/>
  <c r="AK8" i="59"/>
  <c r="AL8" i="59" s="1"/>
  <c r="AK16" i="59"/>
  <c r="AL16" i="59"/>
  <c r="AM15" i="59" s="1"/>
  <c r="AK21" i="59"/>
  <c r="AL21" i="59" s="1"/>
  <c r="AK9" i="59" l="1"/>
  <c r="AL9" i="59"/>
  <c r="AK14" i="59"/>
  <c r="AL14" i="59" s="1"/>
  <c r="AM12" i="59" s="1"/>
  <c r="AK6" i="59"/>
  <c r="AL6" i="59" s="1"/>
  <c r="AM4" i="59" s="1"/>
  <c r="AK10" i="59" l="1"/>
  <c r="AL10" i="59" s="1"/>
  <c r="AL11" i="59" s="1"/>
  <c r="AM7" i="59" s="1"/>
  <c r="L4" i="58" l="1"/>
  <c r="N4" i="58"/>
  <c r="P4" i="58"/>
  <c r="R4" i="58"/>
  <c r="V4" i="58"/>
  <c r="AF4" i="58"/>
  <c r="AI4" i="58" s="1"/>
  <c r="AH4" i="58"/>
  <c r="AF5" i="58"/>
  <c r="AI5" i="58" s="1"/>
  <c r="AF6" i="58"/>
  <c r="AI6" i="58" s="1"/>
  <c r="AF7" i="58"/>
  <c r="AI7" i="58" s="1"/>
  <c r="AF8" i="58"/>
  <c r="AI8" i="58" s="1"/>
  <c r="AF9" i="58"/>
  <c r="AI9" i="58" s="1"/>
  <c r="L10" i="58"/>
  <c r="V10" i="58" s="1"/>
  <c r="N10" i="58"/>
  <c r="P10" i="58"/>
  <c r="R10" i="58"/>
  <c r="AF10" i="58"/>
  <c r="AI10" i="58" s="1"/>
  <c r="AF11" i="58"/>
  <c r="AI11" i="58" s="1"/>
  <c r="AF12" i="58"/>
  <c r="AI12" i="58" s="1"/>
  <c r="AF13" i="58"/>
  <c r="AI13" i="58" s="1"/>
  <c r="L14" i="58"/>
  <c r="V14" i="58" s="1"/>
  <c r="N14" i="58"/>
  <c r="P14" i="58"/>
  <c r="U14" i="58" s="1"/>
  <c r="X14" i="58" s="1"/>
  <c r="R14" i="58"/>
  <c r="AA14" i="58"/>
  <c r="AF14" i="58"/>
  <c r="AI14" i="58" s="1"/>
  <c r="L15" i="58"/>
  <c r="V15" i="58" s="1"/>
  <c r="N15" i="58"/>
  <c r="P15" i="58"/>
  <c r="R15" i="58"/>
  <c r="AF15" i="58"/>
  <c r="AI15" i="58" s="1"/>
  <c r="AL15" i="58" s="1"/>
  <c r="AM15" i="58" s="1"/>
  <c r="AN15" i="58" s="1"/>
  <c r="L16" i="58"/>
  <c r="V16" i="58" s="1"/>
  <c r="W16" i="58" s="1"/>
  <c r="N16" i="58"/>
  <c r="P16" i="58"/>
  <c r="R16" i="58"/>
  <c r="N17" i="58"/>
  <c r="P17" i="58"/>
  <c r="R17" i="58"/>
  <c r="V17" i="58"/>
  <c r="W17" i="58" s="1"/>
  <c r="L18" i="58"/>
  <c r="V18" i="58" s="1"/>
  <c r="N18" i="58"/>
  <c r="P18" i="58"/>
  <c r="R18" i="58"/>
  <c r="AC18" i="58"/>
  <c r="AN18" i="58"/>
  <c r="N19" i="58"/>
  <c r="P19" i="58"/>
  <c r="R19" i="58"/>
  <c r="W19" i="58"/>
  <c r="Y19" i="58"/>
  <c r="AC19" i="58"/>
  <c r="AC21" i="58" s="1"/>
  <c r="AC23" i="58" s="1"/>
  <c r="AM19" i="58"/>
  <c r="AN19" i="58" s="1"/>
  <c r="L20" i="58"/>
  <c r="V20" i="58" s="1"/>
  <c r="W20" i="58" s="1"/>
  <c r="N20" i="58"/>
  <c r="P20" i="58"/>
  <c r="R20" i="58"/>
  <c r="AC20" i="58"/>
  <c r="AM20" i="58"/>
  <c r="AN20" i="58" s="1"/>
  <c r="N21" i="58"/>
  <c r="P21" i="58"/>
  <c r="R21" i="58"/>
  <c r="W21" i="58"/>
  <c r="Y21" i="58"/>
  <c r="AM21" i="58"/>
  <c r="AN21" i="58" s="1"/>
  <c r="L22" i="58"/>
  <c r="V22" i="58" s="1"/>
  <c r="N22" i="58"/>
  <c r="P22" i="58"/>
  <c r="U22" i="58" s="1"/>
  <c r="X22" i="58" s="1"/>
  <c r="Y22" i="58" s="1"/>
  <c r="R22" i="58"/>
  <c r="AM22" i="58"/>
  <c r="AN22" i="58" s="1"/>
  <c r="N23" i="58"/>
  <c r="P23" i="58"/>
  <c r="R23" i="58"/>
  <c r="W23" i="58"/>
  <c r="Y23" i="58"/>
  <c r="AM23" i="58"/>
  <c r="AN23" i="58" s="1"/>
  <c r="U19" i="58" l="1"/>
  <c r="U17" i="58"/>
  <c r="X17" i="58" s="1"/>
  <c r="U10" i="58"/>
  <c r="U18" i="58"/>
  <c r="X18" i="58" s="1"/>
  <c r="Y18" i="58" s="1"/>
  <c r="U16" i="58"/>
  <c r="X16" i="58" s="1"/>
  <c r="X10" i="58"/>
  <c r="Y10" i="58" s="1"/>
  <c r="X15" i="58"/>
  <c r="U15" i="58"/>
  <c r="U23" i="58"/>
  <c r="U21" i="58"/>
  <c r="AL14" i="58"/>
  <c r="AM14" i="58" s="1"/>
  <c r="AN14" i="58" s="1"/>
  <c r="U4" i="58"/>
  <c r="X4" i="58" s="1"/>
  <c r="Y4" i="58" s="1"/>
  <c r="U20" i="58"/>
  <c r="X20" i="58" s="1"/>
  <c r="Z20" i="58" s="1"/>
  <c r="AA20" i="58" s="1"/>
  <c r="W10" i="58"/>
  <c r="Z4" i="58"/>
  <c r="AA4" i="58" s="1"/>
  <c r="W22" i="58"/>
  <c r="Z22" i="58"/>
  <c r="AA22" i="58" s="1"/>
  <c r="Z18" i="58"/>
  <c r="AA18" i="58" s="1"/>
  <c r="W18" i="58"/>
  <c r="Z17" i="58"/>
  <c r="AA17" i="58" s="1"/>
  <c r="W4" i="58"/>
  <c r="Y20" i="58" l="1"/>
  <c r="Z10" i="58"/>
  <c r="AA10" i="58" s="1"/>
  <c r="AL10" i="58" s="1"/>
  <c r="AL4" i="58"/>
  <c r="AM4" i="58" s="1"/>
  <c r="AM10" i="58" l="1"/>
  <c r="AL11" i="58" s="1"/>
  <c r="AL5" i="58"/>
  <c r="AM5" i="58" s="1"/>
  <c r="AM11" i="58"/>
  <c r="AL12" i="58" s="1"/>
  <c r="AL6" i="58" l="1"/>
  <c r="AM6" i="58" s="1"/>
  <c r="AM12" i="58"/>
  <c r="AL13" i="58" s="1"/>
  <c r="AM13" i="58" l="1"/>
  <c r="AN10" i="58" s="1"/>
  <c r="AL7" i="58"/>
  <c r="AM7" i="58" s="1"/>
  <c r="AL8" i="58" s="1"/>
  <c r="AM8" i="58" l="1"/>
  <c r="AL9" i="58" s="1"/>
  <c r="AN4" i="58" l="1"/>
  <c r="AM9" i="58"/>
  <c r="L4" i="57" l="1"/>
  <c r="V4" i="57" s="1"/>
  <c r="N4" i="57"/>
  <c r="P4" i="57"/>
  <c r="R4" i="57"/>
  <c r="U4" i="57"/>
  <c r="X4" i="57"/>
  <c r="AA4" i="57"/>
  <c r="AE4" i="57"/>
  <c r="AG4" i="57"/>
  <c r="AH4" i="57" s="1"/>
  <c r="AK4" i="57" s="1"/>
  <c r="AE5" i="57"/>
  <c r="AG5" i="57"/>
  <c r="AH5" i="57" s="1"/>
  <c r="AE6" i="57"/>
  <c r="AG6" i="57"/>
  <c r="AH6" i="57" s="1"/>
  <c r="L7" i="57"/>
  <c r="V7" i="57" s="1"/>
  <c r="N7" i="57"/>
  <c r="P7" i="57"/>
  <c r="R7" i="57"/>
  <c r="U7" i="57"/>
  <c r="X7" i="57"/>
  <c r="AA7" i="57"/>
  <c r="AE7" i="57"/>
  <c r="AG7" i="57"/>
  <c r="AH7" i="57"/>
  <c r="AK7" i="57" s="1"/>
  <c r="AE8" i="57"/>
  <c r="AG8" i="57"/>
  <c r="AH8" i="57" s="1"/>
  <c r="L9" i="57"/>
  <c r="V9" i="57" s="1"/>
  <c r="N9" i="57"/>
  <c r="P9" i="57"/>
  <c r="R9" i="57"/>
  <c r="U9" i="57"/>
  <c r="X9" i="57" s="1"/>
  <c r="AA9" i="57"/>
  <c r="AE9" i="57"/>
  <c r="AG9" i="57"/>
  <c r="AH9" i="57" s="1"/>
  <c r="AK9" i="57" s="1"/>
  <c r="AL9" i="57" s="1"/>
  <c r="AE10" i="57"/>
  <c r="AG10" i="57"/>
  <c r="AH10" i="57" s="1"/>
  <c r="L11" i="57"/>
  <c r="V11" i="57" s="1"/>
  <c r="W11" i="57" s="1"/>
  <c r="N11" i="57"/>
  <c r="U11" i="57" s="1"/>
  <c r="X11" i="57" s="1"/>
  <c r="P11" i="57"/>
  <c r="R11" i="57"/>
  <c r="AE11" i="57"/>
  <c r="AG11" i="57"/>
  <c r="AH11" i="57" s="1"/>
  <c r="N12" i="57"/>
  <c r="P12" i="57"/>
  <c r="R12" i="57"/>
  <c r="U12" i="57"/>
  <c r="V12" i="57"/>
  <c r="Z12" i="57" s="1"/>
  <c r="W12" i="57"/>
  <c r="X12" i="57"/>
  <c r="AE12" i="57"/>
  <c r="AG12" i="57"/>
  <c r="AH12" i="57" s="1"/>
  <c r="L13" i="57"/>
  <c r="V13" i="57" s="1"/>
  <c r="N13" i="57"/>
  <c r="P13" i="57"/>
  <c r="U13" i="57" s="1"/>
  <c r="X13" i="57" s="1"/>
  <c r="Y13" i="57" s="1"/>
  <c r="R13" i="57"/>
  <c r="AE13" i="57"/>
  <c r="AG13" i="57"/>
  <c r="AH13" i="57" s="1"/>
  <c r="AM13" i="57"/>
  <c r="N14" i="57"/>
  <c r="P14" i="57"/>
  <c r="R14" i="57"/>
  <c r="U14" i="57"/>
  <c r="W14" i="57"/>
  <c r="Y14" i="57"/>
  <c r="AE14" i="57"/>
  <c r="AH14" i="57" s="1"/>
  <c r="AG14" i="57"/>
  <c r="AK10" i="57" l="1"/>
  <c r="AL10" i="57"/>
  <c r="AM9" i="57" s="1"/>
  <c r="AL4" i="57"/>
  <c r="AL7" i="57"/>
  <c r="W13" i="57"/>
  <c r="Z13" i="57"/>
  <c r="AA14" i="57" l="1"/>
  <c r="AA13" i="57"/>
  <c r="AK8" i="57"/>
  <c r="AL8" i="57"/>
  <c r="AM7" i="57" s="1"/>
  <c r="AK5" i="57"/>
  <c r="AL5" i="57"/>
  <c r="AK6" i="57" l="1"/>
  <c r="AL6" i="57"/>
  <c r="AM4" i="57" s="1"/>
  <c r="L4" i="56" l="1"/>
  <c r="V4" i="56" s="1"/>
  <c r="N4" i="56"/>
  <c r="P4" i="56"/>
  <c r="R4" i="56"/>
  <c r="AE4" i="56"/>
  <c r="AG4" i="56"/>
  <c r="AH4" i="56" s="1"/>
  <c r="AM18" i="52"/>
  <c r="AM17" i="52"/>
  <c r="AG18" i="52"/>
  <c r="AH18" i="52" s="1"/>
  <c r="AE18" i="52"/>
  <c r="AA18" i="52"/>
  <c r="Y18" i="52"/>
  <c r="W18" i="52"/>
  <c r="R18" i="52"/>
  <c r="P18" i="52"/>
  <c r="N18" i="52"/>
  <c r="AG17" i="52"/>
  <c r="AH17" i="52" s="1"/>
  <c r="AE17" i="52"/>
  <c r="R17" i="52"/>
  <c r="P17" i="52"/>
  <c r="N17" i="52"/>
  <c r="L17" i="52"/>
  <c r="V17" i="52" s="1"/>
  <c r="AN12" i="44"/>
  <c r="AO12" i="44" s="1"/>
  <c r="AO11" i="44"/>
  <c r="AH12" i="44"/>
  <c r="AI12" i="44" s="1"/>
  <c r="AF12" i="44"/>
  <c r="AH11" i="44"/>
  <c r="AF11" i="44"/>
  <c r="Z12" i="44"/>
  <c r="W12" i="44"/>
  <c r="R12" i="44"/>
  <c r="P12" i="44"/>
  <c r="N12" i="44"/>
  <c r="U12" i="44" s="1"/>
  <c r="R11" i="44"/>
  <c r="P11" i="44"/>
  <c r="N11" i="44"/>
  <c r="U11" i="44" s="1"/>
  <c r="X11" i="44" s="1"/>
  <c r="L11" i="44"/>
  <c r="V11" i="44" s="1"/>
  <c r="W11" i="44" s="1"/>
  <c r="AS20" i="27"/>
  <c r="AK20" i="27"/>
  <c r="AL20" i="27" s="1"/>
  <c r="AM20" i="27" s="1"/>
  <c r="AK19" i="27"/>
  <c r="AL19" i="27" s="1"/>
  <c r="AM19" i="27" s="1"/>
  <c r="AF20" i="27"/>
  <c r="AD20" i="27"/>
  <c r="AA20" i="27"/>
  <c r="Y20" i="27"/>
  <c r="W20" i="27"/>
  <c r="R20" i="27"/>
  <c r="P20" i="27"/>
  <c r="N20" i="27"/>
  <c r="AF19" i="27"/>
  <c r="AD19" i="27"/>
  <c r="R19" i="27"/>
  <c r="P19" i="27"/>
  <c r="N19" i="27"/>
  <c r="L19" i="27"/>
  <c r="V19" i="27" s="1"/>
  <c r="W19" i="27" s="1"/>
  <c r="AL11" i="50"/>
  <c r="AL10" i="50"/>
  <c r="AG11" i="50"/>
  <c r="AH11" i="50" s="1"/>
  <c r="AE11" i="50"/>
  <c r="AA11" i="50"/>
  <c r="Y11" i="50"/>
  <c r="W11" i="50"/>
  <c r="R11" i="50"/>
  <c r="P11" i="50"/>
  <c r="N11" i="50"/>
  <c r="U11" i="50" s="1"/>
  <c r="AG10" i="50"/>
  <c r="AH10" i="50" s="1"/>
  <c r="AE10" i="50"/>
  <c r="AA10" i="50"/>
  <c r="Y10" i="50"/>
  <c r="W10" i="50"/>
  <c r="R10" i="50"/>
  <c r="P10" i="50"/>
  <c r="N10" i="50"/>
  <c r="U10" i="50" s="1"/>
  <c r="AG9" i="50"/>
  <c r="AH9" i="50" s="1"/>
  <c r="AE9" i="50"/>
  <c r="R9" i="50"/>
  <c r="P9" i="50"/>
  <c r="U9" i="50" s="1"/>
  <c r="X9" i="50" s="1"/>
  <c r="Y9" i="50" s="1"/>
  <c r="N9" i="50"/>
  <c r="L9" i="50"/>
  <c r="V9" i="50" s="1"/>
  <c r="AG15" i="49"/>
  <c r="AH15" i="49" s="1"/>
  <c r="AE15" i="49"/>
  <c r="R15" i="49"/>
  <c r="P15" i="49"/>
  <c r="U15" i="49" s="1"/>
  <c r="X15" i="49" s="1"/>
  <c r="Y15" i="49" s="1"/>
  <c r="N15" i="49"/>
  <c r="L15" i="49"/>
  <c r="V15" i="49" s="1"/>
  <c r="AG14" i="49"/>
  <c r="AH14" i="49" s="1"/>
  <c r="AE14" i="49"/>
  <c r="R14" i="49"/>
  <c r="P14" i="49"/>
  <c r="N14" i="49"/>
  <c r="U14" i="49" s="1"/>
  <c r="X14" i="49" s="1"/>
  <c r="Y14" i="49" s="1"/>
  <c r="L14" i="49"/>
  <c r="V14" i="49" s="1"/>
  <c r="AH15" i="41"/>
  <c r="AF15" i="41"/>
  <c r="X15" i="41"/>
  <c r="Y15" i="41" s="1"/>
  <c r="R15" i="41"/>
  <c r="P15" i="41"/>
  <c r="N15" i="41"/>
  <c r="L15" i="41"/>
  <c r="V15" i="41" s="1"/>
  <c r="Z15" i="41" s="1"/>
  <c r="AA15" i="41" s="1"/>
  <c r="AG12" i="11"/>
  <c r="AH12" i="11" s="1"/>
  <c r="AE12" i="11"/>
  <c r="AW14" i="41"/>
  <c r="AH14" i="41"/>
  <c r="AI14" i="41" s="1"/>
  <c r="AF14" i="41"/>
  <c r="Y14" i="41"/>
  <c r="U14" i="41"/>
  <c r="R14" i="41"/>
  <c r="P14" i="41"/>
  <c r="N14" i="41"/>
  <c r="L14" i="41"/>
  <c r="V14" i="41" s="1"/>
  <c r="U4" i="56" l="1"/>
  <c r="X4" i="56" s="1"/>
  <c r="Y4" i="56" s="1"/>
  <c r="AI11" i="44"/>
  <c r="U20" i="27"/>
  <c r="AG19" i="27"/>
  <c r="AG20" i="27"/>
  <c r="U19" i="27"/>
  <c r="X19" i="27" s="1"/>
  <c r="Y19" i="27" s="1"/>
  <c r="AS19" i="27"/>
  <c r="U17" i="52"/>
  <c r="X17" i="52" s="1"/>
  <c r="Y17" i="52" s="1"/>
  <c r="U18" i="52"/>
  <c r="AI15" i="41"/>
  <c r="AW15" i="41"/>
  <c r="W4" i="56"/>
  <c r="W17" i="52"/>
  <c r="Z11" i="44"/>
  <c r="Z9" i="50"/>
  <c r="AA9" i="50" s="1"/>
  <c r="W9" i="50"/>
  <c r="Z15" i="49"/>
  <c r="AA15" i="49" s="1"/>
  <c r="AL15" i="49" s="1"/>
  <c r="AM15" i="49" s="1"/>
  <c r="AN15" i="49" s="1"/>
  <c r="W15" i="49"/>
  <c r="Z14" i="49"/>
  <c r="AA14" i="49" s="1"/>
  <c r="AL14" i="49" s="1"/>
  <c r="AM14" i="49" s="1"/>
  <c r="AN14" i="49" s="1"/>
  <c r="W14" i="49"/>
  <c r="W15" i="41"/>
  <c r="W14" i="41"/>
  <c r="Z14" i="41"/>
  <c r="AA14" i="41" s="1"/>
  <c r="Z4" i="56" l="1"/>
  <c r="AA4" i="56" s="1"/>
  <c r="AL4" i="56" s="1"/>
  <c r="AM4" i="56" s="1"/>
  <c r="AN4" i="56" s="1"/>
  <c r="Z19" i="27"/>
  <c r="AA19" i="27" s="1"/>
  <c r="Z17" i="52"/>
  <c r="AA17" i="52" s="1"/>
  <c r="AU14" i="41"/>
  <c r="AV14" i="41" s="1"/>
  <c r="AG8" i="50" l="1"/>
  <c r="AE8" i="50"/>
  <c r="V8" i="50"/>
  <c r="W8" i="50" s="1"/>
  <c r="R8" i="50"/>
  <c r="P8" i="50"/>
  <c r="N8" i="50"/>
  <c r="AG7" i="50"/>
  <c r="AH7" i="50" s="1"/>
  <c r="AE7" i="50"/>
  <c r="R7" i="50"/>
  <c r="P7" i="50"/>
  <c r="N7" i="50"/>
  <c r="L7" i="50"/>
  <c r="V7" i="50" s="1"/>
  <c r="W7" i="50" s="1"/>
  <c r="AH14" i="42"/>
  <c r="AH13" i="42"/>
  <c r="AG14" i="42"/>
  <c r="AG13" i="42"/>
  <c r="AE14" i="42"/>
  <c r="AE13" i="42"/>
  <c r="V14" i="42"/>
  <c r="R14" i="42"/>
  <c r="P14" i="42"/>
  <c r="N14" i="42"/>
  <c r="R13" i="42"/>
  <c r="P13" i="42"/>
  <c r="N13" i="42"/>
  <c r="L13" i="42"/>
  <c r="V13" i="42" s="1"/>
  <c r="W13" i="42" s="1"/>
  <c r="AH9" i="47"/>
  <c r="AI9" i="47" s="1"/>
  <c r="V9" i="47"/>
  <c r="R9" i="47"/>
  <c r="P9" i="47"/>
  <c r="N9" i="47"/>
  <c r="AH8" i="47"/>
  <c r="AI8" i="47" s="1"/>
  <c r="R8" i="47"/>
  <c r="U8" i="47" s="1"/>
  <c r="P8" i="47"/>
  <c r="N8" i="47"/>
  <c r="L8" i="47"/>
  <c r="V8" i="47" s="1"/>
  <c r="W8" i="47" s="1"/>
  <c r="AG17" i="27"/>
  <c r="AH17" i="27" s="1"/>
  <c r="AG18" i="27"/>
  <c r="AH18" i="27" s="1"/>
  <c r="V18" i="27"/>
  <c r="W18" i="27" s="1"/>
  <c r="R18" i="27"/>
  <c r="P18" i="27"/>
  <c r="N18" i="27"/>
  <c r="R17" i="27"/>
  <c r="P17" i="27"/>
  <c r="N17" i="27"/>
  <c r="L17" i="27"/>
  <c r="V17" i="27" s="1"/>
  <c r="W17" i="27" s="1"/>
  <c r="AG16" i="52"/>
  <c r="AH16" i="52" s="1"/>
  <c r="AE16" i="52"/>
  <c r="V16" i="52"/>
  <c r="W16" i="52" s="1"/>
  <c r="R16" i="52"/>
  <c r="P16" i="52"/>
  <c r="U16" i="52" s="1"/>
  <c r="X16" i="52" s="1"/>
  <c r="Z16" i="52" s="1"/>
  <c r="N16" i="52"/>
  <c r="AG15" i="52"/>
  <c r="AH15" i="52" s="1"/>
  <c r="AE15" i="52"/>
  <c r="R15" i="52"/>
  <c r="P15" i="52"/>
  <c r="N15" i="52"/>
  <c r="L15" i="52"/>
  <c r="V15" i="52" s="1"/>
  <c r="W15" i="52" s="1"/>
  <c r="AG7" i="25"/>
  <c r="AH7" i="25" s="1"/>
  <c r="AE7" i="25"/>
  <c r="AG6" i="25"/>
  <c r="AE6" i="25"/>
  <c r="V7" i="25"/>
  <c r="W7" i="25" s="1"/>
  <c r="R7" i="25"/>
  <c r="P7" i="25"/>
  <c r="N7" i="25"/>
  <c r="R6" i="25"/>
  <c r="U6" i="25" s="1"/>
  <c r="X6" i="25" s="1"/>
  <c r="P6" i="25"/>
  <c r="N6" i="25"/>
  <c r="L6" i="25"/>
  <c r="V6" i="25" s="1"/>
  <c r="W6" i="25" s="1"/>
  <c r="AH14" i="55"/>
  <c r="AI14" i="55" s="1"/>
  <c r="V14" i="55"/>
  <c r="R14" i="55"/>
  <c r="P14" i="55"/>
  <c r="N14" i="55"/>
  <c r="U14" i="55" s="1"/>
  <c r="X14" i="55" s="1"/>
  <c r="AH13" i="55"/>
  <c r="AF13" i="55"/>
  <c r="R13" i="55"/>
  <c r="P13" i="55"/>
  <c r="N13" i="55"/>
  <c r="U13" i="55" s="1"/>
  <c r="X13" i="55" s="1"/>
  <c r="L13" i="55"/>
  <c r="V13" i="55" s="1"/>
  <c r="W13" i="55" s="1"/>
  <c r="AH13" i="41"/>
  <c r="AI13" i="41" s="1"/>
  <c r="AF13" i="41"/>
  <c r="AH12" i="41"/>
  <c r="AI12" i="41" s="1"/>
  <c r="AF12" i="41"/>
  <c r="V13" i="41"/>
  <c r="R13" i="41"/>
  <c r="P13" i="41"/>
  <c r="N13" i="41"/>
  <c r="U12" i="41"/>
  <c r="X12" i="41" s="1"/>
  <c r="R12" i="41"/>
  <c r="P12" i="41"/>
  <c r="N12" i="41"/>
  <c r="L12" i="41"/>
  <c r="V12" i="41" s="1"/>
  <c r="W12" i="41" s="1"/>
  <c r="AG8" i="51"/>
  <c r="AH8" i="51" s="1"/>
  <c r="AE8" i="51"/>
  <c r="V8" i="51"/>
  <c r="W8" i="51" s="1"/>
  <c r="R8" i="51"/>
  <c r="P8" i="51"/>
  <c r="N8" i="51"/>
  <c r="AG7" i="51"/>
  <c r="AH7" i="51" s="1"/>
  <c r="AE7" i="51"/>
  <c r="R7" i="51"/>
  <c r="P7" i="51"/>
  <c r="N7" i="51"/>
  <c r="U7" i="51" s="1"/>
  <c r="X7" i="51" s="1"/>
  <c r="L7" i="51"/>
  <c r="V7" i="51" s="1"/>
  <c r="W7" i="51" s="1"/>
  <c r="U8" i="50" l="1"/>
  <c r="X8" i="50" s="1"/>
  <c r="U7" i="50"/>
  <c r="X7" i="50" s="1"/>
  <c r="AH8" i="50"/>
  <c r="U9" i="47"/>
  <c r="X9" i="47" s="1"/>
  <c r="AI13" i="55"/>
  <c r="U8" i="51"/>
  <c r="X8" i="51" s="1"/>
  <c r="Z8" i="51" s="1"/>
  <c r="U18" i="27"/>
  <c r="X18" i="27" s="1"/>
  <c r="Z18" i="27" s="1"/>
  <c r="U17" i="27"/>
  <c r="X17" i="27" s="1"/>
  <c r="U15" i="52"/>
  <c r="X15" i="52" s="1"/>
  <c r="U13" i="41"/>
  <c r="X13" i="41" s="1"/>
  <c r="Z8" i="50"/>
  <c r="U14" i="42"/>
  <c r="X14" i="42" s="1"/>
  <c r="Z14" i="42" s="1"/>
  <c r="U13" i="42"/>
  <c r="X13" i="42" s="1"/>
  <c r="W14" i="42"/>
  <c r="Z9" i="47"/>
  <c r="W9" i="47"/>
  <c r="AH6" i="25"/>
  <c r="U7" i="25"/>
  <c r="X7" i="25" s="1"/>
  <c r="Z7" i="25" s="1"/>
  <c r="Z14" i="55"/>
  <c r="W14" i="55"/>
  <c r="Z13" i="41"/>
  <c r="W13" i="41"/>
  <c r="AG13" i="49"/>
  <c r="AH13" i="49" s="1"/>
  <c r="AE13" i="49"/>
  <c r="V13" i="49"/>
  <c r="W13" i="49" s="1"/>
  <c r="R13" i="49"/>
  <c r="P13" i="49"/>
  <c r="U13" i="49" s="1"/>
  <c r="X13" i="49" s="1"/>
  <c r="N13" i="49"/>
  <c r="AG12" i="49"/>
  <c r="AH12" i="49" s="1"/>
  <c r="AE12" i="49"/>
  <c r="R12" i="49"/>
  <c r="P12" i="49"/>
  <c r="N12" i="49"/>
  <c r="L12" i="49"/>
  <c r="V12" i="49" s="1"/>
  <c r="W12" i="49" s="1"/>
  <c r="AH10" i="44"/>
  <c r="Z10" i="44"/>
  <c r="AF10" i="44"/>
  <c r="R10" i="44"/>
  <c r="P10" i="44"/>
  <c r="N10" i="44"/>
  <c r="U10" i="44" s="1"/>
  <c r="X10" i="44" s="1"/>
  <c r="L10" i="44"/>
  <c r="V10" i="44" s="1"/>
  <c r="AG17" i="11"/>
  <c r="AE17" i="11"/>
  <c r="R17" i="11"/>
  <c r="P17" i="11"/>
  <c r="N17" i="11"/>
  <c r="L17" i="11"/>
  <c r="V17" i="11" s="1"/>
  <c r="AG13" i="11"/>
  <c r="AE13" i="11"/>
  <c r="AO8" i="44"/>
  <c r="AH9" i="44"/>
  <c r="AF9" i="44"/>
  <c r="AH8" i="44"/>
  <c r="AI8" i="44" s="1"/>
  <c r="AF8" i="44"/>
  <c r="R8" i="44"/>
  <c r="P8" i="44"/>
  <c r="N8" i="44"/>
  <c r="L8" i="44"/>
  <c r="V8" i="44" s="1"/>
  <c r="W15" i="11"/>
  <c r="AG16" i="11"/>
  <c r="AE16" i="11"/>
  <c r="AG15" i="11"/>
  <c r="AE15" i="11"/>
  <c r="R15" i="11"/>
  <c r="P15" i="11"/>
  <c r="N15" i="11"/>
  <c r="L15" i="11"/>
  <c r="AA9" i="55"/>
  <c r="AN11" i="55"/>
  <c r="L4" i="55"/>
  <c r="V4" i="55" s="1"/>
  <c r="N4" i="55"/>
  <c r="P4" i="55"/>
  <c r="R4" i="55"/>
  <c r="AE4" i="55"/>
  <c r="AG4" i="55"/>
  <c r="AH4" i="55" s="1"/>
  <c r="AE5" i="55"/>
  <c r="AG5" i="55"/>
  <c r="AE6" i="55"/>
  <c r="AG6" i="55"/>
  <c r="AE7" i="55"/>
  <c r="AG7" i="55"/>
  <c r="L8" i="55"/>
  <c r="V8" i="55" s="1"/>
  <c r="W8" i="55" s="1"/>
  <c r="M8" i="55"/>
  <c r="N8" i="55" s="1"/>
  <c r="O8" i="55"/>
  <c r="P8" i="55" s="1"/>
  <c r="R8" i="55"/>
  <c r="AE8" i="55"/>
  <c r="AG8" i="55"/>
  <c r="AR8" i="55"/>
  <c r="AU8" i="55"/>
  <c r="L9" i="55"/>
  <c r="V9" i="55" s="1"/>
  <c r="N9" i="55"/>
  <c r="P9" i="55"/>
  <c r="R9" i="55"/>
  <c r="AE9" i="55"/>
  <c r="AG9" i="55"/>
  <c r="AE10" i="55"/>
  <c r="AG10" i="55"/>
  <c r="L11" i="55"/>
  <c r="V11" i="55" s="1"/>
  <c r="N11" i="55"/>
  <c r="P11" i="55"/>
  <c r="R11" i="55"/>
  <c r="Y11" i="55"/>
  <c r="AA11" i="55"/>
  <c r="AE11" i="55"/>
  <c r="AG11" i="55"/>
  <c r="AE12" i="55"/>
  <c r="AG12" i="55"/>
  <c r="U11" i="55" l="1"/>
  <c r="AH8" i="55"/>
  <c r="AH6" i="55"/>
  <c r="AH5" i="55"/>
  <c r="U15" i="11"/>
  <c r="X15" i="11" s="1"/>
  <c r="AH17" i="11"/>
  <c r="AH13" i="11"/>
  <c r="U17" i="11"/>
  <c r="X17" i="11" s="1"/>
  <c r="Y17" i="11" s="1"/>
  <c r="U12" i="49"/>
  <c r="X12" i="49" s="1"/>
  <c r="Z13" i="49"/>
  <c r="U8" i="44"/>
  <c r="X8" i="44" s="1"/>
  <c r="Z8" i="44" s="1"/>
  <c r="AI10" i="44"/>
  <c r="W10" i="44"/>
  <c r="W17" i="11"/>
  <c r="AI9" i="44"/>
  <c r="W8" i="44"/>
  <c r="AH16" i="11"/>
  <c r="AH15" i="11"/>
  <c r="U4" i="55"/>
  <c r="X4" i="55" s="1"/>
  <c r="Y4" i="55" s="1"/>
  <c r="W11" i="55"/>
  <c r="AH7" i="55"/>
  <c r="U9" i="55"/>
  <c r="X9" i="55" s="1"/>
  <c r="Y9" i="55" s="1"/>
  <c r="U8" i="55"/>
  <c r="X8" i="55" s="1"/>
  <c r="Y8" i="55" s="1"/>
  <c r="AH9" i="55"/>
  <c r="AL4" i="55"/>
  <c r="AM4" i="55" s="1"/>
  <c r="AH12" i="55"/>
  <c r="AH11" i="55"/>
  <c r="AL11" i="55" s="1"/>
  <c r="AM11" i="55" s="1"/>
  <c r="AH10" i="55"/>
  <c r="W9" i="55"/>
  <c r="W4" i="55"/>
  <c r="Z15" i="11" l="1"/>
  <c r="AA15" i="11" s="1"/>
  <c r="AL15" i="11" s="1"/>
  <c r="AM15" i="11" s="1"/>
  <c r="AL16" i="11" s="1"/>
  <c r="AM16" i="11" s="1"/>
  <c r="AN15" i="11" s="1"/>
  <c r="Y15" i="11"/>
  <c r="Z17" i="11"/>
  <c r="AA17" i="11" s="1"/>
  <c r="AL17" i="11" s="1"/>
  <c r="AM17" i="11" s="1"/>
  <c r="AN17" i="11" s="1"/>
  <c r="AM10" i="44"/>
  <c r="AL12" i="55"/>
  <c r="AM12" i="55" s="1"/>
  <c r="AL9" i="55"/>
  <c r="AM9" i="55" s="1"/>
  <c r="AA8" i="55"/>
  <c r="AL8" i="55" s="1"/>
  <c r="AM8" i="55" s="1"/>
  <c r="AL5" i="55"/>
  <c r="AM5" i="55" s="1"/>
  <c r="AL10" i="55" l="1"/>
  <c r="AM10" i="55" s="1"/>
  <c r="AN9" i="55" s="1"/>
  <c r="AL6" i="55"/>
  <c r="AM6" i="55" s="1"/>
  <c r="AL7" i="55" l="1"/>
  <c r="AM7" i="55" s="1"/>
  <c r="AN4" i="55" s="1"/>
  <c r="L4" i="52" l="1"/>
  <c r="V4" i="52" s="1"/>
  <c r="N4" i="52"/>
  <c r="P4" i="52"/>
  <c r="R4" i="52"/>
  <c r="AE4" i="52"/>
  <c r="AG4" i="52"/>
  <c r="AH4" i="52" s="1"/>
  <c r="AE5" i="52"/>
  <c r="AG5" i="52"/>
  <c r="AE6" i="52"/>
  <c r="AG6" i="52"/>
  <c r="L7" i="52"/>
  <c r="V7" i="52" s="1"/>
  <c r="N7" i="52"/>
  <c r="P7" i="52"/>
  <c r="R7" i="52"/>
  <c r="Y7" i="52"/>
  <c r="AE7" i="52"/>
  <c r="AG7" i="52"/>
  <c r="AM7" i="52"/>
  <c r="AE8" i="52"/>
  <c r="AG8" i="52"/>
  <c r="AE9" i="52"/>
  <c r="AG9" i="52"/>
  <c r="L10" i="52"/>
  <c r="V10" i="52" s="1"/>
  <c r="N10" i="52"/>
  <c r="P10" i="52"/>
  <c r="R10" i="52"/>
  <c r="AE10" i="52"/>
  <c r="AG10" i="52"/>
  <c r="AE11" i="52"/>
  <c r="AG11" i="52"/>
  <c r="AE12" i="52"/>
  <c r="AG12" i="52"/>
  <c r="L13" i="52"/>
  <c r="V13" i="52" s="1"/>
  <c r="W13" i="52" s="1"/>
  <c r="N13" i="52"/>
  <c r="P13" i="52"/>
  <c r="R13" i="52"/>
  <c r="AE13" i="52"/>
  <c r="AG13" i="52"/>
  <c r="AM13" i="52"/>
  <c r="AE14" i="52"/>
  <c r="AG14" i="52"/>
  <c r="U4" i="52" l="1"/>
  <c r="X4" i="52" s="1"/>
  <c r="Y4" i="52" s="1"/>
  <c r="AH10" i="52"/>
  <c r="AH14" i="52"/>
  <c r="U10" i="52"/>
  <c r="X10" i="52" s="1"/>
  <c r="Y10" i="52" s="1"/>
  <c r="AH6" i="52"/>
  <c r="AH9" i="52"/>
  <c r="AH5" i="52"/>
  <c r="AH13" i="52"/>
  <c r="AH8" i="52"/>
  <c r="AH7" i="52"/>
  <c r="U13" i="52"/>
  <c r="X13" i="52" s="1"/>
  <c r="Y13" i="52" s="1"/>
  <c r="AH11" i="52"/>
  <c r="U7" i="52"/>
  <c r="W10" i="52"/>
  <c r="Z7" i="52"/>
  <c r="AA7" i="52" s="1"/>
  <c r="W7" i="52"/>
  <c r="W4" i="52"/>
  <c r="Z4" i="52" l="1"/>
  <c r="AA4" i="52" s="1"/>
  <c r="AK4" i="52" s="1"/>
  <c r="AL4" i="52" s="1"/>
  <c r="Z10" i="52"/>
  <c r="AA10" i="52" s="1"/>
  <c r="Z13" i="52"/>
  <c r="AA13" i="52" s="1"/>
  <c r="AK13" i="52" s="1"/>
  <c r="AK7" i="52"/>
  <c r="AL7" i="52" s="1"/>
  <c r="AK10" i="52" l="1"/>
  <c r="AL10" i="52" s="1"/>
  <c r="AK11" i="52" s="1"/>
  <c r="AL11" i="52" s="1"/>
  <c r="AL13" i="52"/>
  <c r="AK14" i="52" s="1"/>
  <c r="AK5" i="52"/>
  <c r="AL5" i="52" s="1"/>
  <c r="AK8" i="52"/>
  <c r="AL8" i="52" s="1"/>
  <c r="AL14" i="52" l="1"/>
  <c r="AK12" i="52"/>
  <c r="AL12" i="52" s="1"/>
  <c r="AM10" i="52" s="1"/>
  <c r="AK6" i="52"/>
  <c r="AL6" i="52" s="1"/>
  <c r="AM4" i="52" s="1"/>
  <c r="AK9" i="52"/>
  <c r="AL9" i="52" s="1"/>
  <c r="L4" i="51" l="1"/>
  <c r="V4" i="51" s="1"/>
  <c r="N4" i="51"/>
  <c r="P4" i="51"/>
  <c r="R4" i="51"/>
  <c r="AE4" i="51"/>
  <c r="AG4" i="51"/>
  <c r="L5" i="51"/>
  <c r="V5" i="51" s="1"/>
  <c r="N5" i="51"/>
  <c r="P5" i="51"/>
  <c r="R5" i="51"/>
  <c r="AE5" i="51"/>
  <c r="AG5" i="51"/>
  <c r="AE6" i="51"/>
  <c r="AG6" i="51"/>
  <c r="AH6" i="51" l="1"/>
  <c r="AH4" i="51"/>
  <c r="AH5" i="51"/>
  <c r="U5" i="51"/>
  <c r="X5" i="51" s="1"/>
  <c r="Y5" i="51" s="1"/>
  <c r="U4" i="51"/>
  <c r="X4" i="51" s="1"/>
  <c r="Y4" i="51" s="1"/>
  <c r="W5" i="51"/>
  <c r="W4" i="51"/>
  <c r="Z5" i="51" l="1"/>
  <c r="AA5" i="51" s="1"/>
  <c r="AL5" i="51" s="1"/>
  <c r="AM5" i="51" s="1"/>
  <c r="Z4" i="51"/>
  <c r="AA4" i="51" s="1"/>
  <c r="AL4" i="51" s="1"/>
  <c r="AM4" i="51" s="1"/>
  <c r="AN4" i="51" s="1"/>
  <c r="AL6" i="51" l="1"/>
  <c r="AM6" i="51" s="1"/>
  <c r="AN5" i="51" s="1"/>
  <c r="L4" i="50" l="1"/>
  <c r="V4" i="50" s="1"/>
  <c r="N4" i="50"/>
  <c r="P4" i="50"/>
  <c r="R4" i="50"/>
  <c r="AE4" i="50"/>
  <c r="AG4" i="50"/>
  <c r="L5" i="50"/>
  <c r="V5" i="50" s="1"/>
  <c r="W5" i="50" s="1"/>
  <c r="N5" i="50"/>
  <c r="P5" i="50"/>
  <c r="R5" i="50"/>
  <c r="AE5" i="50"/>
  <c r="AG5" i="50"/>
  <c r="AM5" i="50"/>
  <c r="L6" i="50"/>
  <c r="V6" i="50" s="1"/>
  <c r="N6" i="50"/>
  <c r="P6" i="50"/>
  <c r="R6" i="50"/>
  <c r="AE6" i="50"/>
  <c r="AG6" i="50"/>
  <c r="L4" i="49"/>
  <c r="V4" i="49" s="1"/>
  <c r="N4" i="49"/>
  <c r="P4" i="49"/>
  <c r="R4" i="49"/>
  <c r="Y4" i="49"/>
  <c r="AE4" i="49"/>
  <c r="AH4" i="49" s="1"/>
  <c r="AG4" i="49"/>
  <c r="L5" i="49"/>
  <c r="V5" i="49" s="1"/>
  <c r="W5" i="49" s="1"/>
  <c r="N5" i="49"/>
  <c r="P5" i="49"/>
  <c r="R5" i="49"/>
  <c r="Y5" i="49"/>
  <c r="AA5" i="49"/>
  <c r="AE5" i="49"/>
  <c r="AG5" i="49"/>
  <c r="AN5" i="49"/>
  <c r="AR5" i="49"/>
  <c r="L6" i="49"/>
  <c r="V6" i="49" s="1"/>
  <c r="N6" i="49"/>
  <c r="P6" i="49"/>
  <c r="R6" i="49"/>
  <c r="AE6" i="49"/>
  <c r="AG6" i="49"/>
  <c r="L7" i="49"/>
  <c r="V7" i="49" s="1"/>
  <c r="N7" i="49"/>
  <c r="P7" i="49"/>
  <c r="R7" i="49"/>
  <c r="AE7" i="49"/>
  <c r="AG7" i="49"/>
  <c r="L8" i="49"/>
  <c r="V8" i="49" s="1"/>
  <c r="W8" i="49" s="1"/>
  <c r="N8" i="49"/>
  <c r="P8" i="49"/>
  <c r="U8" i="49" s="1"/>
  <c r="X8" i="49" s="1"/>
  <c r="R8" i="49"/>
  <c r="AE8" i="49"/>
  <c r="AG8" i="49"/>
  <c r="AH8" i="49" s="1"/>
  <c r="N9" i="49"/>
  <c r="P9" i="49"/>
  <c r="AE9" i="49"/>
  <c r="AG9" i="49"/>
  <c r="L10" i="49"/>
  <c r="V10" i="49" s="1"/>
  <c r="W10" i="49" s="1"/>
  <c r="N10" i="49"/>
  <c r="R10" i="49"/>
  <c r="Y10" i="49"/>
  <c r="AE10" i="49"/>
  <c r="AG10" i="49"/>
  <c r="AH10" i="49" s="1"/>
  <c r="AE11" i="49"/>
  <c r="AG11" i="49"/>
  <c r="AH11" i="49"/>
  <c r="U4" i="49" l="1"/>
  <c r="U6" i="50"/>
  <c r="X6" i="50" s="1"/>
  <c r="Y6" i="50" s="1"/>
  <c r="AH4" i="50"/>
  <c r="AH6" i="50"/>
  <c r="AH7" i="49"/>
  <c r="AH6" i="49"/>
  <c r="U10" i="49"/>
  <c r="AH5" i="49"/>
  <c r="AL5" i="49" s="1"/>
  <c r="AM5" i="49" s="1"/>
  <c r="U5" i="49"/>
  <c r="AH9" i="49"/>
  <c r="U7" i="49"/>
  <c r="X7" i="49" s="1"/>
  <c r="Y7" i="49" s="1"/>
  <c r="U6" i="49"/>
  <c r="X6" i="49" s="1"/>
  <c r="Y6" i="49" s="1"/>
  <c r="AH5" i="50"/>
  <c r="U4" i="50"/>
  <c r="X4" i="50" s="1"/>
  <c r="Y4" i="50" s="1"/>
  <c r="U5" i="50"/>
  <c r="X5" i="50" s="1"/>
  <c r="Y5" i="50" s="1"/>
  <c r="W6" i="50"/>
  <c r="W4" i="50"/>
  <c r="Z4" i="49"/>
  <c r="AA4" i="49" s="1"/>
  <c r="W4" i="49"/>
  <c r="Y8" i="49"/>
  <c r="Z8" i="49"/>
  <c r="AA8" i="49" s="1"/>
  <c r="W7" i="49"/>
  <c r="W6" i="49"/>
  <c r="Z10" i="49"/>
  <c r="AA10" i="49" s="1"/>
  <c r="Z6" i="50" l="1"/>
  <c r="AA6" i="50" s="1"/>
  <c r="AK6" i="50" s="1"/>
  <c r="AL6" i="50" s="1"/>
  <c r="AM6" i="50" s="1"/>
  <c r="Z5" i="50"/>
  <c r="AA5" i="50" s="1"/>
  <c r="AK5" i="50" s="1"/>
  <c r="AL5" i="50" s="1"/>
  <c r="Z4" i="50"/>
  <c r="AA4" i="50" s="1"/>
  <c r="AK4" i="50" s="1"/>
  <c r="AL4" i="50" s="1"/>
  <c r="AM4" i="50" s="1"/>
  <c r="Z6" i="49"/>
  <c r="AA6" i="49" s="1"/>
  <c r="AL6" i="49" s="1"/>
  <c r="AM6" i="49" s="1"/>
  <c r="AN6" i="49" s="1"/>
  <c r="Z7" i="49"/>
  <c r="AA7" i="49" s="1"/>
  <c r="AL7" i="49" s="1"/>
  <c r="AM7" i="49" s="1"/>
  <c r="AN7" i="49" s="1"/>
  <c r="AL8" i="49"/>
  <c r="AM8" i="49" s="1"/>
  <c r="AL4" i="49"/>
  <c r="AM4" i="49" s="1"/>
  <c r="AN4" i="49" s="1"/>
  <c r="AL10" i="49"/>
  <c r="AM10" i="49" s="1"/>
  <c r="AL11" i="49" l="1"/>
  <c r="AM11" i="49" s="1"/>
  <c r="AL9" i="49"/>
  <c r="AM9" i="49" s="1"/>
  <c r="AN8" i="49" s="1"/>
  <c r="AN10" i="49" l="1"/>
  <c r="AL12" i="49"/>
  <c r="L4" i="47"/>
  <c r="V4" i="47" s="1"/>
  <c r="N4" i="47"/>
  <c r="P4" i="47"/>
  <c r="R4" i="47"/>
  <c r="AA4" i="47"/>
  <c r="AE4" i="47"/>
  <c r="AG4" i="47"/>
  <c r="AE5" i="47"/>
  <c r="AG5" i="47"/>
  <c r="L6" i="47"/>
  <c r="V6" i="47" s="1"/>
  <c r="N6" i="47"/>
  <c r="P6" i="47"/>
  <c r="R6" i="47"/>
  <c r="AA6" i="47"/>
  <c r="AE6" i="47"/>
  <c r="AG6" i="47"/>
  <c r="AE7" i="47"/>
  <c r="AG7" i="47"/>
  <c r="AH7" i="47" s="1"/>
  <c r="AL7" i="47" s="1"/>
  <c r="AM7" i="47" s="1"/>
  <c r="AH6" i="47" l="1"/>
  <c r="AL6" i="47" s="1"/>
  <c r="AM6" i="47" s="1"/>
  <c r="U6" i="47"/>
  <c r="U4" i="47"/>
  <c r="AH5" i="47"/>
  <c r="AH4" i="47"/>
  <c r="AL4" i="47" s="1"/>
  <c r="AM4" i="47" s="1"/>
  <c r="AL5" i="47" l="1"/>
  <c r="AM5" i="47" s="1"/>
  <c r="AN4" i="47" s="1"/>
  <c r="N4" i="44"/>
  <c r="P4" i="44"/>
  <c r="R4" i="44"/>
  <c r="V4" i="44"/>
  <c r="N7" i="44"/>
  <c r="P7" i="44"/>
  <c r="R7" i="44"/>
  <c r="AA7" i="44"/>
  <c r="AB7" i="44" s="1"/>
  <c r="X4" i="44" l="1"/>
  <c r="U7" i="44"/>
  <c r="U4" i="44"/>
  <c r="Y4" i="44" s="1"/>
  <c r="Z4" i="44" s="1"/>
  <c r="AA4" i="44" l="1"/>
  <c r="AB4" i="44" s="1"/>
  <c r="L4" i="42" l="1"/>
  <c r="V4" i="42" s="1"/>
  <c r="N4" i="42"/>
  <c r="P4" i="42"/>
  <c r="R4" i="42"/>
  <c r="AA4" i="42"/>
  <c r="AE4" i="42"/>
  <c r="AG4" i="42"/>
  <c r="AE5" i="42"/>
  <c r="AG5" i="42"/>
  <c r="AE6" i="42"/>
  <c r="AG6" i="42"/>
  <c r="L7" i="42"/>
  <c r="V7" i="42" s="1"/>
  <c r="N7" i="42"/>
  <c r="P7" i="42"/>
  <c r="R7" i="42"/>
  <c r="AA7" i="42"/>
  <c r="AE7" i="42"/>
  <c r="AG7" i="42"/>
  <c r="AE8" i="42"/>
  <c r="AG8" i="42"/>
  <c r="L9" i="42"/>
  <c r="V9" i="42" s="1"/>
  <c r="N9" i="42"/>
  <c r="P9" i="42"/>
  <c r="R9" i="42"/>
  <c r="AA9" i="42"/>
  <c r="AE9" i="42"/>
  <c r="AG9" i="42"/>
  <c r="AE10" i="42"/>
  <c r="AG10" i="42"/>
  <c r="AH10" i="42" s="1"/>
  <c r="L11" i="42"/>
  <c r="V11" i="42" s="1"/>
  <c r="N11" i="42"/>
  <c r="P11" i="42"/>
  <c r="R11" i="42"/>
  <c r="AA11" i="42"/>
  <c r="AE11" i="42"/>
  <c r="AG11" i="42"/>
  <c r="AM11" i="42"/>
  <c r="AE12" i="42"/>
  <c r="AG12" i="42"/>
  <c r="AH9" i="42" l="1"/>
  <c r="AK9" i="42" s="1"/>
  <c r="AL9" i="42" s="1"/>
  <c r="AK10" i="42" s="1"/>
  <c r="AL10" i="42" s="1"/>
  <c r="AM9" i="42" s="1"/>
  <c r="AH7" i="42"/>
  <c r="AK7" i="42" s="1"/>
  <c r="AL7" i="42" s="1"/>
  <c r="AH11" i="42"/>
  <c r="AK11" i="42" s="1"/>
  <c r="AH4" i="42"/>
  <c r="AK4" i="42" s="1"/>
  <c r="AH6" i="42"/>
  <c r="AH12" i="42"/>
  <c r="U9" i="42"/>
  <c r="X9" i="42" s="1"/>
  <c r="U7" i="42"/>
  <c r="X7" i="42" s="1"/>
  <c r="U11" i="42"/>
  <c r="X11" i="42" s="1"/>
  <c r="AL4" i="42"/>
  <c r="AH5" i="42"/>
  <c r="U4" i="42"/>
  <c r="X4" i="42" s="1"/>
  <c r="AH8" i="42"/>
  <c r="AL11" i="42"/>
  <c r="AK5" i="42" l="1"/>
  <c r="AL5" i="42" s="1"/>
  <c r="AK6" i="42" s="1"/>
  <c r="AL6" i="42" s="1"/>
  <c r="AM4" i="42" s="1"/>
  <c r="AK12" i="42"/>
  <c r="AL12" i="42" s="1"/>
  <c r="AK8" i="42"/>
  <c r="AL8" i="42" s="1"/>
  <c r="AM7" i="42" s="1"/>
  <c r="L4" i="41" l="1"/>
  <c r="V4" i="41" s="1"/>
  <c r="W4" i="41" s="1"/>
  <c r="N4" i="41"/>
  <c r="P4" i="41"/>
  <c r="R4" i="41"/>
  <c r="Y4" i="41"/>
  <c r="AA4" i="41"/>
  <c r="AF4" i="41"/>
  <c r="AH4" i="41"/>
  <c r="AI4" i="41" s="1"/>
  <c r="AW4" i="41"/>
  <c r="AF5" i="41"/>
  <c r="AH5" i="41"/>
  <c r="AI5" i="41" s="1"/>
  <c r="L6" i="41"/>
  <c r="V6" i="41" s="1"/>
  <c r="W6" i="41" s="1"/>
  <c r="N6" i="41"/>
  <c r="P6" i="41"/>
  <c r="R6" i="41"/>
  <c r="AF6" i="41"/>
  <c r="AH6" i="41"/>
  <c r="AI6" i="41" s="1"/>
  <c r="AF7" i="41"/>
  <c r="AH7" i="41"/>
  <c r="N8" i="41"/>
  <c r="P8" i="41"/>
  <c r="R8" i="41"/>
  <c r="V8" i="41"/>
  <c r="W8" i="41" s="1"/>
  <c r="AF8" i="41"/>
  <c r="AH8" i="41"/>
  <c r="AF9" i="41"/>
  <c r="AH9" i="41"/>
  <c r="AI9" i="41"/>
  <c r="AF10" i="41"/>
  <c r="AH10" i="41"/>
  <c r="AI10" i="41" s="1"/>
  <c r="AF11" i="41"/>
  <c r="AI11" i="41" s="1"/>
  <c r="AH11" i="41"/>
  <c r="U8" i="41" l="1"/>
  <c r="X8" i="41" s="1"/>
  <c r="Y8" i="41" s="1"/>
  <c r="U6" i="41"/>
  <c r="X6" i="41" s="1"/>
  <c r="Y6" i="41" s="1"/>
  <c r="AI7" i="41"/>
  <c r="AI8" i="41"/>
  <c r="AU4" i="41"/>
  <c r="AV4" i="41" s="1"/>
  <c r="U4" i="41"/>
  <c r="Z8" i="41" l="1"/>
  <c r="AA8" i="41" s="1"/>
  <c r="AU8" i="41" s="1"/>
  <c r="AV8" i="41" s="1"/>
  <c r="Z6" i="41"/>
  <c r="AA6" i="41" s="1"/>
  <c r="AU6" i="41" s="1"/>
  <c r="AV6" i="41" s="1"/>
  <c r="AU5" i="41"/>
  <c r="AV5" i="41" s="1"/>
  <c r="AU9" i="41" l="1"/>
  <c r="AV9" i="41" s="1"/>
  <c r="AU7" i="41"/>
  <c r="AV7" i="41" s="1"/>
  <c r="AW6" i="41" s="1"/>
  <c r="AU10" i="41" l="1"/>
  <c r="AV10" i="41" s="1"/>
  <c r="AU11" i="41" l="1"/>
  <c r="AV11" i="41" s="1"/>
  <c r="BD30" i="38" l="1"/>
  <c r="BA30" i="38"/>
  <c r="AW30" i="38"/>
  <c r="AH30" i="38"/>
  <c r="AF30" i="38"/>
  <c r="R30" i="38"/>
  <c r="P30" i="38"/>
  <c r="N30" i="38"/>
  <c r="U30" i="38" s="1"/>
  <c r="X30" i="38" s="1"/>
  <c r="Y30" i="38" s="1"/>
  <c r="L30" i="38"/>
  <c r="V30" i="38" s="1"/>
  <c r="AH29" i="38"/>
  <c r="AF29" i="38"/>
  <c r="AW28" i="38"/>
  <c r="AH28" i="38"/>
  <c r="AF28" i="38"/>
  <c r="AA28" i="38"/>
  <c r="R28" i="38"/>
  <c r="P28" i="38"/>
  <c r="N28" i="38"/>
  <c r="U28" i="38" s="1"/>
  <c r="X28" i="38" s="1"/>
  <c r="L28" i="38"/>
  <c r="V28" i="38" s="1"/>
  <c r="AH27" i="38"/>
  <c r="AF27" i="38"/>
  <c r="AH26" i="38"/>
  <c r="AF26" i="38"/>
  <c r="AW25" i="38"/>
  <c r="AH25" i="38"/>
  <c r="AF25" i="38"/>
  <c r="AA25" i="38"/>
  <c r="R25" i="38"/>
  <c r="P25" i="38"/>
  <c r="N25" i="38"/>
  <c r="U25" i="38" s="1"/>
  <c r="X25" i="38" s="1"/>
  <c r="L25" i="38"/>
  <c r="V25" i="38" s="1"/>
  <c r="AH24" i="38"/>
  <c r="AF24" i="38"/>
  <c r="AW23" i="38"/>
  <c r="AH23" i="38"/>
  <c r="AF23" i="38"/>
  <c r="AA23" i="38"/>
  <c r="Y23" i="38"/>
  <c r="R23" i="38"/>
  <c r="P23" i="38"/>
  <c r="N23" i="38"/>
  <c r="L23" i="38"/>
  <c r="V23" i="38" s="1"/>
  <c r="W23" i="38" s="1"/>
  <c r="AH22" i="38"/>
  <c r="AF22" i="38"/>
  <c r="AH21" i="38"/>
  <c r="AF21" i="38"/>
  <c r="AH20" i="38"/>
  <c r="AF20" i="38"/>
  <c r="AH19" i="38"/>
  <c r="AF19" i="38"/>
  <c r="AW18" i="38"/>
  <c r="AH18" i="38"/>
  <c r="AF18" i="38"/>
  <c r="AA18" i="38"/>
  <c r="Y18" i="38"/>
  <c r="R18" i="38"/>
  <c r="P18" i="38"/>
  <c r="N18" i="38"/>
  <c r="U18" i="38" s="1"/>
  <c r="L18" i="38"/>
  <c r="V18" i="38" s="1"/>
  <c r="W18" i="38" s="1"/>
  <c r="AT17" i="38"/>
  <c r="AR17" i="38"/>
  <c r="AK17" i="38"/>
  <c r="AJ17" i="38"/>
  <c r="AH17" i="38"/>
  <c r="AF17" i="38"/>
  <c r="AH16" i="38"/>
  <c r="AF16" i="38"/>
  <c r="AW15" i="38"/>
  <c r="AH15" i="38"/>
  <c r="AF15" i="38"/>
  <c r="Y15" i="38"/>
  <c r="R15" i="38"/>
  <c r="P15" i="38"/>
  <c r="N15" i="38"/>
  <c r="L15" i="38"/>
  <c r="V15" i="38" s="1"/>
  <c r="AW10" i="38"/>
  <c r="AH10" i="38"/>
  <c r="AF10" i="38"/>
  <c r="AA10" i="38"/>
  <c r="Y10" i="38"/>
  <c r="R10" i="38"/>
  <c r="P10" i="38"/>
  <c r="N10" i="38"/>
  <c r="L10" i="38"/>
  <c r="V10" i="38" s="1"/>
  <c r="W10" i="38" s="1"/>
  <c r="AH9" i="38"/>
  <c r="AF9" i="38"/>
  <c r="AW8" i="38"/>
  <c r="AH8" i="38"/>
  <c r="AF8" i="38"/>
  <c r="AA8" i="38"/>
  <c r="Y8" i="38"/>
  <c r="R8" i="38"/>
  <c r="P8" i="38"/>
  <c r="N8" i="38"/>
  <c r="U8" i="38" s="1"/>
  <c r="L8" i="38"/>
  <c r="V8" i="38" s="1"/>
  <c r="W8" i="38" s="1"/>
  <c r="AH7" i="38"/>
  <c r="AF7" i="38"/>
  <c r="AH6" i="38"/>
  <c r="AF6" i="38"/>
  <c r="AH5" i="38"/>
  <c r="AF5" i="38"/>
  <c r="R5" i="38"/>
  <c r="P5" i="38"/>
  <c r="N5" i="38"/>
  <c r="L5" i="38"/>
  <c r="V5" i="38" s="1"/>
  <c r="BD4" i="38"/>
  <c r="BA4" i="38"/>
  <c r="AW4" i="38"/>
  <c r="AH4" i="38"/>
  <c r="AF4" i="38"/>
  <c r="AA4" i="38"/>
  <c r="Y4" i="38"/>
  <c r="R4" i="38"/>
  <c r="P4" i="38"/>
  <c r="N4" i="38"/>
  <c r="L4" i="38"/>
  <c r="V4" i="38" s="1"/>
  <c r="W4" i="38" s="1"/>
  <c r="AI9" i="38" l="1"/>
  <c r="U10" i="38"/>
  <c r="AI17" i="38"/>
  <c r="AI18" i="38"/>
  <c r="AU18" i="38" s="1"/>
  <c r="AI21" i="38"/>
  <c r="AI22" i="38"/>
  <c r="AI23" i="38"/>
  <c r="AI24" i="38"/>
  <c r="AI25" i="38"/>
  <c r="AU25" i="38" s="1"/>
  <c r="AI26" i="38"/>
  <c r="AI27" i="38"/>
  <c r="AI29" i="38"/>
  <c r="AI8" i="38"/>
  <c r="AU8" i="38" s="1"/>
  <c r="AV8" i="38" s="1"/>
  <c r="AI16" i="38"/>
  <c r="U15" i="38"/>
  <c r="AI19" i="38"/>
  <c r="AU23" i="38"/>
  <c r="AI28" i="38"/>
  <c r="AU28" i="38" s="1"/>
  <c r="AV28" i="38" s="1"/>
  <c r="AU29" i="38" s="1"/>
  <c r="AV29" i="38" s="1"/>
  <c r="AV25" i="38"/>
  <c r="AI20" i="38"/>
  <c r="U23" i="38"/>
  <c r="AI30" i="38"/>
  <c r="AI10" i="38"/>
  <c r="AU10" i="38" s="1"/>
  <c r="AV10" i="38" s="1"/>
  <c r="AI15" i="38"/>
  <c r="AV18" i="38"/>
  <c r="W30" i="38"/>
  <c r="AU26" i="38"/>
  <c r="AV26" i="38" s="1"/>
  <c r="AV23" i="38"/>
  <c r="AU19" i="38"/>
  <c r="W15" i="38"/>
  <c r="AU9" i="38"/>
  <c r="AV9" i="38" s="1"/>
  <c r="AI6" i="38"/>
  <c r="AI7" i="38"/>
  <c r="U4" i="38"/>
  <c r="AI5" i="38"/>
  <c r="U5" i="38"/>
  <c r="X5" i="38" s="1"/>
  <c r="Y5" i="38" s="1"/>
  <c r="AI4" i="38"/>
  <c r="AU4" i="38" s="1"/>
  <c r="AV4" i="38" s="1"/>
  <c r="W5" i="38"/>
  <c r="AV19" i="38" l="1"/>
  <c r="AU27" i="38"/>
  <c r="AV27" i="38" s="1"/>
  <c r="AU24" i="38"/>
  <c r="AV24" i="38" s="1"/>
  <c r="AU20" i="38"/>
  <c r="AV20" i="38" s="1"/>
  <c r="AG16" i="27"/>
  <c r="AE16" i="27"/>
  <c r="AU21" i="38" l="1"/>
  <c r="AV21" i="38" s="1"/>
  <c r="AH16" i="27"/>
  <c r="AU22" i="38" l="1"/>
  <c r="AV22" i="38" s="1"/>
  <c r="AG15" i="27" l="1"/>
  <c r="AE15" i="27"/>
  <c r="R15" i="27"/>
  <c r="P15" i="27"/>
  <c r="N15" i="27"/>
  <c r="L15" i="27"/>
  <c r="V15" i="27" s="1"/>
  <c r="AG14" i="27"/>
  <c r="AE14" i="27"/>
  <c r="AS13" i="27"/>
  <c r="AG13" i="27"/>
  <c r="AE13" i="27"/>
  <c r="AA13" i="27"/>
  <c r="Y13" i="27"/>
  <c r="R13" i="27"/>
  <c r="P13" i="27"/>
  <c r="N13" i="27"/>
  <c r="L13" i="27"/>
  <c r="V13" i="27" s="1"/>
  <c r="W13" i="27" s="1"/>
  <c r="AG12" i="27"/>
  <c r="AE12" i="27"/>
  <c r="AG11" i="27"/>
  <c r="AE11" i="27"/>
  <c r="AG10" i="27"/>
  <c r="AE10" i="27"/>
  <c r="R10" i="27"/>
  <c r="P10" i="27"/>
  <c r="N10" i="27"/>
  <c r="L10" i="27"/>
  <c r="V10" i="27" s="1"/>
  <c r="AG8" i="27"/>
  <c r="AE8" i="27"/>
  <c r="AG7" i="27"/>
  <c r="AE7" i="27"/>
  <c r="AG6" i="27"/>
  <c r="AE6" i="27"/>
  <c r="AG5" i="27"/>
  <c r="AE5" i="27"/>
  <c r="AG4" i="27"/>
  <c r="AE4" i="27"/>
  <c r="AA4" i="27"/>
  <c r="Y4" i="27"/>
  <c r="R4" i="27"/>
  <c r="P4" i="27"/>
  <c r="N4" i="27"/>
  <c r="L4" i="27"/>
  <c r="V4" i="27" s="1"/>
  <c r="W4" i="27" s="1"/>
  <c r="AG5" i="25"/>
  <c r="AE5" i="25"/>
  <c r="AG4" i="25"/>
  <c r="AE4" i="25"/>
  <c r="R4" i="25"/>
  <c r="P4" i="25"/>
  <c r="N4" i="25"/>
  <c r="L4" i="25"/>
  <c r="V4" i="25" s="1"/>
  <c r="AG14" i="11"/>
  <c r="AE14" i="11"/>
  <c r="R13" i="11"/>
  <c r="P13" i="11"/>
  <c r="N13" i="11"/>
  <c r="L13" i="11"/>
  <c r="V13" i="11" s="1"/>
  <c r="AG11" i="11"/>
  <c r="AE11" i="11"/>
  <c r="AG10" i="11"/>
  <c r="AE10" i="11"/>
  <c r="R10" i="11"/>
  <c r="P10" i="11"/>
  <c r="N10" i="11"/>
  <c r="L10" i="11"/>
  <c r="V10" i="11" s="1"/>
  <c r="AG9" i="11"/>
  <c r="AE9" i="11"/>
  <c r="AG8" i="11"/>
  <c r="AE8" i="11"/>
  <c r="R8" i="11"/>
  <c r="P8" i="11"/>
  <c r="N8" i="11"/>
  <c r="L8" i="11"/>
  <c r="V8" i="11" s="1"/>
  <c r="AG7" i="11"/>
  <c r="AE7" i="11"/>
  <c r="AG6" i="11"/>
  <c r="AE6" i="11"/>
  <c r="R6" i="11"/>
  <c r="P6" i="11"/>
  <c r="N6" i="11"/>
  <c r="L6" i="11"/>
  <c r="V6" i="11" s="1"/>
  <c r="AG5" i="11"/>
  <c r="AE5" i="11"/>
  <c r="AG4" i="11"/>
  <c r="AE4" i="11"/>
  <c r="R4" i="11"/>
  <c r="P4" i="11"/>
  <c r="N4" i="11"/>
  <c r="L4" i="11"/>
  <c r="V4" i="11" s="1"/>
  <c r="C26" i="17"/>
  <c r="C25" i="17"/>
  <c r="C24" i="17"/>
  <c r="C23" i="17"/>
  <c r="C22" i="17"/>
  <c r="C21" i="17"/>
  <c r="C20" i="17"/>
  <c r="C19" i="17"/>
  <c r="C18" i="17"/>
  <c r="C17" i="17"/>
  <c r="C16" i="17"/>
  <c r="C15" i="17"/>
  <c r="C14" i="17"/>
  <c r="C13" i="17"/>
  <c r="C12" i="17"/>
  <c r="C11" i="17"/>
  <c r="C10" i="17"/>
  <c r="C9" i="17"/>
  <c r="C8" i="17"/>
  <c r="C7" i="17"/>
  <c r="C6" i="17"/>
  <c r="C5" i="17"/>
  <c r="C4" i="17"/>
  <c r="C3" i="17"/>
  <c r="C2" i="17"/>
  <c r="Z29" i="16"/>
  <c r="Z28" i="16"/>
  <c r="Z27" i="16"/>
  <c r="Z26" i="16"/>
  <c r="U15" i="27" l="1"/>
  <c r="X15" i="27" s="1"/>
  <c r="Y15" i="27" s="1"/>
  <c r="U4" i="25"/>
  <c r="X4" i="25" s="1"/>
  <c r="Y4" i="25" s="1"/>
  <c r="W13" i="11"/>
  <c r="U8" i="11"/>
  <c r="X8" i="11" s="1"/>
  <c r="Y8" i="11" s="1"/>
  <c r="U4" i="11"/>
  <c r="X4" i="11" s="1"/>
  <c r="Y4" i="11" s="1"/>
  <c r="U6" i="11"/>
  <c r="X6" i="11" s="1"/>
  <c r="Y6" i="11" s="1"/>
  <c r="U13" i="11"/>
  <c r="X13" i="11" s="1"/>
  <c r="Y13" i="11" s="1"/>
  <c r="U13" i="27"/>
  <c r="Z30" i="38"/>
  <c r="AA30" i="38" s="1"/>
  <c r="Z15" i="38"/>
  <c r="AA15" i="38" s="1"/>
  <c r="AU15" i="38" s="1"/>
  <c r="AV15" i="38" s="1"/>
  <c r="Z5" i="38"/>
  <c r="AA5" i="38" s="1"/>
  <c r="AU5" i="38" s="1"/>
  <c r="AV5" i="38" s="1"/>
  <c r="AW5" i="38" s="1"/>
  <c r="U4" i="27"/>
  <c r="U10" i="27"/>
  <c r="X10" i="27" s="1"/>
  <c r="Y10" i="27" s="1"/>
  <c r="U10" i="11"/>
  <c r="X10" i="11" s="1"/>
  <c r="Y10" i="11" s="1"/>
  <c r="W4" i="11"/>
  <c r="AH4" i="11"/>
  <c r="AH5" i="11"/>
  <c r="W6" i="11"/>
  <c r="AH6" i="11"/>
  <c r="AH7" i="11"/>
  <c r="W8" i="11"/>
  <c r="AH8" i="11"/>
  <c r="AH9" i="11"/>
  <c r="W10" i="11"/>
  <c r="AH10" i="11"/>
  <c r="AH11" i="11"/>
  <c r="AH14" i="11"/>
  <c r="W4" i="25"/>
  <c r="AH4" i="25"/>
  <c r="AH5" i="25"/>
  <c r="AH4" i="27"/>
  <c r="AQ4" i="27" s="1"/>
  <c r="AR4" i="27" s="1"/>
  <c r="AH5" i="27"/>
  <c r="AH6" i="27"/>
  <c r="AH7" i="27"/>
  <c r="AH8" i="27"/>
  <c r="W10" i="27"/>
  <c r="AH10" i="27"/>
  <c r="AH11" i="27"/>
  <c r="AH12" i="27"/>
  <c r="AH13" i="27"/>
  <c r="AQ13" i="27" s="1"/>
  <c r="AR13" i="27" s="1"/>
  <c r="AH14" i="27"/>
  <c r="W15" i="27"/>
  <c r="AH15" i="27"/>
  <c r="Z15" i="27" l="1"/>
  <c r="AA15" i="27" s="1"/>
  <c r="AQ15" i="27" s="1"/>
  <c r="AR15" i="27" s="1"/>
  <c r="AQ16" i="27" s="1"/>
  <c r="AR16" i="27" s="1"/>
  <c r="AS15" i="27" s="1"/>
  <c r="Z10" i="27"/>
  <c r="AA10" i="27" s="1"/>
  <c r="AQ10" i="27" s="1"/>
  <c r="AR10" i="27" s="1"/>
  <c r="AQ11" i="27" s="1"/>
  <c r="AR11" i="27" s="1"/>
  <c r="Z8" i="11"/>
  <c r="AA8" i="11" s="1"/>
  <c r="AL8" i="11" s="1"/>
  <c r="AM8" i="11" s="1"/>
  <c r="AL9" i="11" s="1"/>
  <c r="AM9" i="11" s="1"/>
  <c r="AN8" i="11" s="1"/>
  <c r="Z4" i="25"/>
  <c r="AA4" i="25" s="1"/>
  <c r="AK4" i="25" s="1"/>
  <c r="AL4" i="25" s="1"/>
  <c r="AK5" i="25" s="1"/>
  <c r="AL5" i="25" s="1"/>
  <c r="AM4" i="25" s="1"/>
  <c r="Z13" i="11"/>
  <c r="AA13" i="11" s="1"/>
  <c r="AL13" i="11" s="1"/>
  <c r="AM13" i="11" s="1"/>
  <c r="AL14" i="11" s="1"/>
  <c r="AM14" i="11" s="1"/>
  <c r="AN13" i="11" s="1"/>
  <c r="Z10" i="11"/>
  <c r="AA10" i="11" s="1"/>
  <c r="AL10" i="11" s="1"/>
  <c r="AM10" i="11" s="1"/>
  <c r="AL11" i="11" s="1"/>
  <c r="AM11" i="11" s="1"/>
  <c r="Z4" i="11"/>
  <c r="AA4" i="11" s="1"/>
  <c r="Z6" i="11"/>
  <c r="AA6" i="11" s="1"/>
  <c r="AL6" i="11" s="1"/>
  <c r="AM6" i="11" s="1"/>
  <c r="AL7" i="11" s="1"/>
  <c r="AM7" i="11" s="1"/>
  <c r="AN6" i="11" s="1"/>
  <c r="AU16" i="38"/>
  <c r="AV16" i="38" s="1"/>
  <c r="AU17" i="38" s="1"/>
  <c r="AV17" i="38" s="1"/>
  <c r="AU30" i="38"/>
  <c r="AV30" i="38"/>
  <c r="AQ14" i="27"/>
  <c r="AR14" i="27" s="1"/>
  <c r="AQ5" i="27"/>
  <c r="AR5" i="27" s="1"/>
  <c r="AL12" i="11" l="1"/>
  <c r="AM12" i="11" s="1"/>
  <c r="AN10" i="11" s="1"/>
  <c r="AL4" i="11"/>
  <c r="AM4" i="11" s="1"/>
  <c r="AQ6" i="27"/>
  <c r="AR6" i="27" s="1"/>
  <c r="AQ12" i="27"/>
  <c r="AR12" i="27" s="1"/>
  <c r="AS10" i="27" s="1"/>
  <c r="AL5" i="11" l="1"/>
  <c r="AM5" i="11" s="1"/>
  <c r="AN4" i="11" s="1"/>
  <c r="AQ7" i="27"/>
  <c r="AR7" i="27" s="1"/>
  <c r="AQ8" i="27" l="1"/>
  <c r="AR8" i="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tc={7CB3CD56-A4DD-4520-BE01-95BF3988D201}</author>
  </authors>
  <commentList>
    <comment ref="AK14" authorId="0" shapeId="0" xr:uid="{7CB3CD56-A4DD-4520-BE01-95BF3988D201}">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por aprobar en el siguiente comité institucional de gestión y desempeño</t>
      </text>
    </comment>
  </commentList>
</comments>
</file>

<file path=xl/sharedStrings.xml><?xml version="1.0" encoding="utf-8"?>
<sst xmlns="http://schemas.openxmlformats.org/spreadsheetml/2006/main" count="5901" uniqueCount="1360">
  <si>
    <t>Área de impacto</t>
  </si>
  <si>
    <t>Factor de riesgo</t>
  </si>
  <si>
    <t>Clasificación del riesgo</t>
  </si>
  <si>
    <t>Probabilidad</t>
  </si>
  <si>
    <t>Nivel de impacto</t>
  </si>
  <si>
    <t>Tipo de control</t>
  </si>
  <si>
    <t>Tipo de riesgo</t>
  </si>
  <si>
    <t>Documentación</t>
  </si>
  <si>
    <t>Frecuencia</t>
  </si>
  <si>
    <t>Tratamiento</t>
  </si>
  <si>
    <t>Activo de información</t>
  </si>
  <si>
    <t>Criterio afectado</t>
  </si>
  <si>
    <t>Procesos</t>
  </si>
  <si>
    <t>Afectación económica</t>
  </si>
  <si>
    <t>Afectación reputacional</t>
  </si>
  <si>
    <t>Interrupción de la operación</t>
  </si>
  <si>
    <t>Periodicidad</t>
  </si>
  <si>
    <t>Evento externo</t>
  </si>
  <si>
    <t>Daños a activos fijos / eventos externos</t>
  </si>
  <si>
    <t>Muy baja</t>
  </si>
  <si>
    <t>Leve</t>
  </si>
  <si>
    <t>Correctivo</t>
  </si>
  <si>
    <t>Ambiental</t>
  </si>
  <si>
    <t>Documentado</t>
  </si>
  <si>
    <t>Continua</t>
  </si>
  <si>
    <t>Aceptar</t>
  </si>
  <si>
    <t>Hardware</t>
  </si>
  <si>
    <t>Confidencialidad</t>
  </si>
  <si>
    <t>Atención y Servicio al Cliente</t>
  </si>
  <si>
    <t>Menor al 1% del patrimonio de la Lotería de Bogotá</t>
  </si>
  <si>
    <t>El riesgo afecta la imagen de algún área de la organización</t>
  </si>
  <si>
    <t>Interrupción de la operación por menos de un día</t>
  </si>
  <si>
    <t>Diaria</t>
  </si>
  <si>
    <t>Financiero</t>
  </si>
  <si>
    <t>Ejecución y administración de procesos</t>
  </si>
  <si>
    <t>Baja</t>
  </si>
  <si>
    <t>Menor</t>
  </si>
  <si>
    <t>Detectivo</t>
  </si>
  <si>
    <t>Contractual</t>
  </si>
  <si>
    <t>Sin documentar</t>
  </si>
  <si>
    <t>Aleatoria</t>
  </si>
  <si>
    <t>Evitar</t>
  </si>
  <si>
    <t>Software</t>
  </si>
  <si>
    <t>Disponibilidad</t>
  </si>
  <si>
    <t>Control Disciplinario Interno</t>
  </si>
  <si>
    <t>Entre el 1% y el 3% del patrimonio de la Lotería de Bogotá</t>
  </si>
  <si>
    <t>El riesgo afecta la imagen de la entidad internamente, de conocimiento general nivel interno, de junta directiva y accionistas y/o de proveedores</t>
  </si>
  <si>
    <t>Interrupción de la operación por un día completo</t>
  </si>
  <si>
    <t>Semanal</t>
  </si>
  <si>
    <t>Afectación económica y reputacional</t>
  </si>
  <si>
    <t>Infraestructura</t>
  </si>
  <si>
    <t>Fallas tecnológicas</t>
  </si>
  <si>
    <t>Media</t>
  </si>
  <si>
    <t>Moderado</t>
  </si>
  <si>
    <t>Preventivo</t>
  </si>
  <si>
    <t>Corrupción</t>
  </si>
  <si>
    <t>Mitigar</t>
  </si>
  <si>
    <t>Servicios</t>
  </si>
  <si>
    <t>Integridad</t>
  </si>
  <si>
    <t>Control, Inspección y Fiscalización</t>
  </si>
  <si>
    <t>Entre el 3% y el 6% del patrimonio de la Lotería de Bogotá</t>
  </si>
  <si>
    <t>El riesgo afecta la imagen de la entidad con algunos usuarios de relevancia frente al logro de los objetivos</t>
  </si>
  <si>
    <t>Interrupción de la operación mayor a 1 día y menor a 2 días</t>
  </si>
  <si>
    <t>Mensual</t>
  </si>
  <si>
    <t>Fraude externo</t>
  </si>
  <si>
    <t>Alta</t>
  </si>
  <si>
    <t>Mayor</t>
  </si>
  <si>
    <t>Estratégico</t>
  </si>
  <si>
    <t>Reducir</t>
  </si>
  <si>
    <t>Documental</t>
  </si>
  <si>
    <t>NA</t>
  </si>
  <si>
    <t>Evaluación Independiente y Control a la Gestión</t>
  </si>
  <si>
    <t>Entre el 6% y el 10% del patrimonio de la Lotería de Bogotá</t>
  </si>
  <si>
    <t>El riesgo afecta la imagen de la entidad con efecto publicitario sostenido a nivel de sector administrativo, nivel departamental o municipal</t>
  </si>
  <si>
    <t>Interrupción de la operación por dos días completos</t>
  </si>
  <si>
    <t>Bimestral</t>
  </si>
  <si>
    <t>Talento humano</t>
  </si>
  <si>
    <t>Fraude interno</t>
  </si>
  <si>
    <t>Muy alta</t>
  </si>
  <si>
    <t>Catastrófico</t>
  </si>
  <si>
    <t>Transferir</t>
  </si>
  <si>
    <t>Confidencialidad e integridad</t>
  </si>
  <si>
    <t>Explotación de JSA</t>
  </si>
  <si>
    <t>Mayor al 10% del patrimonio de la Lotería de Bogotá</t>
  </si>
  <si>
    <t>El riesgo afecta la imagen de la entidad a nivel nacional, con efecto publicitario sostenido a nivel país</t>
  </si>
  <si>
    <t>Interrupción de la operación por más de dos días</t>
  </si>
  <si>
    <t>Trimestral</t>
  </si>
  <si>
    <t>Tecnología</t>
  </si>
  <si>
    <t>Relaciones laborales</t>
  </si>
  <si>
    <t>Gestión</t>
  </si>
  <si>
    <t>Hardware y software</t>
  </si>
  <si>
    <t>Gestión de Bienes y Servicios</t>
  </si>
  <si>
    <t>Semestral</t>
  </si>
  <si>
    <t>Usuarios, productos y prácticas</t>
  </si>
  <si>
    <t>Hardware, software y servicios</t>
  </si>
  <si>
    <t>Gestión de Comunicaciones</t>
  </si>
  <si>
    <t>Anual</t>
  </si>
  <si>
    <t>Fraude interno y externo</t>
  </si>
  <si>
    <t>Seguridad de la información</t>
  </si>
  <si>
    <t>Gestión del Talento Humano</t>
  </si>
  <si>
    <t>Seguridad y Salud en el Trabajo</t>
  </si>
  <si>
    <t>Gestión Documental</t>
  </si>
  <si>
    <t>Tecnológico</t>
  </si>
  <si>
    <t>Gestión Financiera y Contable</t>
  </si>
  <si>
    <t>Soborno</t>
  </si>
  <si>
    <t>Gestión Jurídica</t>
  </si>
  <si>
    <t>Gestión Tecnologías e Información</t>
  </si>
  <si>
    <t>Planeación y Direccionamiento Estratégico</t>
  </si>
  <si>
    <t>Recaudo</t>
  </si>
  <si>
    <r>
      <rPr>
        <b/>
        <sz val="11"/>
        <color theme="1"/>
        <rFont val="Calibri"/>
        <family val="2"/>
        <scheme val="minor"/>
      </rPr>
      <t>Nota:</t>
    </r>
    <r>
      <rPr>
        <sz val="11"/>
        <color theme="1"/>
        <rFont val="Calibri"/>
        <family val="2"/>
        <scheme val="minor"/>
      </rPr>
      <t xml:space="preserve"> La siguiente información fue tomada de la Guía para la administración del riesgo y el diseño de controles en entidades públicas del Departamento Administrativo de la Función Pública (2020) en su versión 5:</t>
    </r>
  </si>
  <si>
    <t>1) Identificación del riesgo:</t>
  </si>
  <si>
    <t>2) Valoración del riesgo:</t>
  </si>
  <si>
    <t>2.1. Análisis de riesgos:</t>
  </si>
  <si>
    <t>2.2. Evaluación de riesgos:</t>
  </si>
  <si>
    <t>1.1. Factores de riesgo:</t>
  </si>
  <si>
    <t>1.2. Clasificación del riesgo:</t>
  </si>
  <si>
    <t>2.1.1. Determinar la probabilidad:</t>
  </si>
  <si>
    <t>2.1.2. Definir el nivel de impacto:</t>
  </si>
  <si>
    <t>2.2.1. Valoración de riesgo inherente:</t>
  </si>
  <si>
    <t>2.2.1. Valoración de controles:</t>
  </si>
  <si>
    <t>2.2.2. Tratamiento del riesgo:</t>
  </si>
  <si>
    <t>Patrimonio Lotería de Bogotá</t>
  </si>
  <si>
    <t>TIPO DE RIESGOS POR PROCESO</t>
  </si>
  <si>
    <t>RESUMEN TIPO DE RIESGOS LOTERÍA DE BOGOTÁ</t>
  </si>
  <si>
    <t>Proceso</t>
  </si>
  <si>
    <t>Cantidad</t>
  </si>
  <si>
    <t>Responsable</t>
  </si>
  <si>
    <t>Jefe Oficina Asesora de Planeación</t>
  </si>
  <si>
    <t>Explotación JSA Apuestas Permanentes</t>
  </si>
  <si>
    <t>Jefe Unidad de Apuestas y Control de Juegos</t>
  </si>
  <si>
    <t>Seguridad de la Información</t>
  </si>
  <si>
    <t>Explotación JSA Loterías</t>
  </si>
  <si>
    <t>TOTAL</t>
  </si>
  <si>
    <t>Gestión de Recaudo</t>
  </si>
  <si>
    <t>Jefe Unidad Financiera y Contable - Profesional I de Cartera</t>
  </si>
  <si>
    <t>Profesional III Atención al Cliente</t>
  </si>
  <si>
    <t>Gestión de Talento Humano</t>
  </si>
  <si>
    <t>Jefe Unidad de Talento Humano.</t>
  </si>
  <si>
    <t>Jefe Unidad Financiera y Contable</t>
  </si>
  <si>
    <t>Secretaria General - Jefe Unidad de Recursos Físicos</t>
  </si>
  <si>
    <t>Jefe Unidad de Recursos Físicos - Profesional de Gestión Documental</t>
  </si>
  <si>
    <t>Gestión de las Tecnologías y la Información</t>
  </si>
  <si>
    <t>Secretaria General</t>
  </si>
  <si>
    <t>Jefe Oficina de Control Interno</t>
  </si>
  <si>
    <t>Jefe Oficina de Control Disciplinario Interno</t>
  </si>
  <si>
    <t>Riesgo inherente</t>
  </si>
  <si>
    <t>%</t>
  </si>
  <si>
    <t>Bajo</t>
  </si>
  <si>
    <t>Alto</t>
  </si>
  <si>
    <t>Extremo</t>
  </si>
  <si>
    <t>IDENTIFICACIÓN DEL RIESGO</t>
  </si>
  <si>
    <t>VALORACIÓN RIESGO INHERENTE</t>
  </si>
  <si>
    <t>VALORACIÓN DE CONTROLES</t>
  </si>
  <si>
    <t>RIESGO RESIDUAL</t>
  </si>
  <si>
    <t>Control</t>
  </si>
  <si>
    <t>Descripción del control</t>
  </si>
  <si>
    <t>Atributos de eficiencia</t>
  </si>
  <si>
    <t>Valoración control</t>
  </si>
  <si>
    <t>Atributos informativos</t>
  </si>
  <si>
    <t>Riesgo residual</t>
  </si>
  <si>
    <t>Plan de Acción</t>
  </si>
  <si>
    <t>Fecha Inicio</t>
  </si>
  <si>
    <t>Fecha Fin</t>
  </si>
  <si>
    <t>Entregable</t>
  </si>
  <si>
    <t>Seguimiento y monitoreo</t>
  </si>
  <si>
    <t>Objetivo Estratégico</t>
  </si>
  <si>
    <t>Causas</t>
  </si>
  <si>
    <t>Descripción del riesgo</t>
  </si>
  <si>
    <t>Consecuencias</t>
  </si>
  <si>
    <t>Nivel de ocurrencia (Por año)</t>
  </si>
  <si>
    <t>Porcentaje de probabilidad</t>
  </si>
  <si>
    <t>Activo de información afectado</t>
  </si>
  <si>
    <t>% Impacto</t>
  </si>
  <si>
    <t>Probabilidad inherente</t>
  </si>
  <si>
    <t>Impacto inherente</t>
  </si>
  <si>
    <t>Zona de riesgo Inherente</t>
  </si>
  <si>
    <t>Justificación de valoración en probabilidad e impacto</t>
  </si>
  <si>
    <t>Peso</t>
  </si>
  <si>
    <t>Implementación</t>
  </si>
  <si>
    <t>¿Información confiable?</t>
  </si>
  <si>
    <t>Decisión sobre desviaciones</t>
  </si>
  <si>
    <t>Soporte</t>
  </si>
  <si>
    <t>¿Tiene autoridad y función ?</t>
  </si>
  <si>
    <t>Fecha de corte</t>
  </si>
  <si>
    <t>Avance cualitativo</t>
  </si>
  <si>
    <t>Enlace de evidencias</t>
  </si>
  <si>
    <t>NO</t>
  </si>
  <si>
    <t>1. Ofrecimiento de dádivas en el trámite.
2. Presiones indebidas de terceros.
3. Soportes del trámite incompletos, adulterados.</t>
  </si>
  <si>
    <t>RC-02</t>
  </si>
  <si>
    <t>Posibilidad de afectación económica y reputacional por generar autorización de promocionales y rifas con incumplimiento de requisitos con el fin de beneficiar a un tercero</t>
  </si>
  <si>
    <t>1. Demandas al proceso.
2. Procesos disciplinarios, fiscales y penales.</t>
  </si>
  <si>
    <t>En probabilidad se determina el riesgo de carácter semanal, y debido a que nunca se ha materializado, se califica su nivel de ocurrencia en cero.
Frente al impacto económico y reputacional, en ambos casos es leve, según las escalas de valoración del impacto.</t>
  </si>
  <si>
    <t>Revisión y validación de los documentos suministrados por el solicitante y verificar el cumplimiento de los requisitos exigidos por la ley</t>
  </si>
  <si>
    <t>El profesional  de la Unidad de Apuestas cada vez que se radica una solicitud debe revisar y validar cada uno de los documentos soporte de dicha solicitud. Esta revisión debe estar efectuada en terminos de completitud de acuerdo a la lista de chequeo vigente y en cuanto a su calidad se debe revisar los requisitos definidos en el marco legal y los expuestos en el respectivo instructivo.</t>
  </si>
  <si>
    <t>Manual</t>
  </si>
  <si>
    <t>Confiable</t>
  </si>
  <si>
    <t>SI</t>
  </si>
  <si>
    <t>Si existen inconsistencias el profesional 3 de la unidad de apuestas debe requerir al solicitante las correcciones o aclaraciones pertinentes.</t>
  </si>
  <si>
    <t>Instructivo solicitud juegos promocionales y rifas (web) 
https://www.loteriadebogota.com/wp-content/uploads/files/promocionales/instructivo_solicitud.pdf
Decreto 1068 de 2015
Decreto 2104 de 2016
Procedimiento autorización y emisión de concepto PRO-420-191-10</t>
  </si>
  <si>
    <t>Cada vez que exista solicitud</t>
  </si>
  <si>
    <t>Plataforma de Juegos Promocionales y Rifas</t>
  </si>
  <si>
    <t>Asignado</t>
  </si>
  <si>
    <t>Profesional III de apuestas</t>
  </si>
  <si>
    <t>Adecuado</t>
  </si>
  <si>
    <t>Desarrollar e implementar una mejora en el aplicativo de promocionales para que la revisión por parte de los funcionarios de la Lotería y los diferentes requerimientos al solicitante queden operados y registrados dentro del sistema o aplicativo.</t>
  </si>
  <si>
    <t xml:space="preserve">La plataforma de Juegos Promocionales y Rifas a la fecha está presentando un incidente respecto al envío de correos a los gestores, lo que ocasiona que no se ejecute un cambio de estado automático después de subsanar los promocionales, se solicitó a la unidad de sistemas arreglo al incidente el cual no ha sido solucionado. </t>
  </si>
  <si>
    <t xml:space="preserve">La plataforma de Juegos Promocionales y Rifas sigue presistiendo los  incidentes respecto al envío de correos a los gestores, lo que ocasiona que no se ejecute un cambio de estado automático después de subsanar los promocionales, se solicitó a la unidad de sistemas arreglo al incidente el cual no ha sido solucionado, tambien se  solicito unos arrelglos para que el gestor puede hacer el cargue de actas en diferentes fechas de acuerdo a la cantidad de sorteos autorizados, a la fecha seguimos en espera de la respuesta . </t>
  </si>
  <si>
    <t xml:space="preserve">La unidad de apuesta conjunto con la unidad de sistemas realiza un informe con todas las anomalias y/o incidentes que se han venido presentando en el transcurso del año, a la fecha seguimos en la espera de respuestas y avances. </t>
  </si>
  <si>
    <t>https://loteriadbogota-my.sharepoint.com/:f:/g/personal/administrativo_apuestas_loteriadebogota_com/EoS9TI0u7gNPu8SlfUIBc8EBUAzUAUptcMyNUEC-0uazYg?e=4tF8yP</t>
  </si>
  <si>
    <t>1. Inadecuados controles en el seguimiento de utilización de formularios
2. Posibilidad de fallas tecnológicas en el aplicativo de reporte en línea y tiempo real (Chanseguro)</t>
  </si>
  <si>
    <t>RC-03</t>
  </si>
  <si>
    <t>Posibilidad de inadecuada utilización, pérdida y/o hurto de los formularios por parte del Concesionario con el fin de beneficio propio o de terceros</t>
  </si>
  <si>
    <t>1. Aumento del juego ilegal
2. Disminución de recursos para la salud
3. Terminación anticipada del contrato de concesión</t>
  </si>
  <si>
    <t>Se estableció periodicidad diaria, nivel de ocurrencia uno, ya que no se cuenta con línea base, afectación económica mayor, teniendo en cuenta la dificultad para cuantificar el mercado ilegal de juegos de suerte y azar, y afectación reputacional moderada, en tanto la imagen de la Lotería se vería afectada con algunos usuarios.</t>
  </si>
  <si>
    <t>Solicitar al concesionario un reporte trimestral del listado de los formularios usados en otros productos y servicios</t>
  </si>
  <si>
    <t>Trimestralmente, el profesional responsable de la Unidad de Apuestas Permanentes y Control de Juegos solicitará un reporte del listado de los formularios usados en otros productos y servicios, en el marco de las visitas de fiscalización.</t>
  </si>
  <si>
    <t>Si el concesionario no envía la información, se reitera la solicitud mediante oficio firmado por el supervisor del contrato</t>
  </si>
  <si>
    <t>Relación de documentos solicitados al concesionario, en las visitas de fiscalización</t>
  </si>
  <si>
    <t>Reponsable de la Unidad de Apuestas y Control de Juegos</t>
  </si>
  <si>
    <t>Dejar evidencia en el informe de fiscalización de la información recibida por parte del concesionario frente al listado de los formularios usados en otros productos y servicios</t>
  </si>
  <si>
    <t>Profesional unidad de apuestas</t>
  </si>
  <si>
    <t>Informe de Fiscalización</t>
  </si>
  <si>
    <t>El Sistema de auditoría Chanseguro registra la transaccionalidad en línea y tiempo real de las operaciones del chance y sus modalidades. En información preliminar previo a la fiscalización se solicita la relación y soportes de denuncias ante las autoridades competentes sobre perdida y/o hurto de los formularios. Se pretende integrar las plataformas de impresión y despacho de formularios con la plataforma de Chanseguro y la información que suministre el concesionario con relación a los productos y servicios autorizados diferentes al chance.</t>
  </si>
  <si>
    <t>Se le solicita a concesionario la informacion previa a la fiscalizacion realizada en el mes de marzo con relacion a los soportes de denuncias ante las autoridades competentes sobre perdida y/o hurto de los formularios, al igual forma el Sistema de auditoría Chanseguro registra la transaccionalidad en línea y tiempo real de las operaciones del chance y sus modalidades, igualmente Se pretende integrar las plataformas de impresión y despacho de formularios con la plataforma de Chanseguro y la información que suministre el concesionario con relación a los productos y servicios autorizados diferentes al chance.</t>
  </si>
  <si>
    <t>Por tratarse de una actividad comercial independiente del contrato de Concesión  66 de 2021, la Loteria de Bogotá lleva el control general de la facturación de formularios utilizados en todos los productos del Concesionario. 
Se solicita excluir de la matriz este item, dado que no se tiene competencia sobre otros productos diferentes al Chance.</t>
  </si>
  <si>
    <t>CONTROL VENTA DE FORMULARIOS APUESTAS CON UTILIDAD(1).xlsx</t>
  </si>
  <si>
    <t>Reportar a la plataforma de auditoría la distribución y asignación de formularios</t>
  </si>
  <si>
    <t>Diariamente, se debe llevar el registro de los formularios entregados desde las bodegas a los satélites, y de los satélites a los colocadores, incluidos los empleados, este reporte se debe realizar al sistema de auditoría del concedente.</t>
  </si>
  <si>
    <t>Si el concesionario no envía la información, se verifica que no se debe a una falla tecnológica interna de la Lotería de Bogotá, si no se debe a esto, se envía solicitud mediante oficio firmado por el supervisor del contrato al concesionario.</t>
  </si>
  <si>
    <t>Reporte generado por plataforma de auditoría</t>
  </si>
  <si>
    <t>Diariamente</t>
  </si>
  <si>
    <t>Dejar evidencia en el informe de fiscalización si el concesionario reportó a la plataforma de auditoría la distribución y asignación de formularios del juego de apuestas permanentes o chance</t>
  </si>
  <si>
    <t xml:space="preserve">A la fecha la plataforma Chanseguro tiene un modulo denominado “Trazabilidad Papelería” donde se pueden encontrar tres reportes a. “Papelería Venta Chance”; 
b. “Asignación Papelería”; 
c. “Movimientos Papelería”. 
d. “Detalle Consumible Tiquetes”. 
e. “Papelería Venta”. 
f. “Ventas por Tipo de Papel”.
Con la información anterior se requiere que el sistema de auditoria confronte la información de cada uno de los formularios en sus diferentes estados: no utilizado, utilizado describiendo el producto o servicio, anulado, reportado perdido. El sistema deberá contar con alarmas en la que indique los formularios que no cuentan con descripción alguna. 
</t>
  </si>
  <si>
    <t xml:space="preserve">A la fecha la plataforma Chanseguro tiene un modulo denominado “Trazabilidad Papelería” donde se pueden encontrar tres reportes a. “Papelería Venta Chance”; 
b. “Asignación Papelería”; 
c. “Movimientos Papelería”. 
d. “Detalle Consumible Tiquetes”. 
e. “Papelería Venta”. 
f. “Ventas por Tipo de Papel”.
Con la información anterior se requiere que el sistema de auditoria confronte la información de cada uno de los formularios en sus diferentes estados: no utilizado, utilizado describiendo el producto o servicio, anulado, reportado perdido. El sistema deberá contar con alarmas en la que indique los formularios que no cuentan con descripción alguna. </t>
  </si>
  <si>
    <t>Se realiza el seguimiento en las diferentes visitas de fiscalización y/o visitas especiales de auditoría. 
El concesionario transmite información permanente con relación a la asignación de formularios al sistema Chanseguro el cual dispone de un módulo de trazabilidad de papelería 
Se  prevalida de forma mensual la cantidad de formularios utilizados por tipo de producto, una vez el concesionario suministra el formulario de declaración mensual de derechos de explotación y gastos de administración del chance.</t>
  </si>
  <si>
    <t>https://chanseguro.loteriadebogota.com:9503/analytics/saw.dll?dashboard&amp;PortalPath=%2Fshared%2FTrazabilidad%20Papeler%C3%ADa%2F_portal%2FTrazabilidad%20Papeler%C3%ADa</t>
  </si>
  <si>
    <t>Solicitar al concesionario informar a la entidad concedente la pérdida y/o hurto de formulario, soportado con las denuncias ante entidades competentes</t>
  </si>
  <si>
    <t>Trimestralmente, el profesional responsable de la Unidad de Apuestas Permanentes y Control de Juegos solicitará al concesionario informar a la entidad concedente la pérdida y/o hurto de formulario, soportado con las denuncias ante entidades competentes, en el marco de las visitas de fiscalización.</t>
  </si>
  <si>
    <t>Dejar evidencia en el informe de fiscalización si el concesionario reportó la pérdida y/o hurto de formularios del juego de apuestas permanentes o chance</t>
  </si>
  <si>
    <t>El concesionario entregó listado de la perdida de formularios del juego de apuestas permanentes o chance del 01 de octubre del 2021 al 03 de febrero 2022, junto con las denuncias, la información respectiva hace parte del último informe de fiscalización del contrato 068 del 2016, el cual la visita se realiza a principios de mes de marzo.</t>
  </si>
  <si>
    <t xml:space="preserve">El concesionario entregó listado de la perdida de formularios del juego de apuestas permanentes o chance del 01 de octubre del 2021 al 03 de febrero 2022, junto con las denuncias, la información respectiva hace parte del último informe de fiscalización del contrato 068 del 2016, el cual se vera evidenciado en el ultimo informe de fiscalizacion. </t>
  </si>
  <si>
    <t>Durante el desarrollo de las visitas administrativas al Concesionario, se requieren los soportes de las denuncias por pérdida y/o robo de rollos de formularios.
Se tiene programada una visita administrativa en el mes de Noviembre a las instalaciones de GELSA</t>
  </si>
  <si>
    <t>1.Inconsistencias en el reporte de retenidos generado semanalmente.
2. Estados de cuenta incorrectos o desactualizados
3. Ofrecimiento de beneficios por parte de terceros
4. Seguimiento inadecuado al estado de las pólizas</t>
  </si>
  <si>
    <t>RC-04</t>
  </si>
  <si>
    <t>Posibilidad de afectación económica y reputacional por entrega o retención de billetería, o asignación de cupos a distribuidores con incumplimiento de requisitos con fin de favorecer a un tercero a cambio de beneficios.</t>
  </si>
  <si>
    <t>1. Incremento de cartera vencida
2. Pérdida de garantías en un cobro jurídico
3. Apertura de procesos disciplinarios
4. Hallazgos de entes de control</t>
  </si>
  <si>
    <t>Se estableció la periodicidad semanal, debido a que la distribución de la billetería se realiza semanalmente, y nivel de ocurrencia 1, porque el riesgo se materializó una vez en la vigencia 2020.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</si>
  <si>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Reporte semanal por parte de la Unidad Financiera y Contable de los distribuidotres retenidos.</t>
  </si>
  <si>
    <t>El profesional de cartera semanalmente realiza una revisión de los reportes de cartera y del estado de las garantías de los distribuidores con el propósito de identificar incumplimientos en los distribuidores para determinar a cuales de ellos se reteniene el despacho de billetería.</t>
  </si>
  <si>
    <t>Los distribuidores con incumplimiento en sus garantías  y/o pagos deben ser retenidos. No se debe realizar el despacho semanal de billetería</t>
  </si>
  <si>
    <t>Procedimiento Asignación y Distribución de Billetería PRO-410-199-9</t>
  </si>
  <si>
    <t>Memorandos sobre distribución y retención por parte de la Unidad Financiera</t>
  </si>
  <si>
    <t>Profesional de cartera de Unidad Financiera y Contable</t>
  </si>
  <si>
    <t>Actualizar el procedimiento de Asignación y distribución de billetería para fortalecer en descripción de criterios y lineamientos los controles del procedimiento e incorporar control correctivo de autorización de despacho.
Procedimiento Gestión de Cartera PRO-310-244
Este procedimiento debe ser revisado con cartera y actualizar retención de distribuidores virtuales
Contrato atípico</t>
  </si>
  <si>
    <t>Profesional de Cartera</t>
  </si>
  <si>
    <t>Procedimiento asignación y distribución de billetería
PRO-410-199</t>
  </si>
  <si>
    <t>el procedimiento para la asignacion de de billeteria, se realiza de acuerdo a la billeteria solicitada por el distribuidor, por las garantias y polizas que cubran el despcho de billeteria y por el comite de cupos que se reune mensualmente para el estudio para el aumento o diminucion del despacho de billeteria, la distribucion se realiza mediante contrato con la firma transportadota Thomas Grec, y con visto bueno del profesional de cartera, donde indique los distribuidores que estan al dia con obligaciones del pago de billeteria y cargue de premios.</t>
  </si>
  <si>
    <t>Se encuentran en fisico y en el sistema los formatos respectivos de despacho y retencion de billeteria, asi como las actas del comite de cupos.</t>
  </si>
  <si>
    <t>Reporte semanal por parte de la Unidad de Loterías de las garantías.</t>
  </si>
  <si>
    <t>El profesional de la Unidad de Loterías semanalmente realiza una revisión del estado de las garantías de los distribuidores con el propósito de identificar incumplimientos en los distribuidores para determinar a cuales de ellos se reteniene el despacho de billetería.</t>
  </si>
  <si>
    <t>Correo electrónico sobre la retención de billetería por garantía</t>
  </si>
  <si>
    <t>Profesional de la Unidad de Loterías</t>
  </si>
  <si>
    <t xml:space="preserve">Actualizar el procedimiento de gestión de cartera para fortalecer en la descripción de criterios y lineamientos los controles e incorporar con claridad el Concepto de la Secertaría General sobre el estado de las garantias de los distribuidores.
Analizar, definir y documentar los lineamientos claros del concepto semanal del estado de las ganatias por parte de la Secretaría General. Se debe incorporar lineamientos de responsabilidad, frecuencia, horario, medios, soporte en ausencias.
Debe cambiarse el concepto de proporcionar un listado, por el de generar un concepto sobre el estado de las garantías con el fin que dentro de su campo y rol efectue un análisis y genere alertas sobre vencimientos.
El memorando UF  debe remitir antes 3:30 pm., así mismo el jefe de unidad Loterias debe revisar previo al despacho </t>
  </si>
  <si>
    <t>Procedimiento de cartera actualizado</t>
  </si>
  <si>
    <t>Se estan realizando mediante el comite de cupos, el cual es integrado por el subgerente general, la jefe de unidad de loterias, el jefe de launidad financiera y con voz pero sin voto la profesional especializada de sistemas, este comite tiene la responsabilidad de la asignacion o disminucion segun sea el caso de los distribuidores.</t>
  </si>
  <si>
    <t>Se cuentan con las actas del comite en fisico.</t>
  </si>
  <si>
    <t>Para el bimestre septiembre, octubre se realizaros dos reuniones del comite de cupos,</t>
  </si>
  <si>
    <t>1. Oportunidad y razonalización de la situación por parte del profesional de Cartera
2. Ofrecimiento de retribución económica para despacho sin cumplimiento de requisitos
3. Falta de ética profesional del profesional de cartera</t>
  </si>
  <si>
    <t>RC-05</t>
  </si>
  <si>
    <t xml:space="preserve">Posibilidad de afectación económica y reputacional por despacho a distribuidores sin cumplimiento de requisitos con el fin de beneficio propio o de terceros, a causa de la oportunidad  y razonalizacion de la situacion  por parte del profesional de Cartera ;  Ofrecimiento de retribucion  economica para despacho sin cumplimiento de requisitos : Falta de Etica profesional del Profesional de  Cartera </t>
  </si>
  <si>
    <t>1. Incremento de cartera
2. Investigaciones disciplinarias y judiciales</t>
  </si>
  <si>
    <t>Se estableció periodicidad diaria, debido a que el despacho se realiza con esta periodicidad, nivel de ocurrencia en cero, debido a que el riesgo no se ha materializado, afectación económica leve, ya que el valor en el peor caso de materializarse el riesgo estaría por debajo del 1% del patrimonio de la Lotería de Bogotá.
Frente a la afectación reputacional es menor, debido a la iimagen afectada de la organización de manera interna.</t>
  </si>
  <si>
    <t xml:space="preserve">Constatar en forma preliminar la conciliacion efectuadas  ppr parte de los distribuidores de las entidad con el fin de identificar recaudos que no se hayan cargado al aplicativo por las  diferente  razones que puedan darse lo que permite  llegar a fin de mes con un conciliacion mas limpia. </t>
  </si>
  <si>
    <t>En caso de que los valores de las conciliaciones no concuerdan, se realizan los ajustes correspondientes con las áreas responsables.</t>
  </si>
  <si>
    <t>Conciliación realizada</t>
  </si>
  <si>
    <t>Conciliaciones bancarias: Profesional del área de Contabilidad
Conciliaciones de premios: Responsable de Unidad de Loterías y profesional de Cartera</t>
  </si>
  <si>
    <t xml:space="preserve">Actualizar el procedimiento PRO-310-244 Gestión de Cartera, para incluir lo relacionado con conciliaciones, de manuera mensual y todo se reportar por correo al sistema de informacion contable </t>
  </si>
  <si>
    <t>Procedimiento actualizado</t>
  </si>
  <si>
    <t>Se revisó el procedimiento , y se envio el reporte a control interno del mes de febrero 28 2022</t>
  </si>
  <si>
    <t>Se actualizó el procedimeinto. Se presentó al CIGYD y se aprobó el 1 de abril</t>
  </si>
  <si>
    <t>https://loteriadbogota-my.sharepoint.com/:x:/g/personal/paula_forero_loteriadebogota_com/EU99GsN1HJFDiVgHRA2Uu0AB1teJ54AWpbRZyTm9kxQTug?e=9Bn0h8</t>
  </si>
  <si>
    <t>I. No se ha reportado novedad sobre este procedimeinto hasta el mes de Agosto 2022</t>
  </si>
  <si>
    <t>N/A</t>
  </si>
  <si>
    <t>I. No se ha reportado ninguna novedad  sobre este prcedimeinto hasta el mes de octubre 2022</t>
  </si>
  <si>
    <t>1. Fácil acceso a plantilla institucional de documentos de la entidad, posibilitando la realización de certificados con información falsa.
2. Intereses indebidos para la expedición de certificados</t>
  </si>
  <si>
    <t>RC-06</t>
  </si>
  <si>
    <t>Posibilidad de afectación reputacional por expedición de certificados laborales con información falsa por un funcionario de la Unidad de Talento Humano con el fin de beneficio propio o de un tercero</t>
  </si>
  <si>
    <t>1. Pérdida de credibilidad ante agentes externos.
2. Investigaciones disciplinarias y penales</t>
  </si>
  <si>
    <t>Verificación de soportes para la expedición de certificados laborales</t>
  </si>
  <si>
    <t>El responsable de expedición de certificados proyecta el documento para firma de la Jefe de la Unidad de Talento Humano con los soportes correspondientes, cada vez que sea requerido.</t>
  </si>
  <si>
    <t>Documentar el proceso de expedición de certificados laborales.</t>
  </si>
  <si>
    <t>a</t>
  </si>
  <si>
    <t>Se cumplió a corte 31 de enero de 2022.</t>
  </si>
  <si>
    <t>Para la expedicion de certificaciones laborales se tiene el formato FR0320-69-2 donde el servidor debe hacer la debida solicitud presentando este formato a la Unidad de Talento Humano, donde conste su informacion y los requisitos que debe llevar el certificado a expedir, posterior a esto se realiza y como paso final la Jefe de Talento Humano debe verificar y validar la informacion, para proceder a firmar y hacer entrega al servidor.</t>
  </si>
  <si>
    <t xml:space="preserve">Formato  FR0320-69-2 </t>
  </si>
  <si>
    <t>1. Vulneribilidad del Sistema administrativo, financiero y misional.
2. Fallas en el Sistema administrativo, financiero y misional.</t>
  </si>
  <si>
    <t>RC-07</t>
  </si>
  <si>
    <t>Posibilidad de afectación económica y reputacional debido a liquidación errónea de la nómina con el fin de beneficio propio o de un tercero</t>
  </si>
  <si>
    <t>1. Investigaciones disciplinarias.
2. Investigaciones penales.
3. Investigaciones fiscales.</t>
  </si>
  <si>
    <t>Revisión por parte del Jefe de la Unidad de Talento Humano de la prenómina</t>
  </si>
  <si>
    <t>El Profesional de nómina mensualmente debe enviar a revisión del Jefe de la Unidad de Talento Humano la prenómina con los soportes correspondientes.</t>
  </si>
  <si>
    <t>Procedimiento liquidación nómina PRO.320-221-8.</t>
  </si>
  <si>
    <t>Se realizó encuesta para determinar las necesidades de los servidores y se aprobó el plan institucional en el CIGYD el 31 de enero de 2022.</t>
  </si>
  <si>
    <t>La Jefe de la Unidad de Talento Humano realiza el debido proceso de revisar todas las novedades de la nomina, asi mismo revisa y verifica los soportes de la prenomia enviados a Secretaria General para aprobacion.</t>
  </si>
  <si>
    <t xml:space="preserve">Carpeta física con prenomina  </t>
  </si>
  <si>
    <t>Enviar a revisión con los soportes correspondientes la prenómina a Secretaría General</t>
  </si>
  <si>
    <t>El Profesional de nómina, previa validación por parte del Jefe de la Unidad de Talento Humano envía a revisión de la Secretaría General la prenómina con los soportes correspondientes.</t>
  </si>
  <si>
    <t>Si la Secretaría General solicita algún ajuste frente a la prenómina, el responsable de la Unidad de Talento Humano valida, y ajusta, luego envía de nuevo la prenómina a la Secretaría General, previa cvalidación por parte del Jefe de la Unidad de Talento Humano</t>
  </si>
  <si>
    <t>Seguimiento realizado</t>
  </si>
  <si>
    <t>Durante el priemr trimestre se cumplió con el 100% de las activiades progrmadas en el plan de bienstra y en el plan de capacitación, el cual se refleja en informe presentado por la Ofician de Planeación .</t>
  </si>
  <si>
    <t>r</t>
  </si>
  <si>
    <t>Si la Secretaría General solicita algún ajuste frente a la prenómina, el responsable de la Unidad de Talento Humano valida, y ajusta, luego envía de nuevo la prenómina a la Secretaría General, para validación y visto bueno y así poder seguir con el debido proceso.</t>
  </si>
  <si>
    <t>Carpeta física con prenomina  enviada a Secretaria General con los soportes correspondientes</t>
  </si>
  <si>
    <t>1. Intereses indebidos para la vinculación de talento humano.</t>
  </si>
  <si>
    <t>RC-08</t>
  </si>
  <si>
    <t>Posibilidad de afectación reputacional por expedición de certificados experiencia e idoneidad sin el lleno de requisitos con el fin de beneficio propio o de un tercero</t>
  </si>
  <si>
    <t>1. Investigaciones disciplinarias.</t>
  </si>
  <si>
    <t>Verificación de certificados de estudios y experiencia.</t>
  </si>
  <si>
    <t>El responsable de la Unidad de Talento Humano cada vez que se deba expedir un certificado de experiencia e idoneidad, debe verificar los certificados de estudios (tarjetas profesionales y diplomas presentadas por el aspirante), así como la experiencia relacionada con el objeto del contrato.</t>
  </si>
  <si>
    <t>Documentar el proceso de expedición de certificados de experiencia e idoneidad.</t>
  </si>
  <si>
    <t>El responsable de expedir un certificado de experiencia e idoneidad, verifica y valida los certificados de estudios y diplomas presentados y demas informacion que se deba tener en cuenta para realizar dichos certificados,  para trabajadores oficiales y publicos se tiene en cuenta los manuales de funciones y en el caso de contratistas se tiene en cuenta la experiencia relacionada con el objeto del contrato.</t>
  </si>
  <si>
    <t>Certificados expedidos</t>
  </si>
  <si>
    <t>1. Hurto intencionado por parte de funcionarios y/o terceros.
2. Filtración de información de seguridad en las combinaciones de la cajas fuertes.
3. Falta de controles adecuados en el manejo de los tokens, claves bancarias y seguridad en la custodia de los títulos valores.</t>
  </si>
  <si>
    <t>RC-09</t>
  </si>
  <si>
    <t>Posibilidad de afectación económica y reputacional por pérdida de títulos de valor y/o recursos en depósitos en cuentas bancarias en entidades financieras, con el fin de un beneficio propio o de terceros</t>
  </si>
  <si>
    <t>1. Reposición de título valor por pérdida
2. Uso no autorizado de títulos valor
3. Pérdida de recursos
4. Procesos disciplinarios y fiscales
5. Hallazgos de entes de control</t>
  </si>
  <si>
    <t>La periodicidad se estableció en semanal, y nivel de ocurrencia cero, ya que el riesgo no se ha materializado.
En afectación económica es menor debido a que podría llegar a afectar la disponibilidad de recursos de la entidad.
La afectación reputacional también es menor, debido a las instancias donde se afectaría la imagen de la Lotería de Bogotá.</t>
  </si>
  <si>
    <t>Token de acceso a portales bancarios guardados en bóveda de seguridad</t>
  </si>
  <si>
    <t>El Representante legal debe tramitar ante el banco la solicitud de administracion de portal y con este servicio se asignan tokens de seguridad para acceso a los portales bancarios. El tesorero guarda estos tokens en la boveda de seguridad todos dias al finalizar la labor. El Tesorero es el único funcionario con la autorización suficiente para el uso de los tokens de seguridad de cada entidad financiera.</t>
  </si>
  <si>
    <t>Con el fin de evitar la interrupción de la operación del proceso, el tesorero(a) entregará al Jefe de la Unidad Financiera y Contable un sobre sellado con la relación de tokens y clave de las bóvedas de seguridad, que se utilizará en caso de fuerza mayor, quién será el responsable del manejo de esta información.</t>
  </si>
  <si>
    <t>Procedimiento gestión de egresos PRO-310-246-9
Protocolo de seguridad y manejo de las cuentas</t>
  </si>
  <si>
    <t>Diario</t>
  </si>
  <si>
    <t>Se cuenta con carpeta que contiene información sobre los tokens con que cuenta tesorería.</t>
  </si>
  <si>
    <t>Tesorero(a)
Jefe de la Unidad Financiera y Contable</t>
  </si>
  <si>
    <t>Dar cumplimiento al Protocolo de seguridad y manejo de las cuentas</t>
  </si>
  <si>
    <t>Tesorero(a)
Auxiliar Administrativo de Tesorería
Jefe Unidad Financiera y Contable</t>
  </si>
  <si>
    <t>Soportes de implementación del Protocolo de seguridad y manejo de las cuentas</t>
  </si>
  <si>
    <t>Para el primer bimestre se ha dado cumplimiento al protocolo de seguridad y manejo de las cuentas de acuerdo a los parámetros establecidos.</t>
  </si>
  <si>
    <t>En el Segundo bimestre se da cumplimiento al protocolo de seguridad y manejo de las cuentas bancarias. (Ver protocolo de seguridad)</t>
  </si>
  <si>
    <t>https://loteriadbogota.sharepoint.com/:f:/s/CARPETASCOMPARTIDAS/EtpHiyFHPPpCp9pArybH5qgBO_ZONfR1jTQXUJHgnKDcHQ?e=68MEC7</t>
  </si>
  <si>
    <t xml:space="preserve"> I. No se materializo el riesgo en el periodo de  Julio  a Agosto.II.Para este  el periodo se realizan las actividades  ya establecidas . III.se da cumplimiento al   protocolo de seguridad y manejo de las cuentas.</t>
  </si>
  <si>
    <t>https://loteriadbogota.sharepoint.com/:b:/s/CARPETASCOMPARTIDAS/EaoyCVeskS1LhCi9MI_Ims0BY8h5-TAc3FRZrugATI3nFw?e=Qfw28n</t>
  </si>
  <si>
    <t xml:space="preserve">I. Nose  materializo elo riesgo en el periodo de Septiembre a Octubre . II. Para este periodo se realizan las actividades ya establecidas. III. Se da  cumplimiento  al protocolo de seguridaday manejo de las cuentas. </t>
  </si>
  <si>
    <t>https://loteriadbogota.sharepoint.com/:f:/s/CARPETASCOMPARTIDAS/EldmcAembrtGqRQ-Libedi0BbSMv_yd--CQfbn6uJRep_A?e=mPEqub</t>
  </si>
  <si>
    <t>Bovedas de seguridad para custodia de documentos</t>
  </si>
  <si>
    <t>Se cuenta con dos cajas fuertes, una en la Oficina de la Tesorería General, y la segunda en la Oficina del Auxiliar de Tesorería, y cada uno maneja y conoce la clave de la caja fuerte de su oficina, esas claves son conocidas únicamente por estos responsables.
El Auxiliar administrativo asignado a la tesoreria tiene acceso a la  bóveda donde se custodian: premios en proceso de pago, chequeras en uso, sello seco para los cheques y documentos bancarios que lo ameriten.
La bóveda asignada a la o el Tesorera (o) se custodia: token, claves, titulos valor, cdt, cheques, billetes en proceso de investigación de fraude, tarjetas bonos para estímulo de ventas.</t>
  </si>
  <si>
    <t>Protocolo de seguridad y manejo de las cuentas</t>
  </si>
  <si>
    <t>Protocolo de seguridad y manejo de las cuentas, apartado sobre cajas de seguridad.</t>
  </si>
  <si>
    <t>Tesorero(a)
Auxiliar Administrativo de Tesorería
Jefe de la Unidad Financiera y Contable</t>
  </si>
  <si>
    <t>Diseñar e implementar un formato de Relación de Tokens manejo Tesorería</t>
  </si>
  <si>
    <t>Tesorera</t>
  </si>
  <si>
    <t>Formato de Relación de Tokens manejo Tesorería</t>
  </si>
  <si>
    <t>El formato se creó en la vigencia 2021, FRO-310-424-1, está vigente.
Frente a las cajas fuertes, cada una tiene sus contraseñas, y las claves solo las conocen la tesorera y el auxiliar de tesorería, los controles se han ejecutado acorde a lo programado, no se ha materializado el riesgo.</t>
  </si>
  <si>
    <t>Se tiene actualizado la relación de los tokens segun formato FRO-310-424-1.                                                                                                                                                                                                                                                                                                                                                                               Se cuenta con dos cajas fuertes Una en la oficina de tesoreria y otra en la oficina del auxiliar de de tesoreria. Cada uno maneja la clave de caja fuerte de acuerdo a los controles relacionados en el  protocolo de seguridad y manejo de las cuentas.(ver protocolo de segurisad y formato FRO-310-424-1)</t>
  </si>
  <si>
    <t xml:space="preserve">I. No se ha materilizado el riesgo en el perido de julio a Agosto. II  se lleva control  en  formato en excel del inventario diario de los tokens. III  se tiene actualizada la relación de Tokens, según formato FRO 310-424-1 .Se tienen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</si>
  <si>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https://loteriadbogota.sharepoint.com/:f:/s/CARPETASCOMPARTIDAS/EjOS3yPNLmxKoUEzGo38kY0Bce5DAzrKvpIOjs4P6bvZig?e=Xp3IrX</t>
  </si>
  <si>
    <t xml:space="preserve">I. No se ha materilizado el riesgo en el perido de septiembre a Octubre . II  se lleva control  en  formato en excel del inventario diario de los tokens, relacion de los meses Septiembre y Octubre . III  se tiene actualizada la relación de Tokens, según formato FRO 310-424-1 .Se tienen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</si>
  <si>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https://loteriadbogota.sharepoint.com/:f:/s/CARPETASCOMPARTIDAS/En5AA0HOxvZCmEHUTNAjAHMBECLUKVdzvpmQO86IX9Ihjg?e=GK2FpU</t>
  </si>
  <si>
    <t>Inventario mensual de títulos valores (cheques, CDT)</t>
  </si>
  <si>
    <t>Mensualmente el tesorero(a) realiza inventario de los CDTS en custodia y junto con el auxiliar de tesorería elaboran actas con el inventario de cheques. Dentro de estas actas se relacionan: el banco, la cuenta y el numero de cheque con su intervalo. El acta debe estar firmada por los dos involucrados relacionando fecha y hora de la actividad.</t>
  </si>
  <si>
    <t>Si existe perdida de algún título valor se debe solicitar al banco el no pago del título valor y seguir el protocolo establecido por el banco.</t>
  </si>
  <si>
    <t>Acta control de cheques</t>
  </si>
  <si>
    <t>Elaborar el Inventario mensual de títulos valores (cheques, CDT)</t>
  </si>
  <si>
    <t>Tesorero(a)
Auxiliar Administrativo de Tesorería</t>
  </si>
  <si>
    <t>Inventario mensual de títulos valores</t>
  </si>
  <si>
    <t xml:space="preserve">Se lleva la relación mensual de los titulos valores (cheques, CDT),  los titulos valores  CDT que se reciben en custodia como garantía de los distribuidores, se mantienen  en la caja fuerte de la oficina de tesoreria. </t>
  </si>
  <si>
    <t>Se establecio prodecimiento para custodia de garantias en tesoreria  como respaldo al contrato de distribuidores  PRO 310-470-1,  lleva el control y relación de los titulos valores, los titulos valores CDTS qu se mantinene en la caja fuerte de la oficina de tesoreria.(Ver prodedimiento PRO-310-470-1)</t>
  </si>
  <si>
    <t>i. No se ha materializado el riesgo en el periodo de Julio  Agosto .ii  se da cumplimiento al  procedimiento para custodia de los titulos recibidos en Garantia por  la oficina de tesoreria,   (formato (procedmiento  PRO-310-470-1 .)iii. se lleva relación mensual  de titulos valores CDTS   .Que se encuentran custodiados en la caja fuerte de la oficina del tesorero.</t>
  </si>
  <si>
    <t>https://loteriadbogota.sharepoint.com/:f:/s/CARPETASCOMPARTIDAS/Eg66LdMRGPhIhIzpqtfPpMcBbcYqV8f8SiJ2_wyyjY7REw?e=8ANQoe</t>
  </si>
  <si>
    <t>i. No se ha materializado el riesgo en el periodo de Septiembre-Octubre  .ii  se da cumplimiento al  procedimiento para custodia de los titulos recibidos en Garantia por  la oficina de tesoreria,   (formato (procedmiento  PRO-310-470-1 .)iii. se lleva relación mensual  de titulos valores CDTSue se encuentran custodiados en la caja fuerte de la oficina del tesorero  se anexa reacion de los meses de Septiembre y Octubre, se envia relción a contabilidad para los registros pertinentes  .</t>
  </si>
  <si>
    <t>https://loteriadbogota.sharepoint.com/:f:/s/CARPETASCOMPARTIDAS/EsZ5nRakQydAhyvCxddWIrYBaFzmTVAjmpjs3g8J7coNKg?e=HssMvy</t>
  </si>
  <si>
    <t>1. Inadecuado control de inventarios
2. Inadecaudo sitio de almacenamiento
3. Falta de mantenimiento a los bienes
4. Incumplimiento de las condiciones de manipulación y almacenamiento de los bienes
5. Sustracción no autorizada de elementos</t>
  </si>
  <si>
    <t>RC-10</t>
  </si>
  <si>
    <t>Posibilidad de afectación económica por la pérdida o deterioro de elementos o bienes de la Lotería con el fin de ocasionar daño o beneficio a terceros.</t>
  </si>
  <si>
    <t>1. Perjuicios economicos para la entidad
2. Incumplimiento en las entregas
3. Procesos disciplinarios
4. Procesos penales</t>
  </si>
  <si>
    <t>Se definió la probabilidad de carácter trimestral debido a que la ejecución de los controles que ejecuta el almacenista tiene esa periodicidad.
Se definió en cero el nivel de ocurrencia por año, debido a que el riesgo no se ha materializado en los últimos seis años.
La afectación económica en ningún caso llega a calcularse en el 1% del patrimonio de la Lotería de Bogotá, razón por la cual se estableció en leve.</t>
  </si>
  <si>
    <t>El almacenisma trimestralmente verificará las existencias de consumo y publicidad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
Si existen desviaciones del control, el Almacenista se debe informar por correo electrónico al jefe del area sobre las diferencias detectadas y se debe identificar las causas del descuadre. Realizando un análisis de la trazabilidad de los movimientos.
El soporte del control son los listados de existencias.</t>
  </si>
  <si>
    <t>El almacenisma trimestralmente debe emitir un listado de existencias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t>
  </si>
  <si>
    <t>Se debe informar por correo electrónico al jefe del area sobre las diferencias detectadas y se debe identificar las causas del descuadre. Realizando un análisis de la trazabilidad de los movimientos.</t>
  </si>
  <si>
    <t>Procedimiento de administración de bienes y/o elementos devolutivos PRO.330.238</t>
  </si>
  <si>
    <t>Listados de existencias</t>
  </si>
  <si>
    <t>Almacenista
Jefe Unidad de bienes y servicios</t>
  </si>
  <si>
    <t>La Almacenista de manera aleatoria verificará los bienes a cargo de funcionarios de la entidad</t>
  </si>
  <si>
    <t>Jefe Unidad de Recursos Físicos - Almacenista - CIGYD</t>
  </si>
  <si>
    <t>Inventario firmado
Acta de verificación</t>
  </si>
  <si>
    <t>1. Materialización de riesgo
2. Ejecución de controles
3. Ejecución de actividades del plan de acción si aplica</t>
  </si>
  <si>
    <t>El almacenisma anualmente (enero con corte 31 de diciembre) debe realizar la verificación de existencias en almacén y el inventario individual de cada funcionario través del aplicativo. El individiual se envia por email a cada funcionario con el fin de verificar que la relacion corresponda a la realidad  y se confronta con el físico de la bodega del sotano del almacén y el almacén de los promocionales.
Si se detectan desviaciones en la ejecución del control, se debe informar por correo electrónico al jefe del area sobre las diferencias detectadas y se debe identificar las causas del descuadre. Realizando un análisis de la trazabilidad de los movimientos.
Se otorga un plazo (3 días) para que el funcionario ubique el elemento, el almacenista debe informar a Secretaría General para iniciar un proceso disciplinario.
Como soporte del control, la evidencia son los listados de existencias, actas de verificación, e inventarios individuales firmados por los funcionarios.</t>
  </si>
  <si>
    <t>El almacenisma anualmente (enero con corte 31 de diciembre) debe emitir un listado de existencias en almacén y el inventario individual de cada funcionario través del aplicativo. El individiual se envia por email a cada funcionario con el fin de verificar que la relacion corresponda a la realidad  y se confonta con el físico de la bodega del sotano del almacén y el almacén de los promocionales.</t>
  </si>
  <si>
    <t>Se debe informar por correo electrónico al jefe del area sobre las diferencias detectadas y se debe identificar las causas del descuadre. Realizando un análisis de la trazabilidad de los movimientos.
SE le da el tiempo (3 días) para que el funcionario para que ubique el elemento. el almacenista debe informar a secretaria para iniociar un proceso disciplinario</t>
  </si>
  <si>
    <t>Procedimiento de inventario PRO.330.240</t>
  </si>
  <si>
    <t>Listados de existencias
Acta de verificación
Inventarios individuales firmados por los funcionarios.</t>
  </si>
  <si>
    <t>Almacenista
Jefe Unidad de Recursos Físicos</t>
  </si>
  <si>
    <t>La Almacenista enviará los inventarios individuales de manera semestral a todos los funcionarios de la entidad.</t>
  </si>
  <si>
    <t>Jefe Unidad de Recursos Físicos</t>
  </si>
  <si>
    <t>Inventarios individuales enviados por correo institucional.</t>
  </si>
  <si>
    <t>El Almacenista, cada vez que un funcionario presente alguna de las siguientes situaciones administrativas: 1.Vacaciones, 2. Traslados, 3. Retiros, verifica el inventario entregado por el funcionario asignado en el aplicativo. 
Si se identifica desviación del control, se otorga el plazo (3 días) para que el funcionario ubique el elemento, el almacenista debe informar a Secretaría General para iniciar un proceso disciplinario
Como soporte de la ejecución del control, resulta: acta de entrega para traslado y vacaciones, formato para retiro de funcionarios y contratistas.</t>
  </si>
  <si>
    <t>Cada vez que un funcionario tiene una de estas novedades debe entregar el inventario a su cargo, se emite el listado del aplicativo se verifica la existencia y se firma. Acta de entrega para traslado y vacaciones
paz y salvo para retiro.</t>
  </si>
  <si>
    <t>Se le da el tiempo (3 días) para que el funcionario para que ubique el elemento. el almacenista debe informar a secretaria para iniociar un proceso disciplinario</t>
  </si>
  <si>
    <t xml:space="preserve">Procedimiento de inventario PRO.330.240
</t>
  </si>
  <si>
    <t>Cada vez que suceda la novedad</t>
  </si>
  <si>
    <t>Paz y salvo</t>
  </si>
  <si>
    <t>El personal de seguridad de manera constante monitorea las cámaras del CCTV.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
CCTV en el almacén (entrada, interior con sensor de movimiento) y el resto de las instalaciones de la Entidad.
El DVR del CCTV se encuentra el el centro de computo de sistemas (control de acceso), cuenta con una capacidad de almacenamiento 30 dias aprox dependiendo del volumen (Variabilidad de grabación de las cámaras del sensor de movimiento). 
Si se detectan desviaciones en el control, la Unidad de Recursos Físicos debe ajustar las cámaras que no esten grabando
Se debe realizar solicitud y autorización de los arreglos.
Como soporte de la ejecución del control resulta el soporte de mantenimiento preventivo realizado por la Lotería de Bogotá.</t>
  </si>
  <si>
    <t>El DVR del CCTV se encuentra el el centro de computo de sistemas (control de acceso) y es vigilado permanentemente por el personal de seguridad (pantalla). Capacidad de almacenamiento 30 dias aprox dependiendo del volumen (Variabilidad de grabación de las cámaras del sensor de movimiento).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t>
  </si>
  <si>
    <t>La Unidad de Recursos Físicos debe ajustar las cámaras que no esten grabando
Se debe realizar solicitud y autorización de los arreglos</t>
  </si>
  <si>
    <t>Contrato de vigilancia</t>
  </si>
  <si>
    <t>Permanente</t>
  </si>
  <si>
    <t>Soporte de mantenimiento preventivo realizado por la Lotería de Bogotá.</t>
  </si>
  <si>
    <t>Supervisor del contrato de vigilancia</t>
  </si>
  <si>
    <t>El jefe de la Unidad de Recursos Físicos anualmente debe verifica la elaboración del contrato de seguros con el fin de proteger los bienes patrimoniales de la entidad, muebles e inmuebles, maquinaria y equipos.
Se gestionan las siguientes pólizas: 1. Todo Riesgo daños combinados, 2. Poliza de manejo, 3. Poliza contra hurto.
Si se detectan desviaciones en la ejecución del control, si hay compra de nuevos bienes o pérdida de elementos, se debe informar a la aseguradora para los fines pertinentes.
Como soporte de la ejecución del control resultan las pólizas físicas, copia digital en la red de la Unidad de Recursos Físicos.</t>
  </si>
  <si>
    <t>Anualmente el jefe de recursos físicos debe gestionar la elaboración del contrato de seguros con el fin de proteger los bienes patrimoniales de la entidad. Muebles e inmeubles maquinaria y equipos</t>
  </si>
  <si>
    <t>Compra de nuevos bienes factura y entrada elaborar memorando a la compañía de seguros para expedir una adición a la políza y realizan el cobro respectivo
Perdida de una elemento informar adjuntar copia del denuncio y se inicia el proceso de igual o mejor.</t>
  </si>
  <si>
    <t>Polizas físicas
copia digital en la red de RF</t>
  </si>
  <si>
    <t>No Asignado</t>
  </si>
  <si>
    <t>1. Desconocimiento por parte del supervisor de sus deberes y las obligaciones del contratista.
2. Omisión de requisitos para favorecer un tercero
3. Falta de claridad en los entregables y obligaciones del proveedor o contratista
4. Falta de seguimiento y control al trabajo que debe reportar el contratista a los supervisores</t>
  </si>
  <si>
    <t>RC-11</t>
  </si>
  <si>
    <t>Posibilidad de realizar inadecuada supervisión de contratos con el fin de favorecer a un tercero.</t>
  </si>
  <si>
    <t>1. Incumplimiento contractual
2. Perjuicios económicos para la entidad
3. Desgaste administrativo 
4. Procesos disciplinarios
5. Procesos jurídicos</t>
  </si>
  <si>
    <t>La periodicidad se estableció en mensual, debido a que el 90% de los contratos, se ejecutan con periodicidad mensual, el nivel de ocurrencia se definió por debajo de la línea base sugerida de la Política de Administración del Riesgo, ya que no se cuenta con soportes de que el riesgo se haya materializado.
Frente al impacto, se estableció la afectación económica en leve, debido al promedio de valor de los contratos, y afectación reputacional en menor, debido a la imagen afectada de la Lotería de Bogotá de manera interna.</t>
  </si>
  <si>
    <r>
      <t xml:space="preserve">
</t>
    </r>
    <r>
      <rPr>
        <sz val="10"/>
        <color rgb="FFFF0000"/>
        <rFont val="Calibri"/>
        <family val="2"/>
        <scheme val="minor"/>
      </rPr>
      <t>El supervisor  conforme a la periodicidad establecida en el contrato y con el fin de verificar el cumplimiento de las obligaciones contractuales, deberá revisar y analizar  que los informes presentados por el contratista para el pag</t>
    </r>
    <r>
      <rPr>
        <sz val="10"/>
        <rFont val="Calibri"/>
        <family val="2"/>
        <scheme val="minor"/>
      </rPr>
      <t>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
Como soporte de la ejecución del control resulta el Informe de supervisión.</t>
    </r>
  </si>
  <si>
    <t xml:space="preserve">
El supervisor  conforme a la periodicidad establecida en el contrato y con el fin de verificar el cumplimiento de las obligaciones contractuales, deberá revisar y analizar  que los informes presentados por el contratista para el pago,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t>
  </si>
  <si>
    <t>El supervisor de los contratos debe realizar un oficio o correo electrónico sobre el incumplimiento y soporte del mismo, al contratista y al ordenador del gasto, con el fin que se tomen las decisiones y correctivos necesarios.
Si se presenta inconsistencia del cumplimiento de las obligaciones contractuales, el supervisor no debe tramitar la cuenta correspondiente.
El supervisor debe mantener informado al ordenador del gasto de los hechos o circunstancias que puedan afectar la ejecución del contrato, o que puedan poner o pongan en riesgo el cumplimiento del contrato, o cuando tal incumplimiento se presente.</t>
  </si>
  <si>
    <t>Manual contratacion
Procedimento seguimiento contractual PRO-03-235-8</t>
  </si>
  <si>
    <t>Informe de supervisión</t>
  </si>
  <si>
    <t>Supervisor del contrato</t>
  </si>
  <si>
    <t>Mantener actualizados los procedimientos de: 
- Seguimiento Contractual
- Manual de Contratación</t>
  </si>
  <si>
    <t>Procedimientos actualizados cuando se requiera</t>
  </si>
  <si>
    <r>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t>
    </r>
    <r>
      <rPr>
        <sz val="10"/>
        <color rgb="FFFF0000"/>
        <rFont val="Calibri"/>
        <family val="2"/>
        <scheme val="minor"/>
      </rPr>
      <t xml:space="preserve">La capacitación tiene como fin recordar y afianzar conocimiento en el cumplimiento de las obligaciones </t>
    </r>
    <r>
      <rPr>
        <sz val="10"/>
        <rFont val="Calibri"/>
        <family val="2"/>
        <scheme val="minor"/>
      </rPr>
      <t xml:space="preserve">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t>
    </r>
    <r>
      <rPr>
        <sz val="10"/>
        <color rgb="FFFF0000"/>
        <rFont val="Calibri"/>
        <family val="2"/>
        <scheme val="minor"/>
      </rPr>
      <t xml:space="preserve"> </t>
    </r>
  </si>
  <si>
    <t>La Secretaría General articulará anualmente la realización de  una capacitación dirigida a los supervisores de contratos, en relación con las funciones y responsabilidades de la supervisión con la finalidad de brindar herramientas para el buen ejercicio  de la función de supervisión. Se dejará constancia a través del formato de lista de asistencia de los supervisores presentes junto con la memorias de la capacitación.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t>
  </si>
  <si>
    <t>Politica de Prevencion del Daño Antijurídico adoptado por el Comité de conciliacion de la Lotería de Bogotá.</t>
  </si>
  <si>
    <t>Listas de asistencia a la capacitación</t>
  </si>
  <si>
    <t>Realizar la capacitación</t>
  </si>
  <si>
    <t>Listados de asistencia</t>
  </si>
  <si>
    <t>Se tiene programada máximo para julio 30 de 2022</t>
  </si>
  <si>
    <t>Se tiene programada máximo para julio 30 de 2022. Sin riesgo sin % de avance</t>
  </si>
  <si>
    <t>sin</t>
  </si>
  <si>
    <t>30/0/2022</t>
  </si>
  <si>
    <t xml:space="preserve">El 10 de mayo de 2022 La Jefe de Talento Humano invitó a capacitación "curso de Formación de Competencias en Supervisión de Contratos Estatales, el cual está incluido en nuestro Plan Institucional de Capacitación." plata forma Las inscripciones deben realizarse en el siguiente link: https://gestionacademica.bogota.gov.co/ga/. es un curso abierto con permanencia . Avance al 100% se convoco al curso y lo están realizando. No se ha materizlizado riesgo </t>
  </si>
  <si>
    <t>Constancia_Supervision_Contra.pdf</t>
  </si>
  <si>
    <t>Se realizó capacitacion presencial 06-10-2022. Avence al 100% se convocó no se materializó riesgo. https://loteriadbogota-my.sharepoint.com/:b:/g/personal/claudia_vega_loteriadebogota_com/EcUmnD3C34lPhlqxGdbYC3EBDnWt847KjfJ0-ykgoCs-Rg?e=BEohTa</t>
  </si>
  <si>
    <t>https://loteriadbogota-my.sharepoint.com/:f:/g/personal/claudia_vega_loteriadebogota_com/EqD2eiWWv4VEpjj8FHA3600BahqY2Z7TaO76E_1wja3uZQ?e=A1XoXd</t>
  </si>
  <si>
    <t>Se realizó capacitacion presencial 06-10-2022. Avence al 100% se convocó no se materializó riesgo. Apliac la evidencia de 31-10-2022</t>
  </si>
  <si>
    <t>1. Prestamo de documentación sin el debido registro y control
2. Instalaciones que no cumplan con las normas mínimas de conservación.
3. Desastres naturales en las instalaciones respectivas
4. Malas practicas en la manipulación y organización de los archivos y/o expedientes
5. Falta de recursos (económicos, talento humano, tecnológico) para el cumplimiento de las disposiciones del programa de gestión documental
6. Debilidades en el control de acceso a las zonas de salvaguarda
7. Falta de capacitación y sensibilización en buenas prácticas
8. Intereses personales con beneficio hacia terceros.
9. Fallas en el aplicativo de radicación -SIGA-.</t>
  </si>
  <si>
    <t>RC-12</t>
  </si>
  <si>
    <t>Posibilidad de afectación reputacional por pérdida y/o daño parcial o total de la confidencialidad e integridad de documentos o expedientes en el archivo con el fin de obtener beneficio propio o a un tercero.</t>
  </si>
  <si>
    <t>1. Pérdida de la memoria institucional
2. Incumplimiento de las normas sobre archivo.
3. Incumplimiento en la entrega oportuna de información. 
4. Apertura de procesos disciplinarios
5. Hallazgos de entes de control</t>
  </si>
  <si>
    <t>Se estableció el nivel de ocurrencia en 71 siguiendo la línea base de la periodicidad diaria de la Política de Administración del Riesgo de la entidad.
Se estableció el nivel de impacto en moderado, bajo el escenario donde el riesgo se materialice con participación de entes de control.</t>
  </si>
  <si>
    <t>El responsable de la Unidad de Recursos Físicos una vez se ha aprobado el préstamo documental garantiza el registro en el formato respectivo la información pertinente del prestamo.
Para este control no aplican desviaciones, y el soporte de ejecución de control Formato de Control de Préstamos Documentales debidamente diligenciado.</t>
  </si>
  <si>
    <t>El responsable de la Unidad de Recursos Físicos una vez se ha aprobado el préstamo documental garantiza el registro en el formato respectivo la información pertinente del prestamo.</t>
  </si>
  <si>
    <t>Formato de Control de Préstamos Documentales debidamente diligenciado.
El Procedimiento Gestión de archivo PRO-330-213 no define claramente que cada préstamo debe ser registrado en la planilla de control</t>
  </si>
  <si>
    <t>Cada vez que se entregue documentación de prestamo</t>
  </si>
  <si>
    <t>Formato de consulta, préstamo y devolución de documentación y/o información FRO-330-397-1</t>
  </si>
  <si>
    <t>Auxiliar Administrativo SICA</t>
  </si>
  <si>
    <t>* Realizar Seguimiento y control de consulta y prestamo de expediente mediante el Formato de consulta, préstamo y devolución de documentación y/o información FRO-330-397-1
1. Control de revisión de las solicitudes de prestamos documentales .
2. Lineamiento claro del registro en la planilla de cada prestamo</t>
  </si>
  <si>
    <t>Responsable de la Unidad de Recursos Físicos</t>
  </si>
  <si>
    <t>Formato de consulta, préstamo y devolución de documentación y/o información FRO-330-397-1 con la trazabilidad de la información prestada</t>
  </si>
  <si>
    <t>1. Se realiza control y revisión de las solicitudes de prestamos documentales y se genera informe.
2. Se realiza el diligenciamiento de la planilla en donde se identifican claramente cada uno de los registros.</t>
  </si>
  <si>
    <t xml:space="preserve">No se materializó el riesgo
1. Se realiza seguimiento y control  de las solicitudes de prestamos documentales , en el formato correspondiente.
2. La tecnológa encargada de los prestamos documentales, realiza la revisión de los expedientes en el momento de la entrega del expediente, para lo cual, no se ha tenido ningún inconveniente en los prestámos.
3. Se realiza el diligenciamiento de la planilla en donde se identifican claramente cada uno de los registros.
</t>
  </si>
  <si>
    <t xml:space="preserve">https://loteriadbogota-my.sharepoint.com/:f:/g/personal/sandra_henao_loteriadebogota_com/Ehi5FvOLcYRFmrt9B9-5cpEB2IoR7M4iBCbZ4FgDejqtRg?e=x8rrOk  </t>
  </si>
  <si>
    <t xml:space="preserve">https://loteriadbogota-my.sharepoint.com/:u:/g/personal/sandra_henao_loteriadebogota_com/ES08D6yRPKtHsstdK-b9XzoBmFoKjmiJym-3v37JMAoEsQ?e=c8WggW </t>
  </si>
  <si>
    <t>f</t>
  </si>
  <si>
    <t>El responsable de la Unidad de Recursos Físicos una vez reciba la devolución del documento o expediente prestado este debe inspeccionar las condiciones físicas, de integridad y completitud que tengan. Estas condiciones deben cumplir los lineamientos definidos en la Lotería.
En caso de que el documento o expediente prestado no cuente con las condiciones físicas, de integridad y completitud, se debe informar al funcionario las inconsistencias que presente el expediente, para que responda por las mismas.
El soporte de ejecución de control es el formato de consulta, préstamo y devolución de documentación y/o información debidamente diligenciado.</t>
  </si>
  <si>
    <t>El responsable de la Unidad de Recursos Físicos una vez reciba la devolución del documento o expediente prestado este debe inspeccionar las condiciones físicas, de integridad y completitud que tengan. Estas condiciones deben cumplir los lineamientos definidos en la Lotería.</t>
  </si>
  <si>
    <t>En caso de que el documento o expediente prestado no cuente con las condiciones físicas, de integridad y completitud, se debe informar al funcionario las inconsistencias que presente el expediente, para que responda por las mismas.</t>
  </si>
  <si>
    <t>El Procedimiento Gestión de archivo PRO-330-213 no contempla las decisones o alternativas frente a la detección de desviaciones.</t>
  </si>
  <si>
    <t>Cada vez que se devuelve la documentación prestada</t>
  </si>
  <si>
    <t>* Elaborar Instructivo avalado por el Sistema de Gestión de Calidad, de consulta y prestamo de expedientes
Lineamientos Verificación de condiciones físicas, de integridad y completitud, del archivo cuando se recibe la devolución del documento o expediente prestado.</t>
  </si>
  <si>
    <t>Instructivo elaborado</t>
  </si>
  <si>
    <t>El instructivo de "Prestamos documentales " se encuentra en construcción</t>
  </si>
  <si>
    <t>No se materializó el riesgo
El instructivo de "Prestamos documentales " se encuentra en construcción y este se finalazará una vez, entre en funcionamiento el Archivo Central en Venecia</t>
  </si>
  <si>
    <t xml:space="preserve">El responsable de la Unidad de Recursos Físicos una vez reciba la documentación entregada por parte de las áreas funcionales debe verificar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
Si existen incumplimientos o inconsistencias de los requisitos en la entrega de la documentación, esta debe ser devuelta al área respectiva, con el fin de ajustar las desviaciones respectivas.
El soporte de ejecución de control es el Formato Unico de Inventario Documental  debidamente diligenciado.
</t>
  </si>
  <si>
    <t>El responsable de la Unidad de Recursos Físicos una vez reciba la documentación entregada por parte de las áreas funcionales debe verificar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t>
  </si>
  <si>
    <t>Si existen incumplimientos o inconsistencias de los requisitos en la entrega de la documentación, esta debe ser devuelta al área respectiva, con el fin de ajustar las desviaciones respectivas.</t>
  </si>
  <si>
    <t>El Procedimiento Gestión de archivo PRO-330-213-9, en el documento no se tiene estipulado de manera clara que pasa si se detectan inconsistencias en la documentación entregada</t>
  </si>
  <si>
    <t>Cada vez que se entrega documentación para transferencia, acorde al cronograma establecido</t>
  </si>
  <si>
    <t>Formato Unico de Inventario Documental FRO-0330-281-2</t>
  </si>
  <si>
    <t>Profesional de Gestión Documental y Jefe de la Unidad</t>
  </si>
  <si>
    <t>El instructivo contiene la devolución de documentos en el paso No. 5,  se pasará para aval del Sistema de Gestión de la Calidad.</t>
  </si>
  <si>
    <t>1.Ausencia de medios para la vigilancia judicial.
2.  Inoportuna actuación por parte del abogado responsable del proceso.
3. .Pérdida de información.
Manipulación de información.</t>
  </si>
  <si>
    <t>RC-13</t>
  </si>
  <si>
    <t>Posibilidad de afectación económica y reputacional por interés indebido en procesos judiciales en contra de los intereses de la Lotería con el fin de favorecer a un tercero.</t>
  </si>
  <si>
    <t>1. Detrimento Patrimonial del Loteria, pérdida de los recursos
2. Pérdida de imagen Institucional.
3. Procesos sancionatorios, disciplinarios, fiscales y penales.</t>
  </si>
  <si>
    <t>Seguimiento mensual de los procesos judiciales con que cuenta la Lotería de Bogotá</t>
  </si>
  <si>
    <r>
      <rPr>
        <sz val="10"/>
        <color rgb="FF000000"/>
        <rFont val="Calibri"/>
        <family val="2"/>
      </rPr>
      <t xml:space="preserve">Los contratistas deben subir la información de cada actuación que se realiza en el proceso judicial asignado, se verifica el cargue y actualización de procesos en SIPROJ. </t>
    </r>
    <r>
      <rPr>
        <sz val="10"/>
        <color rgb="FFFF0000"/>
        <rFont val="Calibri"/>
        <family val="2"/>
      </rPr>
      <t xml:space="preserve">El propósito del control es realizar veificación a cada uno de los prosesos y su avance en cumplimiento de las funciones de defensa judical en responsabilidad de la SG
</t>
    </r>
    <r>
      <rPr>
        <sz val="10"/>
        <color rgb="FF000000"/>
        <rFont val="Calibri"/>
        <family val="2"/>
      </rPr>
      <t>Con lo anterior, el primer filtro de revisión lo realizan los abogados de apoyo con usuario asignado de SIPROJ designado de Secretaría General, y el segundo filtro de revisión lo realiza la Secretaria General.
Los abogados de apoyo en el informe mensual que entregan, incluyen screenshots de la plataforma SIPROJ, donde se evidencia el cargue y actualización de los procesos a su cargo.</t>
    </r>
    <r>
      <rPr>
        <sz val="10"/>
        <color rgb="FFFF0000"/>
        <rFont val="Calibri"/>
        <family val="2"/>
      </rPr>
      <t xml:space="preserve"> Si se evidencia información faltante se solicita su cargue y se devuelve la cuenta de cobro </t>
    </r>
  </si>
  <si>
    <t>Si la Base de procesos judiciales actualizada no concuerda con la información que reposa en el Siprojweb, se requiere al abogado encargado para que realice la debida actualización en el sistema.</t>
  </si>
  <si>
    <t>Procedimiento Gestión Judicial PRO-103-231</t>
  </si>
  <si>
    <t>Cada vez que se presenta un proceso judicial</t>
  </si>
  <si>
    <t>Expediente del contratista
Aplicativo SIPROJ</t>
  </si>
  <si>
    <t>Secretaria General
Trabajadores y contratistas asignados para apoyar supervisión.</t>
  </si>
  <si>
    <t>Realizar seguimiento mensual a la información registrada en Siprojweb.</t>
  </si>
  <si>
    <t>Soporte de información registrada en Siprojweb.</t>
  </si>
  <si>
    <t>Se realizó seguimiento , en el informe y soportes de las cuentas de obro están las evidencias  del registro de la información en el siprojweb</t>
  </si>
  <si>
    <t xml:space="preserve">Se realiza seguyimiento constante, en los informes y soportes de las cuentas de cobro están las evidencias del registro de la información en el siprojweb. No se materializó. Avance 40% </t>
  </si>
  <si>
    <t>https://loteriadbogota-my.sharepoint.com/:b:/g/personal/claudia_vega_loteriadebogota_com/EfgORh8iUy9DmJraA_iv3KsBaqKWy6tp9mWZFM3aBZjvmQ?e=ipS8Q7</t>
  </si>
  <si>
    <t xml:space="preserve">Se realiza seguimiento constante, en los informes y soportes de las cuentas de cobro están las evidencias del registro de la información en el siprojweb. No se materializó se da revisión de los documentos antes del pago por parte del supervisor . Avance 66% </t>
  </si>
  <si>
    <t>https://loteriadbogota.sharepoint.com/:f:/s/GESTINJURDICA/EgKSE7sPQrFKrbm9-Pdh2DgBKF0y1-Ndbj1UNeG1xLG8QQ?e=4yhJBz</t>
  </si>
  <si>
    <t xml:space="preserve">Se realiza seguimiento constante, en los informes y soportes de las cuentas de cobro están las evidencias del registro de la información en el siprojweb. No se materializó se da revisión de los documentos antes del pago por parte del supervisor . Avance 86% </t>
  </si>
  <si>
    <t>https://loteriadbogota.sharepoint.com/:f:/s/GESTINJURDICA/EvZvAQAv1RtCvlkKy35txmAB_1KXusrEkmBzkEfkthoFVw?e=S71lG1</t>
  </si>
  <si>
    <t xml:space="preserve">Presentación al Comité de Conciliación del perfil del abogado escogido por la Secretaria General para la representación judicial de la entidad . </t>
  </si>
  <si>
    <r>
      <t>De acuerdo con la necesidad de contratación y atendiendo el plan de compras de la entidad, la Secretaria General presentará al Comité de Conciliación el perfil del abogado seleccionado para la representación judicial de la entidad, en la exposición indicará el cumplimiento a los lineamientos definidos por el Comité de Concliación para quien deba ejercer la representación judicial. Se busca una representación judicial con experencia y experticia para controlar el riesgo por pérdida judicial. En comité se dejará evidencia sobre el cumplimiento de esos requisitos y en caso contrario se solicitará su ajuste a los lineamientos ya establecidos por el Comité de Conciliación  . Cuando se va a realizar una contratación de abogado externo se presenta al Comité de concliación el perfil .</t>
    </r>
    <r>
      <rPr>
        <sz val="11"/>
        <color rgb="FFFF0000"/>
        <rFont val="Calibri"/>
        <family val="2"/>
        <scheme val="minor"/>
      </rPr>
      <t xml:space="preserve"> El objetivo del control es contar con un abogado con experticia en litigio y evitar nulidades y riesgo en defensa judicial. La evidencia es el acta del comité donde la Secretaria General de la entidad indica el cumplimiento de la directriz del Comité de Conciliación</t>
    </r>
  </si>
  <si>
    <t>si se requiere al abogado y de ser el caso, se inicia procedimiento de incumplimiento para la afectación de la garantía, además de la compulsa de copia a las autoridades competentes Consejo Seccional de la Judicatura y ante la Fiscalía General de la Nación</t>
  </si>
  <si>
    <t>Procedimiento de incumplimiento contractual</t>
  </si>
  <si>
    <t>requeirmiento, acta de audiencia de la actuación y decisión de la actuación</t>
  </si>
  <si>
    <t>Secretaría General y Supervisor del Contrato</t>
  </si>
  <si>
    <t>Aprobación de los perfiles de los abogados nuevos por parte del Comité de Conciliación</t>
  </si>
  <si>
    <t>Secretaria General
Comité de Conciliación</t>
  </si>
  <si>
    <t>No se presentó en el periodo y se cuenta con lineamiento del Comité de Conciliación año 2021</t>
  </si>
  <si>
    <t xml:space="preserve">En el periodo no se presentó. No se materializó. Avance 40% </t>
  </si>
  <si>
    <t xml:space="preserve">En el periodo no se presentó. No se materializó. Avance 66% </t>
  </si>
  <si>
    <t xml:space="preserve">En el periodo no se presentó. No se materializó. Avance 86% </t>
  </si>
  <si>
    <t xml:space="preserve">SIN NO SE PRESENTÓ </t>
  </si>
  <si>
    <t>1. Calidad del operador disciplinario para decidir sobre los procesos disciplinarios.
2. Calidad del disciplinado para ofrecer dádivas u otro tipo de incentivo a la autoridad disciplinaria.</t>
  </si>
  <si>
    <t>RC-14</t>
  </si>
  <si>
    <t>Posibilidad de afectación reputacional debido al ofrecimiento de dádivas u otro tipo de incentivos para obtener como beneficio una decisión favorable en su calidad de investigado, con el fin de beneficio propio o de terceros</t>
  </si>
  <si>
    <t>1. Posibles investigaciones disciplinarias.
2. Posibles investigaciones penales.
3. Impunidad en los procesos disciplinarios.
4. Afectación reputacional de la entidad,</t>
  </si>
  <si>
    <t>Justificar la selección de:
- Periodicidad
- Nivel de ocurrencia
- Área de afectación (nivel)</t>
  </si>
  <si>
    <t>El Jefe de la Oficina de Control Disciplinario Interno, y su profesional de apoyo, informan si por parte de algún investigado se ha realizado alguna solicitud para que se tome una decisión dentro de un proceso disciplinario distinto al cumplimiento del deber funcional.</t>
  </si>
  <si>
    <t>Trimestralmente el Jefe de la Oficina de Control Disciplinario Interno y su profesional de apoyo elaboran un informe donde se evidencia si se ha presentado en alguno de los procesos algún ofrecimiento para la expedición de decisiones contrarias a derecho.</t>
  </si>
  <si>
    <t>Si se identifica que existió un ofrecimiento contrario a derecho por parte del investigado, se compulsarán copias ante la autoridad penal y disciplinariamente de oficio se iniciará la correspondiente investigación.</t>
  </si>
  <si>
    <t>Informe</t>
  </si>
  <si>
    <t>Jefe de Control Disciplinario Interno</t>
  </si>
  <si>
    <t>Presentar informe de actualización de los procesos disciplinarios en el Sistema de Información Distrital SID 3, de carácter anual, presentado ante la Oficina de Asuntos Disciplinarios de la Secretaría Jurídica Distrital.</t>
  </si>
  <si>
    <t>Durante este bimestre no se ha presentado ninguna solicitud de dadiva por algun sujeto procesal, quejoso o informante, para obtener decision favorable dentro de algun proceso disciplinario.</t>
  </si>
  <si>
    <t>PLANES DE ACCIÓN</t>
  </si>
  <si>
    <t>Posibilidad de afectación económica y reputacional por incumplimiento del Plan Estratégico debido a desconocimiento sobre gestión de proyectos y procesos</t>
  </si>
  <si>
    <t>Se escoge periodicidad trimestral debido a que se realizan seguimientos con esta periodicidad, para el nivel de ocurrencia, se toma el sugerido por la Política de Administración del Riesgo de la Lotería de Bogotá.
Frente al impacto, se estableció afectación económica leve, debido a la disminución de ventas, como meta del Plan Estratégico, y afectación reputacional menor, debido a las instancias ante quienes se afectaría la imagen de la Lotería de Bogotá.</t>
  </si>
  <si>
    <t>Procedimiento Plan Estratégico PRO-332-187</t>
  </si>
  <si>
    <t>Procedimiento Plan Estratégico PRO-332-187
Procedimiento Administración del Riesgo PRO-102-256
Procedimiento Registro Eventos de Riesgo</t>
  </si>
  <si>
    <t>Matriz de riesgos por proceso</t>
  </si>
  <si>
    <t>1. Desconocimiento del entorno de la empresa
2. Fijar objetivos y metas con poca capacidad de medición y objetividad.
3. Desconocimiento de la normatividad aplicable a la Lotería de Bogotá
4. Desconocimiento de método de reconocido valor técnico para la formulación de la estrategia
5. Entorno y condiciones de mercado cambiantes
6. Desarticulación del Plan Estratégico con el Plan de Desarrollo Distrital</t>
  </si>
  <si>
    <t>Posibilidad de afectación económica por desconocimiento del entorno de la Lotería de Bogotá al realizar una inadecuada definición de objetivos, recursos y metas estratégicas</t>
  </si>
  <si>
    <t>1. Incumplimiento del Plan Estratégico
2. Baja ejecución presupuestal</t>
  </si>
  <si>
    <t>La definición de metas se realiza de manera anual, y se establece el nivel de ocurrencia en 1, como sugerida por la Política de Administración del Riesgo.
Frente al impacto, se estableció afectación económica leve, debido al cumplimiento del indicador "Nivel de cumplimiento de proyección de ingresos", de igual modo, se estableció afectación reputacional menor, debido a las instancias ante quienes se afectaría la imagen de la Lotería de Bogotá.</t>
  </si>
  <si>
    <t>De manera anual, el Jefe de la Oficina Asesora de Planeación presentará el diagnóstico organizacional ante el Comité Institucional de Gestión y Desempeño para su revisión y/o actualización.
Si se presentan desviaciones, es decir, si se evidencia desactualización del diagnóstico, se procederá a actualizarlo con los líderes de proceso.
Como soporte del control resulta el diagnóstico organizacional actualizado, y el acta del CIGYD donde se presente.</t>
  </si>
  <si>
    <t>Presentar el diagnóstico organizacional, y acta respectiva de presentación ante el Comité Institucional de Gestión y Desempeño</t>
  </si>
  <si>
    <t>1. Formular el proyecto de inversión con plazos inadecuados de ejecución
2. Falta de gestión por parte de los responsables de ejecutar el proyecto
3. Falta de seguimiento y generación de alertas oportunas a la ejecución del proyecto</t>
  </si>
  <si>
    <t>Posibilidad de afectación económica por incumplimiento del proyecto de inversión asociado al Plan Estratégico debido a falta de gestion por parte de los responsables de ejecución</t>
  </si>
  <si>
    <t>Baja ejecución presupuestal
Incumplimiento de metas del Plan Estratégico y del Plan de Desarrollo Distrital
Afectación en la gestión institucional.
Investigaciones disciplinarias y fiscales</t>
  </si>
  <si>
    <t>Procedimiento PRO332-189-7 Formulación Proyecto de Inversión.</t>
  </si>
  <si>
    <t>Actas del CIGYD
Presentación utilizada en el CIGYD</t>
  </si>
  <si>
    <t>Procedimiento PRO332-189-7 Formulación Proyecto de Inversión</t>
  </si>
  <si>
    <t>Realizar seguimiento trimestralmente a la ejecución del proyecto en SEGPLAN</t>
  </si>
  <si>
    <t>Soporte de seguimiento trimestral realizado en SEGPLAN</t>
  </si>
  <si>
    <t>1. Baja cultura de administración del riesgo por parte del talento humano de la empresa
2. Desconocimiento de metodologia de administración del riesgo</t>
  </si>
  <si>
    <t>Posibilidad de afectación económica, reputacional y de operación debido a que el sistema de administración del riesgo no corresponda a las necesidades de la empresa por debilidades en seguimiento y apropiación de conocimientos en gestión del riesgo.</t>
  </si>
  <si>
    <t>1. Materialización de riesgos
2. Inadecuada identificación y valoración de riesgos
3. Afectación en la operación de la empresa</t>
  </si>
  <si>
    <t xml:space="preserve">Se escoge periodicidad semanal debido a que los riesgos se pueden materializar en cualquier momento de la operación; la afectación es económica, reputacional y de la operación debido a la posible materialización de riesgos </t>
  </si>
  <si>
    <t>El Jefe Oficina Asesora de Planeación verifica, consolida y presenta ante el Comité Institucional de Coordinación de Control Interno la matriz de riesgos institucional de la vigencia, por lo menos una vez al año, a más tardar el 31 de enero, a partir de esta aprobación, la Oficina Asesora de Planeación apoyará a los líderes que soliciten apoyo en la actualización de la matriz de su proceso a lo largo de la vigencia.
Si se presenta desviación sobre el control, es decir, si no se presentan actualizaciones durante el mes de enero para la actualización de la matriz en la nueva vigencia, el Jefe de la Oficina Asesora de Planeación somete para aprobación la matriz de riesgos de la vigencia anterior, entendiéndose que los riesgos y controles continúan vigentes.
Como soporte de la ejecución del control resulta la matriz de riesgos publicada en página web y el acta del CICCI.</t>
  </si>
  <si>
    <t>Acta del CICCI</t>
  </si>
  <si>
    <t>Presentar para aprobación del CICCI la matriz de riesgos institucional</t>
  </si>
  <si>
    <t>Procedimiento PRO102-256-8 Administración del Riesgo</t>
  </si>
  <si>
    <t>Informes de seguimiento a matrices de riesgo</t>
  </si>
  <si>
    <t>1. Desconocimiento de plazos para presentación de informes
2. Falta de gestión por parte de los líderes de proceso para la presentación de informes.
3. Alto volumen de trabajo que dificulta la elaboración de informes
4. Desactualización de la matriz de comunicaciones de la entidad por posibles cambios normativos y/o regulaciones de los entes externos.</t>
  </si>
  <si>
    <t xml:space="preserve">Posibilidad de afectación económica y reputacional debido a no presentar, o presentar informes o dar respuesta a requerimientos de entes externos por fuera de los términos establecidos, debido al desconocimiento de plazos para la presentación </t>
  </si>
  <si>
    <t>1. Incumplimiento de plazos ante entes de control.
2. Investigaciones fiscales y/o disciplinarias</t>
  </si>
  <si>
    <t>Se escoge periodicidad mensual, debido a la periodicidad promedio de los informes de la Lotería de Bogotá, se incluye afectación económica y reputacional.</t>
  </si>
  <si>
    <t>Procedimiento Matriz de Comunicaciones PRO-104-208</t>
  </si>
  <si>
    <t>Política de Transparencia y Acceso a la Información Pública</t>
  </si>
  <si>
    <t>Informe de seguimiento a enlace de transparencia</t>
  </si>
  <si>
    <t>Realizar seguimiento semestralmente al enlace de transparencia</t>
  </si>
  <si>
    <t>1. Convocatoria insuficiente sobre la audiencia pública de rendición de cuentas (no se invitan a todos los segmentos de interés).
2. Falta de interés por parte de las partes interesadas .
3. Canales de comunicación no pertinentes.
4. Falta de planeación y diseño de la estrategia de rendición de cuentas.
5. Falta de divulgación, apropiación y liderazgo por parte de los Jefes de Unidad sobre la estrategia de rendición de cuentas.
6. Falta de asignación de recursos para implementar la estrategia de rendición de cuentas.</t>
  </si>
  <si>
    <t>1. Desconocimiento en la gestion de la entidad.
2. Incumplimiento a la normatividad, y posibles faltas disciplinarias.
3. Baja recepción de aportes o ideas por parte de las partes interesadas para el diseño de estrategias futuras.
4. Informe incompleto</t>
  </si>
  <si>
    <t>La probabilidad se definió de carácter semestral debido a la audiencia pública de rendición de cuentas y el seguimiento semestral a la estrategia, y el nivel de ocurrencia en cero, debido a que el riesgo no se ha materializado.
En caso de materializarse el riesgo, únicamente habría afectación reputacional, se estableció en moderado debido a la imagen afectada de la Lotería de Bogotá, y ante quién se vería afectada dicha imagen.</t>
  </si>
  <si>
    <t>Procedimiento Rendición de Cuentas PRO 332-341-2
Estrategia de Rendición de Cuentas</t>
  </si>
  <si>
    <t xml:space="preserve">1. Desconocimiento del manual de marca.
2. Desconocimiento del manual de comunicacions. 
3. Emitir documentación o piezas sin solicitar la aprobacion del area de Comunicaciones y Mercadeo. </t>
  </si>
  <si>
    <t>Posibilidad de afectación reputacional por uso incorrecto de la marca corporativa debido al desconocimiento del Manual de Marca.</t>
  </si>
  <si>
    <t>1. Demandas por derechos de autor, uso inapropiada de la marca, uso incorrecto del lenguaje o disciminación a poblaciones.
2. Desfiguracion de la marca y los mensajes.</t>
  </si>
  <si>
    <t>La probabilidad se definió de carácter anual, ya que puede ocurrir en cualquier momento, el nivel de ocurrencia en cero, debido a que el riesgo no se ha materializado.
En caso de materializarse el riesgo, únicamente habría afectación reputacional, se estableció en bajo debido a la imagen afectada de la Lotería de Bogotá, y ante quién se vería afectada dicha imagen.</t>
  </si>
  <si>
    <t>No aplica</t>
  </si>
  <si>
    <t>1. Manual de marca corporativa.
2. Manual de comunicaciones interno y externo.
3. Estrategia de Comunicaciones.</t>
  </si>
  <si>
    <t>0.1</t>
  </si>
  <si>
    <t>Revisar la pertinencias de actualizar los documentos:
1. Manual de marca corporativa.
2. Manual de comunicaciones interno y externo.
3. Estrategia de Comunicaciones.</t>
  </si>
  <si>
    <t>Subgerencia General</t>
  </si>
  <si>
    <t>Documento metodológico de revisión de piezas de comunicación</t>
  </si>
  <si>
    <t>Correos electrónicos de aprobación y/o
Informe de ejecución del contrato de agencia digital</t>
  </si>
  <si>
    <t>0.06</t>
  </si>
  <si>
    <t>Revisar y aprobar el material enviado por las areas de la Lotería de Bogotá, asi como el material desarrollado por la agencia de publicidad contratada.</t>
  </si>
  <si>
    <t>Informe y/o correos electronicos</t>
  </si>
  <si>
    <t>Informe alertas de Google o si se paga monitoreo de medios informes del contrato</t>
  </si>
  <si>
    <t>0.027</t>
  </si>
  <si>
    <t xml:space="preserve">Realizar monitoreo e informe las alertas enviadas por Google Alerts. </t>
  </si>
  <si>
    <t>1. Vocero no autorizado por la entidad para realizar comunicaciones oficiales.
2. Comunicación no aprobada, ni gestionada por el area de Comunicaciones y Mercadeo
3. Vocero no se apega al manual de comuniaciones de la entidad.
4. Desconocimiento de los lineamientos en materia de comunicaciones por parte de algún funcionarios.</t>
  </si>
  <si>
    <t>Posibilidad de afectación reputacional por gestión inadecuada del mensaje.</t>
  </si>
  <si>
    <t>1. Crisis de Marca y/o reputación on line.
2. Demandas.
3. Afectar reputación de la marca y los productos de la entidad.
4. Afectar la percepción del servicio.</t>
  </si>
  <si>
    <t>Manual de comunicaciones interno y externo</t>
  </si>
  <si>
    <t>Ejecutar los lineamientos de comunicación del manual de comunicaciones interno y externo de la entidad.</t>
  </si>
  <si>
    <t>Informe de ejecución del contrato de agencia digital contratada y/o Parrilla de contenido Community Manager contratado.</t>
  </si>
  <si>
    <t>Procedimiento de supervisión, fiscalización e inspección a gestores de promocionales</t>
  </si>
  <si>
    <t>Diseñar campañas de comunicación anuales para sensibilizar sobre juego ilegal de rifas y promocionales.</t>
  </si>
  <si>
    <t>Conceptualización campañas ejecutadas.</t>
  </si>
  <si>
    <t>1. Ofrecimiento de dádivas para expedición de la autorización de rifas y juegos promocionales durante el trámite.
2. Coacción de terceros para expedición de autorización.
3. Soportes de documentación incompleta o adulterada para la expedición de la autorización.</t>
  </si>
  <si>
    <t>Posibilidad de afectación económica por incumplimiento en la entrega de formularios para la operación del chance debido a Inexistencia del stock de formularios requeridos</t>
  </si>
  <si>
    <t>Se estableció la periodicidad de carácter semestral, debido a los pedidos y entregas, para el nivel de ocurrencia, se tuvo en cuenta la línea base sugerida por la Política de Administración del Riesgo.
Frente al impacto, se definió afectación económica leve, debido al valor en que incurriría la Lotería de Bogotá en caso de materializarse el riesgo.</t>
  </si>
  <si>
    <t>Programar una visita al proveedor impresor con el fin de verificar el stock de las existencias de formularios impresos.</t>
  </si>
  <si>
    <t>Formato Control de existencias de formularios en bodega FRO-420-24 diligenciado</t>
  </si>
  <si>
    <t>Se estableció periodicidad trimestral, nivel de ocurrencia uno, ya que no se cuenta con línea base, afectación económica mayor, teniendo en cuenta la dificultad para cuantificar el mercado ilegal de juegos de suerte y azar, y afectación reputacional moderada, en tanto la imagen de la Lotería se vería afectada con algunos usuarios.</t>
  </si>
  <si>
    <t>Correo de invitación a la capacitación</t>
  </si>
  <si>
    <t>Formato listado de asistencia a capacitación.</t>
  </si>
  <si>
    <t>Jefe Unidad de Apuestas</t>
  </si>
  <si>
    <t>El profesional de cartera semanalmente realiza una revisión de los reportes de cartera y del estado de las garantías de los distribuidores con el propósito de identificar incumplimientos en los distribuidores para determinar a cuales de ellos se reteniene el despacho de billetería.
Si se detectan desviaciones en el control, los distribuidores con incumplimiento en sus garantías  y/o pagos deben ser retenidos. No se debe realizar el despacho semanal de billetería.
Como soporte de la ejecución del control resultan los memorandos sobre distribución y retención por parte de la Unidad Financiera</t>
  </si>
  <si>
    <t xml:space="preserve">Realizar capacitación a los profesionales de cartera del aplicativo comercial relacionado con "polizas" con el fin de que tengan claridad de las garantías que se encuentran vencidas. </t>
  </si>
  <si>
    <t>Direccion de Operación de Producto y Comercialización</t>
  </si>
  <si>
    <t xml:space="preserve">El profesional de la Dirección de Operación del Producto y Comercialización semanalmente verifica las garantías que se encuentran vencidas con el propósito de identificar incumplimientos en los distribuidores para determinar a cuales de ellos se reteniene el despacho de billetería.
Si se detectan desviaciones en el control, los distribuidores con incumplimiento en sus garantías  y/o pagos deben ser retenidos. No se debe realizar el despacho semanal de billetería.
Como soporte de la ejecución del control resultan los correos electronicos enviados a la Unidad Financiera informando si se encuentra algunos de los distribuidores con las garantías vencidas. </t>
  </si>
  <si>
    <t>El profesional de Dirección de Operación del Producto y Comercialización semanalmente realiza una revisión del estado de las garantías de los distribuidores con el propósito de identificar incumplimientos en los distribuidores para determinar a cuales de ellos se reteniene el despacho de billetería el cual es enviado como alerta a la Unidad Financiera y Contable</t>
  </si>
  <si>
    <t xml:space="preserve">Correo electrónico sobre los distribuidores que cuentan con las garantías vencidas. </t>
  </si>
  <si>
    <t>Profesional de la  Dirección de Operación del Producto y Comercialización</t>
  </si>
  <si>
    <t>Acto Administrativo</t>
  </si>
  <si>
    <t>El riesgo afecta la imagen de la entidad con efecto publicitario sistenido a nivel de sector administrativo, nivel departamental o municipal</t>
  </si>
  <si>
    <t xml:space="preserve">El encargo de la  Dirección de Operación del Producto y Comercialización semanalmente recibe los paquetes de premios enviados por los distribuidores a través de la empresa transportadora para lo cual debe verificar la relación de paquetes registrados en la planilla de la transportadora frente a los paquetes de premios físicos recibidos, si todo está correcto el funcionario sella la planilla del transportador.
Si se detectan desviaciones en el control debe registrarse una nota en la planilla respectiva y si existe fisicamente y no en la planilla se  debe abrir el paquete para verificar el contenido del mismo y si es el caso devolverlo inmediatamente al transportador y realizar la anotación en el formato FRO410-30-4
La  de la  Dirección de Operación del Producto y Comercialización solicita a la empresa transportadora que recoja los paquetes donde se identificaron anomalías.
Como soporte de la ejecución del control resultan los correos electronicos enviados a la empresa impresora de billetería y las anotaciones dejadas en el formato FRO410-30-4. en el caso en que se presenten desviaciones. </t>
  </si>
  <si>
    <t>Los colaboradores de la Dirección de Operación del Producto y Comercialización diariamente ingresan a la dirección con acceso biometrico para lo cual y una vez puesta la huella sobre el lector se coteja el permiso de ingreso con el sistema. 
En caso en presentarse desviaciones y no se pueda ingresar a la Dirección u otro colaborados que no pertenezca a la dirección tenga el acceso biometrico se debe comunicar a Recursos Fisicos para realizar la corrección inmediata. 
Como soporte del control se presenta el Disco duro del CCTV.</t>
  </si>
  <si>
    <t>Automático</t>
  </si>
  <si>
    <t xml:space="preserve">En caso en presentarse desviaciones y no se pueda ingresar a la Dirección u otro colaborados que no pertenezca a la dirección tenga el acceso biometrico se debe comunicar a Recursos Fisicos para realizar la corrección inmediata. </t>
  </si>
  <si>
    <t>N.A.</t>
  </si>
  <si>
    <t>Disco duro del CCTV</t>
  </si>
  <si>
    <t xml:space="preserve">  Dirección de Operación del Producto y Comercialización</t>
  </si>
  <si>
    <t>Soporte de socialización</t>
  </si>
  <si>
    <t>1. Control inadecuado de los premios que llegan a la Lotería para ser leídos</t>
  </si>
  <si>
    <t>Posibilidad de afectación económica y reputacional por pérdida de billetería al llegar a la Lotería para lectura de premios debido a gestión inadecuada en la recepción de premios.</t>
  </si>
  <si>
    <t>1. Diferencias en cartera
2. Investigaciones disciplinarias y judiciales
3. Radicación de PQRSD por parte de los distribuidores
4. Pago doble de billetería</t>
  </si>
  <si>
    <t>La periodicidad se estableció en diario con un nivel de ocurrencia de 1%, toda vez que la  Dirección de Operación del Producto y Comercialización realiza la lectura de premios todos los días.
Se estableció afectación económica leve, debido a que el monto aproximado en caso de materializarse el riesgo es de 10 millones de pesos; frente a la afectación reputacional, se estableció en leve, debido a que la imagen de la Lotería solo se vería afectada ante los distribuidores.</t>
  </si>
  <si>
    <t xml:space="preserve">La recepción de la billetería tiene un responsable, quien debe diligenciar el formato correspondiente y una vez que el mismo sea entregado para radicación y lectura de premios debe ser firmado por la persona que recibe; dicha recepción de billetería se realiza semanalmente. </t>
  </si>
  <si>
    <t>Si se detectan desviaciones en el control debe registrarse una nota en la planilla respectiva y si existe fisicamente y no en la planilla se  debe abrir el paquete para verificar el contenido del mismo y si es el caso devolverlo inmediatamente al transportador y realizar la anotación en el formato FRO410-30-4
La  de la  Dirección de Operación del Producto y Comercialización solicita a la empresa transportadora que recoja los paquetes donde se identificaron anomalías.</t>
  </si>
  <si>
    <t>Procedimiento Validación y lectura de premios promocionales PRO-410-206</t>
  </si>
  <si>
    <t>Semanalmente</t>
  </si>
  <si>
    <t>Formato Recibo de premios a distribuidores FRO-410-30</t>
  </si>
  <si>
    <t>Contratista y auxiliar administrativo</t>
  </si>
  <si>
    <t>La  Dirección de Operación del Producto y Comercialización cuenta con una puerta de seguridad la cual tiene acceso biométrico; así, la entrada a la  Dirección de Operación del Producto y Comercialización se encuentra restringida. De igual modo, se cuenta con cámaras de seguridad, que monitorean la Unidad 24 horas. 
Adicionalmente se cuenta con una caja fuerte para el resguardo de los billetes con premios mayores.</t>
  </si>
  <si>
    <t>Cada vez que llegue un visitante a la  Dirección de Operación del Producto y Comercialización</t>
  </si>
  <si>
    <t>Equipo de la  Dirección de Operación del Producto y Comercialización</t>
  </si>
  <si>
    <t>Socializar al equipo de trabajo de la  Dirección de Operación del Producto y Comercialización que la entrada está restringida a personal externo.</t>
  </si>
  <si>
    <t xml:space="preserve">  Dirección de Operación del Producto y Comercialización </t>
  </si>
  <si>
    <t>1. Escasa inversión publicitaria
2. Desactualización de los estudios de mercado
3. Poco acceso a la información.
4. Cambio en la normatividad.</t>
  </si>
  <si>
    <t>1. Disminución en las transferencias al sector salud
2. Disminución de la rentabilidad del negocio
3. Disminución y/o ajustes presupuestales a los costos y gastos proyectados</t>
  </si>
  <si>
    <t>Se estableció la periodicidad semanal, debido la periodicidad de los sorteos, y nivel de ocurrencia sugeridad por la Política de Administración del Riesgo, afectación económica moderada, teniendo en cuenta la dificultad para cuantificar el juego ilegal de suerte y azar, así como afectación económica menor</t>
  </si>
  <si>
    <t xml:space="preserve">La Subgerencia anualmente debe diseñar un plan comecial y de mercadeo con el apoyo del equipo de profesionales a cargo en el mes de enero de cada vigencia.
Este plan debe contener las estrategias màs apropiadas y viables para el crecimento y sostenimiento del mercado y ventas de la loterìa, estas estrategias debe estar acompañadas de cronograma y los indicadores de gestiòn que permitan realizar el seguimiento respectivo.
En caso de no realizarse en la fecha estipulada se debe realizar una reunión inmediata para elaborarlo. 
Como soporte del control se presenta el Plan Comercial y de Mercadeo aprobado. </t>
  </si>
  <si>
    <t>La Subgerencia anualmente debe diseñar un plan comecial y de mercadeo con el apoyo del equipo de profesionales a cargo en el mes de enero de cada vigencia.
Este plan debe contener las estrategias màs apropiadas y viables para el crecimento y sostenimiento del mercado y ventas de la loterìa, estas estrategias debe estar acompañadas de cronograma y los indicadores de gestiòn que permitan realizar el seguimiento respectivo.</t>
  </si>
  <si>
    <t xml:space="preserve">En caso de no realizarse en la fecha estipulada se debe realizar una reunión inmediata para elaborarlo. </t>
  </si>
  <si>
    <t xml:space="preserve">Procedimiento Plan comercial y de mercadeo PRO-440-215
</t>
  </si>
  <si>
    <t>Plan comercial y mercadeo</t>
  </si>
  <si>
    <t>Seguimiento a las actas de aprobación y socialización del plan de mercadeo</t>
  </si>
  <si>
    <t>Subgerencia Comercial -   Dirección de Operación del Producto y Comercialización  -Profesionales de mercadeo y comunicaciones</t>
  </si>
  <si>
    <t xml:space="preserve">Actas de aprobación y socialización. </t>
  </si>
  <si>
    <t xml:space="preserve">Profesionales de la Subgerencia, Dirección de Operación de Producto y Comercialización de Producto  y el área de comunicaciones y mercadeo mensual deben realizar seguimiento al cumplimiento de las estrategias planteadas en el plan comercial y mercadeo en terminos de ejecución presupuestal, comparando lo ejecutado con lo programado.
En caso de presentarse alguna desviación se debe reportar y sustentar los motivos del porque no realiza o no se cumplen alguna de las estrategias o actividades definidas en el plan. La subgerencia debe tomar decisión frente al atraso o el incumplimiento.
Como soporte del control se presenta la Carpeta del plan comercial y de mercadeo. 
</t>
  </si>
  <si>
    <t xml:space="preserve">Profesionales de la Subgerencia, Dirección de Operación de Producto y Comercialización de Producto  y el área de comunicaciones y mercadeo mensualmente deben realizar seguimiento al cumplimiento de las estrategias planteadas en el plan comercial y mercadeo en terminos de ejecución presupuestal, comparando lo ejecutado con lo programado.
</t>
  </si>
  <si>
    <t>Se debe reportar y sustentar los motivos del porque no realiza o no se cumplen alguna de las estrategias o actividades definidas en el plan. La subgerencia debe tomar decisión frente al atraso o el incumplimiento.</t>
  </si>
  <si>
    <t>Carpeta del plan comercial y de mercadeo</t>
  </si>
  <si>
    <t>Realizar seguimiento al cumplimiento de las estrategias planteadas en el plan comercial y mercadeo en terminos de ejecución presupuestal, comparando lo ejecutado con lo programado.</t>
  </si>
  <si>
    <t>Subgerencia Comercial -   Dirección de Operación del Producto y Comercialización</t>
  </si>
  <si>
    <t xml:space="preserve">La Gerencia y subgerencia debe revisar periodicamente de las variables que afectan el plan de premios y analizar la necesidad de ajustar de acuerdo a los recursos el respectivo plan de premios.
Si la Junta Directiva de la entidad y/o CNJSA realizan observaciones se deberán analizar y si es procedente realizar los ajustes correpondientes y repetir el ciclo.
Como soporte del control se presenta el plan de premios aprobado. </t>
  </si>
  <si>
    <t>La Gerencia y subgerencia debe revisar periodicamente de las variables que afectan el plan de premios y analizar la necesidad de ajustar de acuerdo a los recursos el respectivo plan de premios.</t>
  </si>
  <si>
    <t>Si la Junta Directiva de la entidad y/o CNJSA realizan observaciones se deberán analizar y si es procedente realizar los ajustes correpondientes y repetir el ciclo.</t>
  </si>
  <si>
    <t>Procedimiento Definiciòn Plan de premios PRO-410-202</t>
  </si>
  <si>
    <t>Plan de premios aprobado</t>
  </si>
  <si>
    <t>Gerente General
Subgerente General</t>
  </si>
  <si>
    <t>Gerencia y Subgerencia</t>
  </si>
  <si>
    <t>El Director de la Operación del Producto y Comercialización el día después de haber jugado cada sorteo debe elaborar un reporte de ventas el cual debe ser cargado en el POWERBI en donde se realiza el seguimiento de las ventas y se compara con la meta de venta establecida para cada sorteo. 
En caso de presentarse alguna desviación se debe se debe revisar si es necesario cambiar las estrategias y analizar por qué no se cumplieron las metas establecidas
Como soporte del control se presentan los correos enviados por parte del Director de la Operación del Producto y Comercialización y el Power BI actualizado.</t>
  </si>
  <si>
    <t xml:space="preserve">El Director de la Operación del Producto y Comercialización el día después de haber jugado cada sorteo debe elaborar un reporte de ventas el cual debe ser cargado en el Power BI en donde se realiza el seguimiento de las ventas.  </t>
  </si>
  <si>
    <t>Revisar si es necesario cambiar las estrategias y analizar porque suceden las desviaciones.</t>
  </si>
  <si>
    <t>Reporte semanal de ventas
Power BI</t>
  </si>
  <si>
    <t xml:space="preserve">Subgerente
Director de Operación del Producto y Comercialización. </t>
  </si>
  <si>
    <t>Reporte semanal de ventas
cuadro de mando</t>
  </si>
  <si>
    <t>La probabilidad se calculó con todas las semanas del año, ya que el riesgo puede ocurrir semanalmente.
El impactó se calculó teniendo en cuenta que las deudas al finalizar el año son menores al 1% del patrimonio de la Lotería de Bogotá.
Y la materialización del riesgo podría afectar la imagen de la Unidad de Loterías y Unidad Financiera.</t>
  </si>
  <si>
    <t>Jefe Unidad de Lotería</t>
  </si>
  <si>
    <t xml:space="preserve">Cuadro de retención </t>
  </si>
  <si>
    <t>Procedimiento gestión de cartera PRO.310.244</t>
  </si>
  <si>
    <t>Documento metodológico</t>
  </si>
  <si>
    <t xml:space="preserve">Procedimiento Lectura de premios PRO410-206-9
</t>
  </si>
  <si>
    <t>1. Desgaste administrativo.
2. Afectación negativa en los recursos para la salud.
3. Posibles sanciones fiscales, disciplinarias y administrativas por deficiencia en los controles para el cobro.</t>
  </si>
  <si>
    <t>1. No pago de la multa impuesta por la entidad.</t>
  </si>
  <si>
    <t xml:space="preserve">Posibilidad de afectación económica por incremento de cartera por imposición de multas por rifas y juegos promocionales debido al no pago de las multas impuestas por la entidad </t>
  </si>
  <si>
    <t>1. Desgaste administrativo.
2. Afectación negativa en los recursos para la salud.
3. Posibles sanciones fiscales, disciplinarias y Administrativas por deficiencia en los controles para el cobro.</t>
  </si>
  <si>
    <t>Se estableció periodicidad anual, debido al cierre de cartera, nivel de ocurrencia en 5, debido a que el riesgo se ha materializado, se cuenta actualmente con 7 procesos de cobro coactivo.
Frente al impacto, la afectación económica se establece en menor, debido a que de los procesos con que se cuenta actualmente (son de las vigencias 2018 y 2019), la cuantía es aproximadamente de 100 millones por proceso.</t>
  </si>
  <si>
    <t>Procedimiento Cobro coactivo PRO-103-229
Procedimiento Cobro persuasivo PRO-103-386</t>
  </si>
  <si>
    <t>Presentar soportes de cobro persuasivo o coactivo</t>
  </si>
  <si>
    <t>Profesional designado por Secretaría General o Jefe de la Unidad Financiera y Contable</t>
  </si>
  <si>
    <t>Soportes de cobro persuasivo o coactivo</t>
  </si>
  <si>
    <t>Presentar soportes de seguimiento a pagos</t>
  </si>
  <si>
    <t>Soportes de seguimiento a pagos</t>
  </si>
  <si>
    <t>Posibilidad de afectación económica y reputacional por despacho a distribuidores sin cumplimiento de requisitos con el fin de beneficio propio o de terceros.</t>
  </si>
  <si>
    <t>Se estableció la periodicidad de carácter mensual, con nivel de ocurrencia de una vez al año, debido a la actualización de una norma que generó dificultades en la interpretación de obligaciones contractuales del concesionario, quien canceló el monto con intereses moratorios.
La afectación económica se establece a partir del valor que dejaría de transferir al año, la Lotería de Bogotá al sector salud. Adicionalmente, se contemplan los gastos de administración y los premios no reclamados generados por la operatividad del contrato.
La afectación reputacional se debe a que se afectaría la misionalidad de la entidad sobre realizar transferencias al sector salud.</t>
  </si>
  <si>
    <t>Procedimiento control y seguimiento al juego Apuestas Permanentes o Chance PRO-420-194-9</t>
  </si>
  <si>
    <t>La probabilidad se definió en diario, debido que el riesgo puede presentarse en cualquier momento de una vigencia, y un nivel de ocurrencia del 50% ya que el riesgo se viene materializando, pero no se cuenta con la cifra exacta de materialización, y la línea base que proporciona la Política de Administración del Riesgo es baja en comparación con el riesgo.
Frente al impacto, se estableció afectación económica catastrófica, ya que la cifra de recursos que la Lotería de Bogotá, y por tanto, el sector salud deja de percibir por el juego ilegal supera el 10% del valor del patrimonio de la entidad.
La afectación reputacional es mayor, ya que la imagen de la entidad se afecta a novel distrital y departamental, ya que es donde tiene competencia.</t>
  </si>
  <si>
    <t>Informes contra el juego ilegal que presenta el concesionario</t>
  </si>
  <si>
    <t>Informe de seguimiento</t>
  </si>
  <si>
    <t>Política Juego Ilegal</t>
  </si>
  <si>
    <t>1. Desconocimiento de los términos de ley para dar repuesta a las PQRS.
2. No tramitar de manera oportuna la respuesta a la PQRS por parte del responsable.
3. Desconocimiento del manejo del Sistema Distrital para la Gestión de Peticiones Ciudadanas-SDQS Bogotá te escucha.
4. Falta de oportunidad al momento de la asinación de las PQRS a las áreas responsables.
5. Posibilidad de asignar las PQRS al área equivocada para su gestión.</t>
  </si>
  <si>
    <t>1. Investigación disciplinaria.
2. Generación de tutelas
3. Impacto negativo en la imagen institucional</t>
  </si>
  <si>
    <t>El nivel de ocurrencia por año se eligió teniendo en cuenta las socializaciones y sensibilizaciones sobre la gestión de PQRS de manera trimestral, así como envío de correos recordando sobre oportunidad en gestión de PQRS en los términos de Ley.
Frente al impacto, se definió teniendo en cuenta que la materialización del riesgo afectaría la imagen reputacional del área que no responda de manera oportuna la PQRS.</t>
  </si>
  <si>
    <t>Procedimiento Atención PQR PRO104-207-7
Correos electrónicos enviados por el responsable de Atención al Cliente.</t>
  </si>
  <si>
    <t xml:space="preserve">Revisar y actualizar en caso de ser pertinente el procedimiento de atención PQRS con el fin de mejorar la descripción y decisiones de desviación en el control de revisión de vencimientos diaria y semanal. </t>
  </si>
  <si>
    <t>Atención al cliente</t>
  </si>
  <si>
    <t>Procedimiento Atención PQR PRO-104-207</t>
  </si>
  <si>
    <t>Socializar la Política de Atención a la Ciudadanía</t>
  </si>
  <si>
    <t>Políticas del proceso actualizadas</t>
  </si>
  <si>
    <t>1. Bajos niveles de atención del responsable de radicar
2. Error humano involuntario</t>
  </si>
  <si>
    <t>1. Afectación reputacional
2. Vencimiento de términos de respuesta</t>
  </si>
  <si>
    <t>Nivel de ocurrencia diario, ya que se puede materializar en cualquier momento, la afectación es reputacional y afeca al responsable de radicar el documento</t>
  </si>
  <si>
    <t xml:space="preserve">1. Ausencia de condiciones de aseguramiento, protección y prevención en los espacios laborales
2. No adopción de medidas de autocuidado y protección laboral
3. Jornadas laborales extensas
4. Riesgos laborales no identificados </t>
  </si>
  <si>
    <t>Posibilidad de interrupción de la operación por aumento significativo en la materialización de riesgos laborales debido a falta de instrumentos e inadecuado autocuidado en el desarrollo de actividades</t>
  </si>
  <si>
    <t>1. Ausentismo laboral
2. Multas o sanciones
3. Pago de prestaciones asistenciales o económicas.
4. Atraso en el desempeño organizacional del grupo de trabajo</t>
  </si>
  <si>
    <t>Jefe Unidad de Talento Humano</t>
  </si>
  <si>
    <t>Documentar y aprobar los métodos y criterios para gestionar el panorama de riesgos laborales en la Lotería.</t>
  </si>
  <si>
    <t>Unidad de Talento Humano</t>
  </si>
  <si>
    <t>Generar campañas de capacitación y sensibilización sobre las practicas seguras frente a los riesgos laborales identificados.</t>
  </si>
  <si>
    <t>Listas de asistencia
Material de capacitación</t>
  </si>
  <si>
    <t>1. Falta de comunicación vertical y horizontal
2. Falta de reconocimiento
3. Estrés laboral
4. Falta de Motivación
5. Espacio físico no apto para el desempeño de las labores
6. Jornadas de capacitación inadecuadas a las necesidades de los servidores públicos.</t>
  </si>
  <si>
    <t>Posibilidad de afectación económica y reputacional por contar con clima organizacional o laboral en niveles inadecuados debido a falta de ejecución del plan de acción de medición del clima laboral.</t>
  </si>
  <si>
    <t>1. Ausentismo laboral
2. Ineficiente gestión del tiempo
3. Retraso en la realización de tareas
4. Resistencia a los cambios institucionales</t>
  </si>
  <si>
    <t>Procedimiento Capacitación y formación PRO.320.223
Procedimeinto gestión de calidad de vida laboral PRO.320.224</t>
  </si>
  <si>
    <t>Revisar el procedimiento de capacitación y formación con el fin de deteminar si es necesario realizar ajustes.  Así mismo revisar el procedimiento de  inducción PRO.320.219</t>
  </si>
  <si>
    <t>Procedimeinto actualizado</t>
  </si>
  <si>
    <t xml:space="preserve">Procedimiento de inducción PRO.320.219
</t>
  </si>
  <si>
    <t xml:space="preserve">Definir y documentar los lineamientos internos que debe seguir cada funcionario para tramitar quejas de acoso laboral. Resolucion 652 de 212. </t>
  </si>
  <si>
    <t>Unidad de Talento Humano
Atención al Cliente</t>
  </si>
  <si>
    <t>Documento metodológico
Procedimiento actualizado</t>
  </si>
  <si>
    <t xml:space="preserve">Procedimiento gestion de calidad de vida laboral PRO.320.224
</t>
  </si>
  <si>
    <t>Realizar capacitación sobre inducción y reinducción-</t>
  </si>
  <si>
    <t xml:space="preserve">Resolución 652 de 2012
</t>
  </si>
  <si>
    <t>Realizar la elección de Comité de Convivencia Laboral.</t>
  </si>
  <si>
    <t>Unidad de Talento Humano - Gerencia General</t>
  </si>
  <si>
    <t>Acta de constitución del Comité.</t>
  </si>
  <si>
    <t>1. Falta de una planificacion y programación de las actividades de inducción, reinducción y entrenamiento.
2. Inasistencia de los funcionarios a las actividades de inducción y reinducción.
3. Poca disposición de tiempo para las actividades de entrenamiento y empalme</t>
  </si>
  <si>
    <t>Posibilidad de afectación económica por bajos niveles de inducción y entrenamiento del personal en el cargo</t>
  </si>
  <si>
    <t>1. Desconocimento de procesos, procedimientos, funciones y actividades
2. Procesos disciplinarios
3. Errores en el desarrollo de las tareas
4. Retrasos en la ejecución de tareas y entrega de información
5. Reprocesos administrativos.
6. Desactualización de los servidores en asuntos materia de su empleo</t>
  </si>
  <si>
    <t>Se estableció la periodicidad en semestral, debido a lo observado en traslados de personal, para el nivel de ocurrencia, se toma la sugerida por la Política de Administración del Riesgo.
Frente al impacto, la afectación económica es leve, debido al valor en que incurriría la Lotería de Bogotá en caso de materializarse el riesgo.</t>
  </si>
  <si>
    <t>Procedimiento de inducción PRO-320-219.</t>
  </si>
  <si>
    <t>Realizar la jornada de reinducción.</t>
  </si>
  <si>
    <t>Documento de reinducción
Listados de asistencia</t>
  </si>
  <si>
    <t>Procedimiento Capacitación y formación PRO.320.223</t>
  </si>
  <si>
    <t>Formular y ejecutar el Plan Institucional de Capacitación</t>
  </si>
  <si>
    <t>Plan Institucional de Capacitación
Listados de Asistencia
Correos de convocatoria a capacitaciones</t>
  </si>
  <si>
    <t>Acta de entrega del cargo</t>
  </si>
  <si>
    <t>Realizar entrega de cargo a funcionarios que asuman un nuevo cargo y entregar acta de entrega a Unidad de Talento Humano</t>
  </si>
  <si>
    <t>Funcionario que entrega el cargo</t>
  </si>
  <si>
    <t xml:space="preserve">1. Falta de planeación de las actividades programadas
2. Inasistencia de los servidores a las capacitaciones programadas
</t>
  </si>
  <si>
    <t>Posibilidad de afectación económica y reputacional por inadecuada cobertura y pertinencia de los planes de capacitación y bienestar debido a fallas en la planeación de las actividades programadas e inasistencia del público objetivo.</t>
  </si>
  <si>
    <t>1. Desactualización de los servidores en asuntos materia de su empleo
2. Procesos disciplinarios</t>
  </si>
  <si>
    <t>Procedimiento Capacitación y formación PRO.320.223
Procedimiento gestión de calidad de vida laboral PRO.320.224</t>
  </si>
  <si>
    <t>Procedimiento Capacitación y formación PRO.320.223
Ficha técnica de los indicadores de desempeño.
Tablero de indicadores de desempeño.</t>
  </si>
  <si>
    <t>Verificar la ejecución de lo definido en los planes de capacitación y bienestar  a través de los indicadores de desempeño.</t>
  </si>
  <si>
    <t>1. Herramientas tecnológicas con problemas de parametrización y desarrollo.
2. Falta de conocimiento técnico por parte del personal que interviene.
3. Falta de controles y parámetros dispersos para detectar desviaciones de la herramienta tecnológica en la liquidación de novedades.</t>
  </si>
  <si>
    <t>Posibilidad de afectación económica por inconsistencias en la liquidación de nómina debido a errores técnicos y/o humanos involuntarios</t>
  </si>
  <si>
    <t>1. Pago erroneo de la nómina
2. Reproceso en la liquidación
3. Incumplimientos con el pago de aportes a seguridad social y parafiscales
4. Pago de intereses de mora, por pago inoportuno de aportes a seguridad social.</t>
  </si>
  <si>
    <t>La probabilidad se definió de carácter mensual por el pago de la nómina, y debido a que el riesgo no se materialozó en la vigencia 2020, se estableció un nivel de ocurrencia en cero.
Frente al impacto, el pago de intereses de mora es mucho menor al 1% del patrimonio de la Lotería de Bogotá, por tanto es de carácter leve.</t>
  </si>
  <si>
    <t>Procedimiento liquidación nómina PRO.320-221-8.
Procedimiento Incapacidades
Base de datos de nómina en el aplicativo.
Reporte individual de nómina.</t>
  </si>
  <si>
    <t>1. La información (hechos económicos) de costos y gastos no llegue oportunamente por parte de los terceros antes del cierre del periodo contable.
2. Falta de conocimiento en la aplicación de las normas contables vigentes por parte de los profesionales que intervienen.
3. Errores en la parametrización del sistema contable en los cargues automáticos.
4. Errores en la información de ingresos, costos y gastos que se registra en la contabilidad en forma automática (Alto volumén de partidas conciliatorias).</t>
  </si>
  <si>
    <t>RG-25</t>
  </si>
  <si>
    <t>Posibilidad de afectación económica y reputacional por incoherencia de los estados financieros</t>
  </si>
  <si>
    <t>1. Sanciones por parte de los entes de control
2. Toma de decisiones con información incorrecta
3. Reprocesos y/o desgaste administrativo</t>
  </si>
  <si>
    <t>La periodicidad se estableció en semestral, y nivel de ocurrencia uno, como línea base sugerida por la Política de Administración del Riesgo.
En afectación económica es menor debido a que podría llegar a afectar la disponibilidad de recursos de la entidad.
La afectación reputacional también es menor, debido a las instancias donde se afectaría la imagen de la Lotería de Bogotá.</t>
  </si>
  <si>
    <t>Conciliación partidas bancarias</t>
  </si>
  <si>
    <t>Procedimiento gestión de ingresos PRO.310.247
Procedimiento de conciliaciones bancarias PRO.310.252</t>
  </si>
  <si>
    <t>Realizar conciliaciones de todas las cuentas bancarias que posee la Lotería en forma mensual</t>
  </si>
  <si>
    <t>Gestión preventiva a través comunicados sobre los plazos límite del reporte de información.</t>
  </si>
  <si>
    <t>Políticas operativas del proceso</t>
  </si>
  <si>
    <t>Requerir el trámite oportuno de los hechos económicos efectuados en el mes</t>
  </si>
  <si>
    <t>Jefe de la Unidad Financiera y Contable</t>
  </si>
  <si>
    <t>Solicitud de actualización normativa contable</t>
  </si>
  <si>
    <t>Programación de capacitaciones</t>
  </si>
  <si>
    <t>Solicitar programación de capacitaciones</t>
  </si>
  <si>
    <t>Formato de Relación de Tokens manejo Tesorería,</t>
  </si>
  <si>
    <t>1. Posibilidad de que por directriz de de un órgano superior como Alta Gerencia o Secretaría Distrital de Hacienda se unifiquen todos los recursos en una sola entidad financiera.
2. Políticas de las entidades financieras en la captación de recursos</t>
  </si>
  <si>
    <t>Posibilidad de afectación económica y reputacional por concentración de recursos financieros en una sola entidad</t>
  </si>
  <si>
    <t>1. Posibilidad de pérdida de recursos si la entidad donde están concentrados los recursos tiene dificultades económicas.
2. Hallazgos de entes de control.
3. Procesos disciplinarios</t>
  </si>
  <si>
    <t>La periodicidad se estableció en diaria, y nivel de ocurrencia cero, ya que el riesgo no se ha materializado.
En afectación económica es mayor, debido a que podría llegar a afectar la disponibilidad de recursos de la entidad, al concentrar los recursos en una sola entidad bancaria.
La afectación reputacional también es menor, debido a las instancias donde se afectaría la imagen de la Lotería de Bogotá.</t>
  </si>
  <si>
    <t>Realizar apertura o cierre de cuentas bancarias con autorización expresa de la Gerente General.</t>
  </si>
  <si>
    <t>Gerente General
Tesorería</t>
  </si>
  <si>
    <t>Soporte de apertura o cierre de cuenta bancaria</t>
  </si>
  <si>
    <t>Realizar apertura de cuentas bancarias en entidades financieras con calificación alta según las calificadoras de riesgo.</t>
  </si>
  <si>
    <t>Tesorería</t>
  </si>
  <si>
    <t>Soportes de calificación de entidades financieras</t>
  </si>
  <si>
    <t>Procedimiento Generación de estados financieros PRO-301-249</t>
  </si>
  <si>
    <t>Concilicación bancaria mensual</t>
  </si>
  <si>
    <t>Verificar saldos de cuentas en libros auxiliares y en el balance general de la Lotería de Bogotá.</t>
  </si>
  <si>
    <t>1. Falla en el sistema (aplicativo de los bancos)
2. Error humano involuntario</t>
  </si>
  <si>
    <t>Posibilidad de afectación económica por doble pago a un mismo tercero</t>
  </si>
  <si>
    <t>1. Pagar dos veces por el mismo concepto
2. Disminución de recursos económicos
3. Investigaciones por órganos de control</t>
  </si>
  <si>
    <t>Se escogió periodicidad diaria, ya que en cualquier momento que se realice un pago se puede materializar el riesgo, afectación económica catastrófica, dado que en el peor de los escenarios, se podría girar dos veces el premio mayor.</t>
  </si>
  <si>
    <t>Procedimiento Gestión de Egresos PRO-310-246-9</t>
  </si>
  <si>
    <t>Órdenes de pago</t>
  </si>
  <si>
    <t>1. Inadecuada medición en el consumo de agua y energía
2. Falta de una politica clara en el consumo de elementos que afectan el medio ambiente
3. Inadecuada selección de proveedores e insumos
4. Pocos controles y seguimiento a las variables o elementos de consumo
5. Poca sensibilización en la cultura y manejo de los recursos.</t>
  </si>
  <si>
    <t>Posibilidad de afectación económica debido al incremento en el consumo de recursos (Agua, Luz, Papel, Toner) que afectan o impactan el medio ambiente por falta de conciencia ambiental por parte de los funcionarios de la entidad.</t>
  </si>
  <si>
    <t>1. Aumento del gasto de la Entidad
2. Posibles sanciones por mal manejo de politica ambiental
3. Incumplimiento de los compromisos estratégicos
4. Impacto negativo en el medio ambiente</t>
  </si>
  <si>
    <t>Se definió la afectación ecónomica en leve, debido a que la materialización del riesgo no podría alcanzar el valor del 1% del patrimonio de la Lotería de Bogotá.</t>
  </si>
  <si>
    <t>Contrato de suministro</t>
  </si>
  <si>
    <t>Cada vez que se entrega</t>
  </si>
  <si>
    <t>Contrato respectivo</t>
  </si>
  <si>
    <t>Implementar campañas de sensibilización y capacitación sobre el uso y consumo de recursos que afectan el medio ambiente.</t>
  </si>
  <si>
    <t>Responsable PIGA</t>
  </si>
  <si>
    <t>Piezas de comunicación</t>
  </si>
  <si>
    <t>El responsable PIGA semestralmente verifica que en los puntos de consumo de agua, funcionen correctamente los ahorradores físicos de agua.
En caso de que los ahorradores físicos de agua no funcionen correctamente, se debe realizar el cambio.
Como soporte del control, resulta una lista de verificación de funcionamiento de los ahorradores de agua.</t>
  </si>
  <si>
    <t>PIGA</t>
  </si>
  <si>
    <t>Lista de verificación de funcionamiento de los ahorradores de agua.</t>
  </si>
  <si>
    <t>Gestor Ambiental
Jefe Unidad de Recursos Físicos
Referente PIGA</t>
  </si>
  <si>
    <t>El almacenista trimestralmente verificará la variación de consumo de papel por parte de las áreas, mediante el sistema financiero.
Si existen incrementos injustificados se disminuyen las entregas de papel.
Como soporte del control resulta el informe de austeridad en el gasto.</t>
  </si>
  <si>
    <t>Informe de austeridad en el gasto</t>
  </si>
  <si>
    <t>Garantía</t>
  </si>
  <si>
    <t>1. Exigencia de acciones de subordinación sobre los contratistas de la Lotería, que limiten la autonomía
2. Contratos que no cumplen los criterios establecidos para la contratación de prestación de servicios</t>
  </si>
  <si>
    <t>Posibilidad de afectación económica y reputacional debido a configuración de contrato realidad por incumplimiento de los criterios establecidos para la contratación de prestación de servicios</t>
  </si>
  <si>
    <t>1. Reclamaciones administrativas
2. Demandas judiciales
3. Condenas para la entidad</t>
  </si>
  <si>
    <t>La periodicidad se estableció en mensual, debido a que el 90% de los contratos, se ejecutan con periodicidad mensual, nivel de ocurrencia en cero, ya que el riesgo no se ha materializado, afectación económica menor, ya que ningún contrato por prestación de servicios alcanzaría el valor del 1% del patrimonio de la Lotería, y afectación reputacional también menor</t>
  </si>
  <si>
    <t>Manual de Contratación</t>
  </si>
  <si>
    <t>Cada vez que se requiere la contratación</t>
  </si>
  <si>
    <t>Reponsable de la Secretaría General</t>
  </si>
  <si>
    <t>garantia</t>
  </si>
  <si>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 </t>
  </si>
  <si>
    <t>1. Falta de conocimiento (capacitaciones) sobre las políticas y lineamientos de la gestión documental en la empresa.
2. Poca apropiación de la documentación por parte de todos los responsables (servidores públicos y contratistas), y líderes de proceso.
3. Desactualización de instrumentos y herramientas de gestión documental que permitan el cumplimiento de lineamientos y directrices enmarcados en la norma archivística.</t>
  </si>
  <si>
    <t>Posibilidad de afectación reputacional por desactualización de la documentación metodológica de la Lotería debido a desactualización de instrumentos y herramientas de gestión documental que permitan el cumplimiento de lineamientos y directrices enmarcados en la norma archivística</t>
  </si>
  <si>
    <t>1. Incumplimientos de la normatividad archivística vigente
2. Hallazgos de entes de control</t>
  </si>
  <si>
    <t>La periodicidad se estableció de carácter diario,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t>
  </si>
  <si>
    <t>Elaborar actas de reunión con las dependencias</t>
  </si>
  <si>
    <t>Profesional Gestión Documental</t>
  </si>
  <si>
    <t>Procedimiento Capacitación y Formación 320-223-9</t>
  </si>
  <si>
    <t>Desarrollar capacitaciones en Gestión Documental y evaluarlas</t>
  </si>
  <si>
    <t>1. Espacio de Archivo que no cumple condiciones de almacenamiento
2. Falta de estrategias, lineamientos para la conservación de la información fisica
3. Practica inadecuada del manejo de la información</t>
  </si>
  <si>
    <t>Posibilidad de afectación reputacional por perdida de memoria institucional  en las diferentes fases del ciclo de vida del documento debido a inadecuada aplicación de los procesos archivísticos y desactualización de los instrumentos de gestión documental</t>
  </si>
  <si>
    <t>Sistema integrado de  Conservación</t>
  </si>
  <si>
    <t>Elaborar lineamientos y estrategias que permitan la conservación Documental de la información en Físico</t>
  </si>
  <si>
    <t>Actualizar los instrumentos de gestión documental</t>
  </si>
  <si>
    <t>Se definió la periodicidad de carácter diario y nivel de ocurrencia de 3 días en que la Lotería de Bogotá se quedó sin internet (sábado, domingo y medio día de un lunes).
El impacto contempla las 3 áreas de afectación, se calificaron en menor, debido a la imagen afectada de la entidad y ante quién se afectaría en caso de materializarse el riesgo; de igual modo, se plantea la interrupción de la operación máximo por un día.</t>
  </si>
  <si>
    <t>Plan anual de adquisiciones PRO-330-236
Planeación de los recursos financieros PRO-310-188
Proyecto de inversión PRO-332-189</t>
  </si>
  <si>
    <t>Jefe Oficina de Gestión Tecnológica e Innovación</t>
  </si>
  <si>
    <t>Procedimiento Copias de seguridad PRO-202-211-9</t>
  </si>
  <si>
    <t>El supervisor designado debe realizar seguimiento a la ejecución de cada una de las obligaciones contractuales y siguiendo la programación de mantenimiento previamente definida con el contratista o proveedor. El supervisor está en la obligación de verificar el cumplimiento real y soportado de cada obligación, cada uno de los soportes de las obligaciones debe ser relacionado y anexado al respectivo informe de seguimiento.</t>
  </si>
  <si>
    <t>Procedimiento seguimiento contractual PRO-103-235-8</t>
  </si>
  <si>
    <t>No existe documento que describa como se elabora y actualiza el plan de contingencia</t>
  </si>
  <si>
    <t>Procedimiento Capacitación y Formación PRO-320-223-9
Plan Institucional de Capacitación</t>
  </si>
  <si>
    <t>Se cuenta con un ambiente de pruebas en los respectivos servidores. Este ambiente de pruebas se diseña para realizar los ajustes, cambios o desarrollos necesarios a las herramientas tecnológicas antes de salir de producción.
El contratista designado realiza los ajustes, de acuerdo al levantamiento de necesidades efectuado en asocio con el área dueña de la necesidad.</t>
  </si>
  <si>
    <t>Procedimiento Mesa de Servicio PRO-340-387-2</t>
  </si>
  <si>
    <t>1. Desactualización de las herramientas tecnológicas y los sistemas de información.
2. PETIC desarticulado al plan estratégico de la Lotería.
3. Equipos de computo obsoletos o desactualizados tecnológicamente.
4. Inadecuada definición de necesidades y/o requerimientos.
5. Falta de controles adecuados en la verificación y validación de los bienes y servicios comprados.</t>
  </si>
  <si>
    <t>1. Ineficiencia administrativa de los procesos
2. Detrimento patrimonial
3. Incremento de costos y gastos de administración
4. Reprocesos en las actividades de las áreas de la Lotería</t>
  </si>
  <si>
    <t>Se estableció periodicidad semestral para realizar control al riesgo, el nivel de ocurrencia es 1, debido a que es la frecuencia de actualización del PETI.
Frente al impacto, es de carácter leve, debido a que la posible materialización del riesgo tendría un valor económico menor al 1% del patrimonio de la Lotería de Bogotá, y la afectación de la imagen se da únicamente para el área de Sistemas.</t>
  </si>
  <si>
    <t>Procedimiento Elaboración Plan Anual de Aquisiciones PRO-330-236-9</t>
  </si>
  <si>
    <t>Se cuenta con un ambiente de pruebas en los respectivos servidores. Este ambiente de pruebas se diseña para realizar los ajustes, cambios o desarrollos necesarios a las herramientas tecnológicas antes de salir de producción.
El contratista desiganado realiza los ajustes, de acuerdo al levantamiento de necesidades efectuado en asocio con el área dueña de la necesidad.</t>
  </si>
  <si>
    <t>Procedimiento Desarrollo de Aplicaciones PRO-340-243-9</t>
  </si>
  <si>
    <t>Área de Sistemas</t>
  </si>
  <si>
    <t>Trimestralmente, el área de Sistemas, realiza seguimiento a la ejecución del PETI.</t>
  </si>
  <si>
    <t>Procedimiento Plan Estratégico PRO-332-187-8</t>
  </si>
  <si>
    <t>1. Obsolescencia de la libreria de respaldos.
2. Inadecuada definición de necesidades y/o requerimientos.</t>
  </si>
  <si>
    <t>1. Ineficiencia administrativa de los procesos
2. Detrimento patrimonial
3. Incremento de costos y gastos de administración
4. Reprocesos en las actividades de las áreas de la Lotería
5. Pérdida de información</t>
  </si>
  <si>
    <t>Se estableció periodicidad mensual para realizar control al riesgo, el nivel de ocurrencia es 0, debido a que el riesgo no se ha materializado.
Frente al impacto, la afectación económica es de carácter leve, debido a que la posible materialización del riesgo tendría un valor económico menor al 1% del patrimonio de la Lotería de Bogotá, la afectación reputacional es moderada, y se incluye también interrupción de la operación por menos de un día.</t>
  </si>
  <si>
    <t>1. Posibilidad de falla del algoritmo que permite comprar un único número y serie</t>
  </si>
  <si>
    <t>1. Posibilidad de doble pago de premios
2. Hallazgos de entes de control</t>
  </si>
  <si>
    <t>La periodicidad se estableció de carácter diario ya que se puede materializar en cualquier momento,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 y afectación económica moderada, ya que podría caer 2 veces el premio mayor</t>
  </si>
  <si>
    <t>1. Falta de vigilancia de los procesos por parte de los apoderados. 
2. No actualización oportuna en el SIPROJWEB por parte de abogados</t>
  </si>
  <si>
    <t xml:space="preserve">Posibilidad de afectación económica y reputacional por NO atender oportunamente las distintas actuaciones que deben surtirse en los procesos judiciales, trámites extrajudiciales y administrativos a cabo. </t>
  </si>
  <si>
    <t>1. Investigaciones disciplinarias, fiscales, penales o administrativas en contra de los servidores públicos y/o contratistas de la Lotería de Bogotá. 
2. Sanciones hacia la empresa.
3. Pérdida de imagen institucional.
4. Sentencias adversas a la Loteria de Bogotá que impongan obligaciones de hacer o pecuniarias.</t>
  </si>
  <si>
    <t>Se definió la periodicidad mensual, y para el nivel de ocurrencia se tomó la línea base establecida en la Política de Administración del Riesgo.
Se escogió la afectación reputacional en moderado debido a que la posible materialización del riesgo afectaría la imagen de la Lotería de Bogotá, con algunos usuarios de relevancia.</t>
  </si>
  <si>
    <t>Validar el cumplimiento de la actividad del abogado en la defensa de las distintas etapas del proceso.</t>
  </si>
  <si>
    <t>Oficina Juridica
Trabajadores y contratistas asignados para apoyar supervisión.</t>
  </si>
  <si>
    <t>Actuaciones procesales</t>
  </si>
  <si>
    <t>El Jefe de la Oficina Juridica mensualmente  realizará seguimiento del estado de los procesos judiciales y actuaciones prejudiciales, a través de los módulos de la herramienta "SIPROJ". En caso de presentarse una desviación del control, se requerirá al abogado responsable la actualización respectiva. como soporte quedará el SIPROJ debidamente actualizado</t>
  </si>
  <si>
    <t>Realizar seguimiento mensual al proceso conforme a la información registrada en Rama Judicial y Siprojweb.</t>
  </si>
  <si>
    <t>Oficina Jurídica
Trabajadores y contratistas asignados para apoyar supervisión.</t>
  </si>
  <si>
    <t>Seguimiento a cuenta de cobro de contratistas, donde se valida el cumplimiento de las actuaciones judiciales.</t>
  </si>
  <si>
    <t xml:space="preserve">El Supervisor del contrato hará Seguimiento mensual a la actividad del apoderado judicial en cada uno de los procesos asigandos. En caso que de encontrar fallas en el cumplimiento del contrato, requerirá al contratista y tomará las medidas pertinentes. Como soporte quedará los informes de supervisión. </t>
  </si>
  <si>
    <t>Procedimiento Seguimiento Contractual PRO-103-235
Procedimiento Gestión Judicial PRO-103-231</t>
  </si>
  <si>
    <t>1. No registro de la información por parte del abogado responsable del proceso.
2. Pérdida de información.
3. Manipulación de información.
4. Insuficiente información registrada en el Siprojweb</t>
  </si>
  <si>
    <t>Posibilidad de afectación económica y reputacional por pérdida de consistencia en la información de los procesos judiciales registrada en Siprojweb.</t>
  </si>
  <si>
    <t>1. Falta de solidez de la información que genera el Siprojweb frente a los procesos judiciales.
2. Reprocesos jurídicos y financieros.
3. Inconsistencia en la toma de decisiones.
4. Hallazgos administrativos, disciplinarios, penales y posiblemente fiscales.</t>
  </si>
  <si>
    <t>Se estableció periodicidad en trimestral, de acuerdo a la Resolución 104 de 2018 sobre Siprojweb, nivel de ocurrencia en 3, ya que el riesgo se ha materalizado en múltiples ocasiones.
De otro modo, se estableció el impacto en moderado, debido al promedio de las cuantías de los procesos.
De igual modo, la afectación reputacional es moderada, debido de la imagen afectada de la Lotería de Bogotá, ante usuarios de relevancia para el logro de objetivos.</t>
  </si>
  <si>
    <t>El Jefe de la Oficina Juridica realizará seguimiento del estado de los procesos judiciales y actuaciones prejudiciales, a través de los módulos de la herramienta "SIPROJ". En caso de presentarse una desviación del control, se requerirá al abogado responsable la actualización respectiva. como soporte quedará el SIPROJ debidamente actualizado</t>
  </si>
  <si>
    <t>Procedimiento Gestión Judicial PRO-103-231-9</t>
  </si>
  <si>
    <t xml:space="preserve">La Oficina Jurídica en caso de requerirse solicitará el soporte Técnico al centro de contacto de SIPROJWEB, con el fin que se realicen las asesorías en el manejo del sistema y para solucionar el inconveniente presentado. Como soporte quedará la solución del inconviente presentado. </t>
  </si>
  <si>
    <t>Resolución 104 de 2018, Manual del Usuario de Siprojweb.</t>
  </si>
  <si>
    <t>Solicitar soporte técnico cuando se requiera.</t>
  </si>
  <si>
    <t>Correos enviados de solicitud de soporte técnico.</t>
  </si>
  <si>
    <t>1. Inoportuna actuación por parte del abogado responsable del proceso.
2. Pérdida de información por falta de registro en el Sistema de Gestión Jurídica.
3. Falta de seguimiento y control a las actuaciones de los abogados.</t>
  </si>
  <si>
    <t>Posibilidad de afectación económica y reputacional por pérdida debido al no pago oportuno en las sentencias, conciliaciones o laudos arbitrales</t>
  </si>
  <si>
    <t>1. Por acción u omisión del funcionario o colaborador, se adelantan procesos disciplinarios, fiscales
2.  Generación de intereses moratorios, pérdida de los recursos
3. Pérdida de imagen Institucional.
4. procesos de ejecución</t>
  </si>
  <si>
    <t xml:space="preserve">seguimiento mensual del cumplimiento de los sentencias o fallos de manera oportuna. </t>
  </si>
  <si>
    <t>PROCEDIMIENTO PAGO DE SENTENCIAS Y CONCILIACIONES</t>
  </si>
  <si>
    <t>Realizar seguimiento al cumplimiento de los fallos condenatorios</t>
  </si>
  <si>
    <t>Base de sentencias condenatorias y conciliaciones</t>
  </si>
  <si>
    <t xml:space="preserve">La Secretaría General según necesidad del servicio presentará al Comité de Conciliación el perfil del abogado escogido por la Secretaria General para la representación judicial de la entidad . </t>
  </si>
  <si>
    <t xml:space="preserve">Validación de los lineamientos del Comité de Conciliación en los perfiles a contratar de los abogados. </t>
  </si>
  <si>
    <t>La Secretaria General informa que se estaba adelantando procesos de Contratación de acuerdo con los lineamientos del comité de Conciliacion</t>
  </si>
  <si>
    <t>Fecha inicio</t>
  </si>
  <si>
    <t>Afectación Reputacional</t>
  </si>
  <si>
    <r>
      <t xml:space="preserve">Posibilidad de afectación reputacional </t>
    </r>
    <r>
      <rPr>
        <b/>
        <sz val="10"/>
        <rFont val="Calibri"/>
        <family val="2"/>
        <scheme val="minor"/>
      </rPr>
      <t xml:space="preserve">por </t>
    </r>
    <r>
      <rPr>
        <sz val="10"/>
        <rFont val="Calibri"/>
        <family val="2"/>
        <scheme val="minor"/>
      </rPr>
      <t xml:space="preserve">generar inapropiadamente hallazgos y/u observaciones en los informes de auditoría o de ley y seguimiento, </t>
    </r>
    <r>
      <rPr>
        <b/>
        <sz val="10"/>
        <rFont val="Calibri"/>
        <family val="2"/>
        <scheme val="minor"/>
      </rPr>
      <t xml:space="preserve">debido a </t>
    </r>
    <r>
      <rPr>
        <sz val="10"/>
        <rFont val="Calibri"/>
        <family val="2"/>
        <scheme val="minor"/>
      </rPr>
      <t>debilidades en el conocimiento o planeación del trabajo de auditoria y/o las relacionadas con la revisión de dichos informes.</t>
    </r>
  </si>
  <si>
    <t>1. Afectación de la credibilidad respecto de la labor de la OCI.
2. Atrasos en la programación del Plan Anual de Auditorías vigente por reprocesos en la proyección de alcances a los informes definitivos de auditoria radicados.</t>
  </si>
  <si>
    <t xml:space="preserve">Procedimiento Auditorias Internas PRO-102-253, actividad 2 "Efectuar conocimiento del proceso a evaluar" </t>
  </si>
  <si>
    <t>Auditor líder designado en el Plan Anual de Auditoría.</t>
  </si>
  <si>
    <t xml:space="preserve">Procedimiento Auditorias Internas PRO-102-253, actividad  9 "Validación de los hallazgos y/u  observaciones de auditoría </t>
  </si>
  <si>
    <t>El jefe de la Oficina de Control Interno en la fase de comunicación de resultados revisa la redacción, consistencia y coherencia de los hallazgos y/u observaciones registradas en el informe preliminar de auditoria o informe de ley o de seguimiento previa radicación de este en el SIGA; esta revisión puede efectuarse a través reuniones presenciales o por Teams o mediante correos electrónicos enviados por el jefe OCI al auditor designado con la revisión efectuada. Si se identifican aspectos de mejora en la redacción, consistencia y/o coherencia en los hallazgos u observaciones consignados en el informe preliminar o informe de ley o de seguimiento, se dejará constancia en el chat de la reunión por teams, en el acta de reunión o en el correo electrónico.</t>
  </si>
  <si>
    <t>Procedimiento Auditorias Internas PRO-102-253 Actividad 10 "Elaboración y envió del informe preliminar de auditoría al proceso auditado"</t>
  </si>
  <si>
    <t>1. Insuficiencia de personal en OCI que apoye la ejecución del Plan Anual de Auditorías - PAA, aprobado.
2. Ejecución de actividades  no contempladas inicialmente en el Plan Anual de Auditorías que afectan el cronograma y programación inicial de actividades</t>
  </si>
  <si>
    <t>Posibilidad de afectación Reputacional por Incumplir en el 10%  o en un mayor porcentaje con la ejecución del Plan Anual de Auditorias debido a Insuficiencia de personal en OCI que apoye la ejecución de dicho plan y la ejecución de actividades  no contempladas inicialmente que afectan el cronograma inicial de actividades</t>
  </si>
  <si>
    <t>Procedimiento Plan Anual de Auditoria PRO-102-340, actividad 6 "Seguimiento al PAA"</t>
  </si>
  <si>
    <t>Acta de reunión presencial y/o virtual (chat de Teams) donde se refleje el seguimiento realizado al cumplimiento del Plan Anual de Auditoria vigente o correos electrónicos donde se redistribuye las actividades del Plan Anual de Auditorias</t>
  </si>
  <si>
    <t>Elaborar las actas de reunión presencial o virtual (chat de Teams) donde se refleje el seguimiento realizado al cumplimiento del Plan Anual de Auditoria vigente o correos electrónicos donde se redistribuye las actividades del Plan Anual de Auditorias</t>
  </si>
  <si>
    <t>Equipo OCI
(auditor que realice las notas en el chat de la reunión o que levante el acta de reunión
Jefe OCI
Correo electrónico enviado al equipo OCI con la redistribución de actividades</t>
  </si>
  <si>
    <t>El Jefe de Control interno valida y revisa trimestralmente la redistribución y reprogramación de las nuevas actividades del PAA - Plan Anual de Auditoria con el equipo de trabajo OCI mediante reunión interna presencial o virtual y presenta ante el Comité Institucional de Coordinación de Control Interno - CICCI la autorización para su modificación.  En caso de no aprobación o aprobación parcial, se priorizan las actividades con mayor nivel de importancia.
Como evidencia se tienen el acta de reunión interna OCI y si procede alguna modificación del Plan Anual de Auditoria, el acta de comité CICCI donde se incluya la solicitud de modificación con la justificación.</t>
  </si>
  <si>
    <t>Procedimiento Plan Anual de Auditoria PRO-102-340, actividad 7 "se autoriza ajuste"</t>
  </si>
  <si>
    <t>Acta de reunión presencial y/o virtual (chat de Teams) donde se refleje la revisión y validación de redistribuciones o reprogramaciones de actividades en el Plan Anual de Auditoria vigente
Acta de comité CICCI de la solicitud de redistribuciones o reprogramaciones de actividades en el Plan Anual de Auditoria vigente</t>
  </si>
  <si>
    <t>Elaborar las actas de reunión presencial o virtual (chat de Teams) donde se refleje la revisión y validación de redistribuciones o reprogramaciones de actividades en el Plan Anual de Auditoria vigente.
Elaborar el acta de comité CICCI de la solicitud de redistribuciones o reprogramaciones de actividades en el Plan Anual de Auditoria vigente</t>
  </si>
  <si>
    <t>1. Falta total o parcial de la documentación cargada a la carpeta compartida u OneDrive del proceso Evaluación Independiente y Control a la Gestión que soporte el cumplimiento de las actividades ejecutadas del Plan Anual de Auditorías y documentos propios del proceso.
2. No realizar copias de seguridad de la información cargada por la OCI a la carpeta compartida o OneDrive.</t>
  </si>
  <si>
    <t>1. Pérdida de disponibilidad de la información.
2. Pérdida de información relevante para contestar requerimientos de entes de control externo.
3. Pérdida de evidencias que soporten el cumplimiento del Plan Anual de Auditoria.</t>
  </si>
  <si>
    <t>El jefe de Control interno trimestralmente compara un reporte en Excel diligenciado por los integrantes  del equipo OCI (columna ARCHIVO DIGITAL) que contiene el seguimiento al cumplimiento del Plan Anual de Auditoria vigente, frente a la consulta realizada en la carpeta compartida interna u OneDrive para corroborar que la información haya sido cargada. En caso de identificar diferencias en la comparación de la información cotejada se solicitará completar lo faltante al equipo OCI, mediante correos electrónicos y/o reuniones internas OCI.
Como evidencia se tienen los correos que se cursen entre el integrante del equipo de trabajo y el jefe OCI, o actas de reunión  internas presenciales o virtuales (pantallazo chat de reunión en teams).</t>
  </si>
  <si>
    <t>Jefe de Control Interno y equipo OCI</t>
  </si>
  <si>
    <t>El auditor designado  mensualmente revisa la respuesta a la solicitud  enviada mediante correo electrónico a la Oficina de Sistemas, del log del backup de la carpeta compartida u OneDrive (copia de instancia) de la Oficina de Control Interna donde se alojan los archivos generados por el equipo OCI. 
En caso de no recibir respuesta y/o identificar que no se realiza el backup, se enviará un correo electrónico con copia a la Secretaria General informando el incumplimiento y solicitando se cumpla con la ejecución del back up.
Como evidencia, los correos electrónicos remitidos por el auditor designado OCI al personal del la Oficina de Sistemas.</t>
  </si>
  <si>
    <t>1. Impunidad de los hechos presuntamente irregulares.
2. Posibles investigaciones disciplinarias a los instructores del proceso caducado.
3. Incumplimiento de acuerdos de gestión y de los objetivos del proceso de Control Disciplinario Interno.</t>
  </si>
  <si>
    <t>Procedimiento Control Disciplinario Interno</t>
  </si>
  <si>
    <t>Correo enviado por el Jefe de la Unidad para citar a las mesas de trabajo</t>
  </si>
  <si>
    <t>Informe de visita</t>
  </si>
  <si>
    <t>Realizar visitas a bodegas de Cali, Cota, y a la de GELSA.</t>
  </si>
  <si>
    <t>Acta de asistencia</t>
  </si>
  <si>
    <t>Factor externo</t>
  </si>
  <si>
    <t>Falencias en control de asignación de serie y numeración por parte de la firma impresora.</t>
  </si>
  <si>
    <t>Posibilidad de afectación económica y reputacional por incurrir duplicidad de serie y numeración debido a falencias en la asignación por parte de la firma impresora</t>
  </si>
  <si>
    <t>1. Afectación en la transferencia de derechos de explotación, y gastos de administración. 
2. Afectación en el pago potencial del formularui de chance con serie y numeración duplicada.
3. Afectación en transferencia por premios prescritos
4. Posible incidencia administrativa y/o judicial
5. Afectación reputacional de la Lotería de Bogotá</t>
  </si>
  <si>
    <t>Se escoge periodicidad diaria, debido al juego de apuestas permanentes o chance, afectación económica es la menor debido a que no se cuenta con elementos para cuantificar el valor, toda vez que depende de la situación del riesgo (si la duplicidad se presenta en una caja, o un lote, si los formularios salen al mercado, si son premiados, entre otros).</t>
  </si>
  <si>
    <t>Cada vez que se requiera, el Jefe de la Unidad de Apuestas Permanentes y Control de Juegos cita a mesa de trabajo entre la Unidad de Apuestas y Control de Juegos y la firma impresora ante una novedad presentada por el Concesionario con la finalidad de realizar seguimiento a lo observado por el contratista (concesionario).
No aplica decisión sobre desviación, toda vez que la firma impresora tiene la obligación de asistir a las mesas de trabajo.
Como soporte de la ejecución del control resultan actas de las reuniones.</t>
  </si>
  <si>
    <t>EL jefe de la Unidad de Recursos físicos a través de su equipo verificará trimestralmente a través de consultas de la página WEB del Archivo General de la Nación y Dirección Distrital  Archivo de Bogotá la normatividad vigente aplicable a la Lotería de Bogotá; en caso de identificar nueva normatividad aplicable a la Lotería se revisará la apropiación en la entidad y ajuste de los instrumentos archivísticos, para el control se verificará y consultará  dichas páginas y se tomará un pantallazo de manera trimestral.</t>
  </si>
  <si>
    <t>Profesional -Restaurador</t>
  </si>
  <si>
    <t>El equipo de Gestión Documental de la Unidad de Recursos Físicos debe elaborar el componente de Conservación Documental  a traves del Plan de Conservación Documental y efectuará el seguimiento a su implementación.
Si en el seguimiento se identifica que no se están implementando el componente de Conservación Documental, el responsable de la Unidad de Recursos Físicos comunica mediante correo electrónico el reporte de inconsistencias identificadas en las áreas de la entidad.
Como soporte de la ejecución del control resulta la formulación del Plan de Conservación Documental y el Informe de seguimiento del Plan de Conservación Documental</t>
  </si>
  <si>
    <t>1. Incumplimiento de lineamientos y directrices  que permitan cumplir con la condiciones de almacenamiento
2.  Hallazgos por entes de control 
3. Deterioro de la información física</t>
  </si>
  <si>
    <t>EL jefe de la Unidad de Recursos físicos a través de su equipo evaluará dos veces al año en la entidad los conocimientos relacionados con la gestión documental, mediante una capacitación articulada con el PIC vigente.
En caso de que la evaluación no supere el 60%, se hará una capacitación extraordinaria sobre los temas que no se hayan comrpendido,  como soporte de este control resultan las memorias de capacitación listas de asistencia y evaluación.</t>
  </si>
  <si>
    <t>Circular 07 de abril de 2022</t>
  </si>
  <si>
    <t>El responsable de la Unidad de Recursos Físicos trimestralmente debe verificar la aplicación de la TRD y aplicación de los procesos archivísticos.
Si en el seguimiento se identifica que no se están aplicando los procesos archivísticos ni la TRD, el responsable de la Unidad de Recursos Físicos mediante acta de reunión, se dejaran los compromisos y actividades que aún no se han cumplido y se estipularán fechas para su cumplimiento.
Como soporte de la ejecución del control es el acta de seguimiento de la aplicación de la TRD  por cada una de las dependencias.</t>
  </si>
  <si>
    <t>Semestralmente, el Jefe de la Unidad de Apuestas y Control de Juegos (supervisor del contrato) debe coordinar visitas a la planta de operaciones del contratista y trimestralmente a bodega, con la finalidad de realizar seguimiento a los puntos de control que dispone la firma impresora, de conformidad con el anexo técnico, para mitigar los defectos de calidad, así como verificar el stock de las bodegas respecto a lo establecido en las obligaciones del contrato (dos meses de producción adelantada), y mirar la logística de empaque y transporte de las cajas.
Como decisión sobre la desviación, es decir, si se encuentran novedades en el marco de las visitas, el Jefe de la Unidad de Apuestas y Control de Juegos comunica mediante radicado de SIGA a los responsables de la firma impresora para implementar las mejoras respectivas.
Como soporte de la ejecución del control resultan los informes de visita.</t>
  </si>
  <si>
    <t>Jefe Unidad Financiera y Contable - Jefe Unidad de Loterías</t>
  </si>
  <si>
    <t>Unidad Financiera y Contable.</t>
  </si>
  <si>
    <t>Diariamente el o la  tesorero (a)  debe descargar los archivos de recaudo del portal de cada banco, estos archivos son remitidos vía correo electrónico al responsable encargado de cargar las consiganciones en  el aplicativo interno, con el fin de verificar qué distribuidores pagaron los o el sorteo para así autorizar el despacho.
Como desviación del control, es decir, cuando la consignación no refleja la identificación correcta del distribuidor, no se autoriza el despacho, hasta que se identifique el distribuidor que realizó efectivamente el pago.
Como soporte del control aplican archivos de consignaciones enviados por Tesorería, y archivos cargados al sistema.</t>
  </si>
  <si>
    <t xml:space="preserve">Procedimiento gestión de cartera PRO.310.244 </t>
  </si>
  <si>
    <t xml:space="preserve">1. Ausencias de mantenimiento a sistemas de información de la Lotería de Bogotá.
2. Inexactitud en la documentación de procedimientos sobre la gestión de infraestructura tecnológica.
3. Debilidades en establecimiento de actividades encaminadas a fortalecerla continuidad del negocio de tecnologías de la información. </t>
  </si>
  <si>
    <t>1. Problemas con la continuidad del negocio en los procesos críticos (Cadena de valor).
2. Pérdida de la disponibilidad, integridad, y confidencialidad de la información (memoria institucional).
3. Desactualización de los sistemas de información.
4. Reprocesos cuando se regrese a la operación normal, después de trabajar en contingencia.
5. Sanciones por parte de entes de control.
6. Afectación reputacional</t>
  </si>
  <si>
    <t>El software "BackUp Exec" tiene los parámetros de frecuencia y alcance para cada uno de los tres tipos de backup definidos. Estos se corren automáticamente en horas no laborales.
Cada vez que identifica un cambio en la infraestructura tecnológica se debe actualizar los parámetros del sistema de BackUp. La responsabilidad de esta parametrización es la del Jefe de la Oficina de Gestión Tecnológica e Innovación.</t>
  </si>
  <si>
    <t>El Jefe de la Oficina de Gestión Tecnológica e Innovación debe identificar y actualizar anualmente el plan de contingencia, esta actualización debe contemplar las nuevas adquisiciones de hardware y software, así como los cambios en la infraestructura. Este plan actualizado debe ser revisado y aprobado en el Comité Institucional de Gestión y Desempeño.</t>
  </si>
  <si>
    <t>Una vez liberado el cambio, mejora o funcionalidad tecnológica por parte del contratista responsable, el Jefe de la Oficina de Gestión Tecnológica e Innovación debe coordinar una capacitación y entrenamiento sobre el desarrollo efectuado. Esta capacitación debe incluir los temas que fueron modificados o desarrollados en la herramienta.</t>
  </si>
  <si>
    <t>Elaborar protocolo para el cargue, transporte, almacenamiento, entrega y ,manipulación del producto (formularios de chance)</t>
  </si>
  <si>
    <t>Realizar una capacitación a los trabajadores que  participan como delegados de los sorteos de El Dorado en aspectos como protocolo del sorteo, plan de contingencia y reglamento de Delegados</t>
  </si>
  <si>
    <t>Resolución 042-2021</t>
  </si>
  <si>
    <t>El responsable de la Unidad de Apuestas y Control de Juegos designada, mensualmente revisa las actas del Sorteo autorizado allegadas por el Concesionario, con la finalidad de verificar la asistencia de los delegados de la Lotería de Bogotá a cada uno de los sorteos autorizados.
En caso de identificar la inasistencia de un delegado al sorteo pertinente, se lo requiere para aclarar la causal de inasistencia, en caso de que esta no sea justificada, se procederá a suspender temporal o definitivamente al funcionario como delegado a los sorteos autorizados.
Como soporte del control resultan las actas del Concesionario, y el cronograma del sorteo autorizado, donde se anotan los funcionarios suspendidos, en caso de que hayan.</t>
  </si>
  <si>
    <t xml:space="preserve">Revisar por lo menos 1 vez al semestre el plan de contigencia y actualizarlo si es necesario. </t>
  </si>
  <si>
    <t>Procedimiento Planeación y Control sorteos del juego de Apuestas Permanentes o Chance - PRO-420-196</t>
  </si>
  <si>
    <t>El profesional  de la Unidad de Apuestas y Control de Juegos designado, mensualmente realiza el cronograma del sorteo autorizado El Dorado, donde verifica que por cada sorteo se cuente con un coordinador y suplente designados.
Lo anterior, teniendo en cuenta las novedades de los funcionarios de la entidad (vacaciones, teletrabajo, incapacidad, permisos, comisiones o sanción por inasistencia a sorteos pasados, por ejemplo), con la finalidad de contar con presencia de la Lotería de Bogotá para cada sorteo autorizado.
Si se presenta desviación del control, es decir, si en el cronograma se identifica que en algún sorteo no se cuenta con coordinador o suplente, el Jefe de la Unidad de Apuestas y Control de Juegos, o el Subgerente Comercial y de Operaciones (como segundo y tercer filtro de revisión), requieren al profesional de la Unidad, para ajustar el cronograma.
Como soporte de la ejecución del control, resulta el cronograma del sorteo autorizado El Dorado firmado por el Subgerente Comercial y de Operaciones.</t>
  </si>
  <si>
    <t>Se estableció periodicidad semestral, nivel de ocurrencia uno, ya que no se cuenta con línea base, afectación reputacional menor en caso de insasitencia por parte de los delegados de la Lotería de Bogotá al sorteo autorizado.</t>
  </si>
  <si>
    <t>1. Realización del sorteo sin cumplimiento del protocolo para su realización.
2. Afectación de la imagen de la Lotería de Bogotá.
3. Suspensión temporal o definitiva a funcionarios de la Lotería de Bogotá, en la participación de los sorteos.
4. Retrasos en la realización del sorteo.
5. Afectación de la credibilidad de la Entidad.
6. Sanciones por parte de los entes de control.</t>
  </si>
  <si>
    <t>Posibilidad de afectación económica, reputacional y de operación por incurrir en fallas en el proceso de planificación y/o desarrollo del sorteo debido a falta de información frente al sorteo autorizado.</t>
  </si>
  <si>
    <t>1. Desconocimiento del procedimiento de Planeación y Control Sorteos del Juego.
2. Error humano involuntario en la realización del cronograma del sorteo autorizado.
3, Inasistencia del delegado al sorteo autorizado.
4. Incumplimiento al plan de contingencia de los sorteos autorizados de apuestas permanentes.
5. Fallas tecnológicas de las plataformas que intervienen.</t>
  </si>
  <si>
    <t>No documentado</t>
  </si>
  <si>
    <t xml:space="preserve">La unidad Apuestas y control de juegos mensualmente contrasta la informacion remitida por el concesionario de los diferentes formularios de declaracion con la informacion generada en el sistema de auditoria Chanseguro con el fin de soportar la  prevalidacion del supervisor del contrato.     
Si se identificacion inconsistencia en la informaicon constrastada esta se subsanara para su posterior validación, ya sea que se trate de un error en el sistema de auditoria o la información reportada por el consecionario.  
Como sorpote de la ejecuccion del control se remite al concesionario un comunicado con el sello de la prevalidacion de la informacion. </t>
  </si>
  <si>
    <t>1. Disminución de recursos para la salud
2.  Procesos sancionatorios, administrativos o judiciales al que diera lugar.
3. Afectación de la credibilidad de la Entidad.</t>
  </si>
  <si>
    <t>Posibilidad de afectación económica y reputacional por no validacion de la información  reportada por el Concesionario en los derechos de explotación, gastos de administracion, premios prescritos de chance y sus modalidades, premios prescirtos del incentivo con cobro  inmediato con el fin de beneficio propio o de terceros.</t>
  </si>
  <si>
    <t>1. Omision de la información por parte del concesionario.
2.  Fallas tecnológicas en el sistema de auditoria propio de la entidad.        
3. La no validacion de la informacion por parte del responsable del sello digital de la entidad concedente.       4.</t>
  </si>
  <si>
    <t xml:space="preserve">
El profesional designado de la Unidad de Apuestas y control de Juegos por lo menos una vez al semestre visita la bodega de almacenamiento del proovedor impresor para constatar la existencia  stock de de los formularios impresor mediante muestro aleatorio.
Si en la visita se identifica inexistencia y/o insufiencia del stock se documentara en un acta y se infomrma al supervisor del contrato para que requiera al proovedor impresor. 
Como soporte de la ejuccion del control se cuenta con actas y/o informes de la visita. </t>
  </si>
  <si>
    <t xml:space="preserve">1. Procesos disciplinarios, fiscales y penales.
2. Disminución de ingresos y transferencias a la salud.
3, Incumplimiento contractual </t>
  </si>
  <si>
    <t xml:space="preserve">1. Inexistencia del stock de formularios requeridos.
2. Demoras en la entrega de la firma impresora de los formularios.
3. Demoras o negligencia interna en el trámite administrativo de facturación de formularios.
4. Deterioro de rollos para la oportuna distribución al concesionario </t>
  </si>
  <si>
    <t>Matriz concepto y autorización vigente y diligenciada</t>
  </si>
  <si>
    <t>Diligenciar la matriz de de concepto y autorización, una vez se validen los requisitos legales allegados por el solicitante.</t>
  </si>
  <si>
    <t>Instructivo solicitud juegos promocionales y rifas
Decreto 1068 de 2015
Decreto 2104 de 2016
Procedimiento autorización y emisión de concepto PRO-420-191-10</t>
  </si>
  <si>
    <t>El profesional  de la Unidad de Apuestas y Control de Juegos designado, cada vez que llega una solicitud de autorización de promocionales y rifas, revisa y evalúa los documentos radicados en la plataforma destinada para tal fin. 
Lo anterior, con el objetivo de verificar la completitud de acuerdo a la normatividad legal vigente y lo expuesto en el respectivo instructivo.
El jefe de Unidad de Apuestas y Control de Juegos validará que la documentación registrada cumple en su integridad con los requisitos estipulados por la ley, para hacer efectivo el acto administrativo de autorización.
Si existen inconsistencias y/o correcciones, el profesional de la Unidad de Apuestas y Control de Juegos designado debe requerir al solicitante la subsanación pertinente, mediante correo electrónico, para cumplir con los tiempos establecidos en la Ley.
Como soporte de la ejecución del control, resulta la plataforma de Juegos Promocionales y Rifas con documentos anexos por parte de los solicitantes, acorde a la matriz lista de chequeo</t>
  </si>
  <si>
    <t>Se determina el riesgo de carácter semestral , debido a que nunca se ha materializado, se califica su nivel de ocurrencia en cero.
Frente al impacto reputacional, es leve, según las escalas de valoración del impacto.</t>
  </si>
  <si>
    <t xml:space="preserve">1. Proceso sancionatorio
2.Apertura de procesos disciplinarios, fiscales y penales para los responsables involucrados.
</t>
  </si>
  <si>
    <t>Posibilidad de afectación  reputacional por expedición de autorización de promocionales y rifas con incumplimiento de requisitos legales con el fin de beneficiar a un tercero.</t>
  </si>
  <si>
    <t>Unidad de Apuestas y Control de Juegos - Área de Comunicaciones</t>
  </si>
  <si>
    <t>El profesional designado de la Unidad de Apuestas y Control de Juegos, mensualmente realiza seguimiento aleatorio a las rifas y juegos promocionales autorizados, y/o donde ofrezcan al público algún juego promocional, con el fin de comprobar el cumplimiento de requisitos.
Si se evidencia incumplimiento de requisitos por parte de algún gestor de rifas y promocionales, el responsable que identificó la situación, informa al Jefe de la Unidad de Apuestas y Control de Juegos, para proceder con el abogado sancionatorio.
Como soporte de la ejecución del control, se realizan las actas de visita administrativas de promocionales y rifas FRO-420-566</t>
  </si>
  <si>
    <t>La probabilidad se acogió a lo establecido en la Política de Riesgos de la Lotería, específicamente con la línea base propuesta para los riesgos de periodicidad mensual.
El impacto se calculó teniendo en cuenta el valor girado al sector salud en la vigencia 2022 por concepto de explotación de juegos de suerte y azar, de promocionales y rifas (aproximadamente 500 millones de pesos).</t>
  </si>
  <si>
    <t>Posibilidad de afectación económica y reputacional debido a la disminución de solicitudes y autorizaciones de juegos promocionales y rifas de competencia de la Lotería de Bogotá</t>
  </si>
  <si>
    <t>1. Desconocimiento de la ciudadanía respecto de la normatividad existente para la realización de Juegos Promocionales y Rifas.
2. Incumplimiento de los requisitos legales para la realización de Juegos Promocionales y Rifas.</t>
  </si>
  <si>
    <t>Base de datos actualizada.</t>
  </si>
  <si>
    <t>De forma mensual, se realizará la revisión de procesos y actulización de la base de datos, para constatar la existencia física de los procesos.</t>
  </si>
  <si>
    <t>Ley 1952 de 2019</t>
  </si>
  <si>
    <t>Se escogió la periodicidad diaria, debido a que que el riesgo puede materializarse en cualquier momento. 
El nivel de ocurrencia se estableció en 0 debido a que nunca se ha materializado. 
Frente al área de afectación, sólo aplica la reputacional debido a la naturaleza del riesgo y se estableció en "leve" debido a que el riesgo solo afecta la imagen de algún área de la organización</t>
  </si>
  <si>
    <t>1. Impunidad de los hechos materia de investigación.
2. Posibles investigaciones disciplinarias a los instructores del proceso perdido.
3. Incumplimiento de acuerdos de gestión y de los objetivos del proceso de Control Disciplinario Interno.</t>
  </si>
  <si>
    <t>Posibilidad de afectación reputacional por pérdida del expediente disciplinario, debido al retiro no autorizado de expedientes por parte de un tercero o el profesional de apoyo de la oficina o por traslado de la dependencia a otras instalaciones.</t>
  </si>
  <si>
    <t xml:space="preserve">Retiro no autorizado de algún expediente disciplinario por parte de un tercero o el profesional de apoyo de la oficina.
Pérdida de expedientes por razón de traslado de la oficina a otras instalaciones.
</t>
  </si>
  <si>
    <t>Soporte de la capacitacion y listado de asistencia.</t>
  </si>
  <si>
    <t>Incluir dentro de las capacitaciones que deba realizar la OCDI a los servidores de la Lotería de Bogotá, la temática sobre corrupción y soborno al interior del proceso disicplinario.</t>
  </si>
  <si>
    <t>Política anticorrupción y gestión antisoborno de la Lotería de Bogotá</t>
  </si>
  <si>
    <t>Se escogió la periodicidad diaria, debido a que que el riesgo puede materializarse en cualquier momento. 
El nivel de ocurrencia se estableció en 0 debido a que nunca se ha materializado. 
Frente al área de afectación, sólo aplica la reputacional debido a la naturaleza del riesgo y se estableció en "mayor"debido al impacto que tendría la materialización de este riesgo de corrupción a la imagen de la entidad.</t>
  </si>
  <si>
    <t>Posibilidad de afectación reputacional debido al ofrecimiento, por parte del investigado, de dádivas u otro tipo de incentivos para obtener como beneficio, propio o de terceros, una decisión favorable dentro del proceso disciplinario.</t>
  </si>
  <si>
    <t>De forma mensual, se realizará la revisión de procesos y actulización de la base de datos, para verificar el estado la ocurrencia de posibles caducidades.</t>
  </si>
  <si>
    <t xml:space="preserve">El Jefe de la Oficina de Control Disciplinario Interno, y su profesional de apoyo, bimestralmente, verificarán las actuaciones disciplinarias que no tienen auto de investigación disciplinaria con el fin de evaluarlas, mediante la actualización de la base de datos de procesos, a efectos de emitir dicha decisión antes de que se presente el fenómeno jurídico de caducidad.
Si se identifica un proceso que está próximo a caducar, el Jefe de la Oficina de Control Disciplinario Interno y su profesional de apoyo proceden inmediatamente a evaluarlo y emitir la decisión que en derecho corresponda.
Como soporte de la ejecución, una vez proferida la decision, se actualiza la base de datos de procesos disciplinarios donde se evidencia que la fecha del auto de investigación displinaria es anterior a la fecha de caducidad.
</t>
  </si>
  <si>
    <t>Se escogió la periodicidad bimestral para que coincida con la ejecución del control y la línea base de 2, acorde con lo sugerido por la política de admon. del riesgo de la entidad.
Frente al área de afectación, sólo aplica la rfeputacional debido a la naturaleza del riesgo y se estableció en "menor"debido a que sólo afectaría la imagen de la entidad internamente, de conocimiento general nivel interno, de junta directiva y accionistas y/o de proveedores.</t>
  </si>
  <si>
    <t xml:space="preserve">El Jefe de la Oficina de Control Disciplinario Interno, y su profesional de apoyo, bimestralmente, verificarán la existencia de los procesos disciplinarios confrontandolos con la base de datos de la dependencia, con el fin de verificar que los mismos coincidan.
Si se identifica la pérdida de un proceso, el Jefe de la Oficina de Control Disciplinario Interno y su profesional de apoyo procederán inmediatamente a abrir la correspondiente investigación y a ordenar la reconstrucción del expediente.
Como soporte de la ejecución del control,  una vez realizada la verificación, se actualiza la base de datos de procesos disciplinarios donde se evidencia la existencia física de los procesos a cargo de la dependencia.
</t>
  </si>
  <si>
    <t>El Jefe de la Oficina de Control Disciplinario Interno, y su profesional de apoyo, una vez ocurrido el hecho, procederán a interponer la respectiva denuncia ante las autoridades competentes, con el fin de que se adelanten las investigaciones y se apliquen las sanciones a que haya lugar, en caso de que por parte de algún investigado se realice algun ofrecimiento,dádiva o cualquier otro beneficio, a cambio de que se tome una decisión dentro de un proceso disciplinario,  en beneficio propio o de un tercero.
Si se identifica que existió un ofrecimiento contrario a derecho por parte del investigado, se compulsarán copias ante la autoridad penal y disciplinaria.
Las copias de la denuncia se conservarán en el archivo documental de la oficina, como soporte de la ejecución del control.</t>
  </si>
  <si>
    <t>1. No realización de visitas de control, inspección y vigilancia.
2. Bajo nivel de operativos de control al juego ilegal
3. Mayor ganancia para los apostadores en el juego ilegal.
4. Debilidades en el proceso judicial penal frente al delito.</t>
  </si>
  <si>
    <t>1. Liquidación anticipada del contrato
2. Procesos sancionatorios 
3. Hallazgos de entes de control con incidencia fiscal, disciplinaria y penal
4. Disminución recursos para la salud
5. Disminución de transferencia de recursos para la entidad Concedente.</t>
  </si>
  <si>
    <t>1. Transferencias por fuera de los términos legales
2. Información incompleta entregada por parte del concesionario en el momento de las visitas de fiscalización
3. Falta de cumplimiento, alcance y profundidad de los controles de fiscalización
4. Insuficiencia de personal involucrado para ejercer los controles de inspección y fiscalización.</t>
  </si>
  <si>
    <t>El Tesorero General, diariamente hará la verifición de los pagos exitosos realizados, contrastando la información con la orden de pago  y/o factura del contratista y/o proveedor, para ello el Tesorero General, obtendrá del portal bancario el pago exitoso de estos, con el fín de asegurar que se giro la el monto exacto de la obligación a pagar y a la entidad financiera pertinente.
Como medida de desviación se hara la conciliación bancaria para verificar frente a los movimientos bancarios que los pagos exitosos concuerden con los pagos de las órdenes de pago tramitadas.Como soporte  de la ejecución del control se realizan las conciliaciones bancarias mensualmente.</t>
  </si>
  <si>
    <t>El Auxiliar de Tesorería verificará diariamente la relación de las órdenes de pago y posteriormente se las envía al tesorero para su giro, para tener un adecuado control de las obligaciones  y pagos realizados, 
Si se llega a registrar en el aplicativo de forma erronea un movimiento bancario, se procederá a corregir mediante contrapartida contable de acuerdo con el proceso de conciliación bancaria.
Como soporte de la ejecución del control, el Tesorero General obtendrá del portal bancario la constancia del pago exitoso, para asegurar que efectivamente se giro la órden de pago.</t>
  </si>
  <si>
    <t>El funcionario de la unidad financiera y contable mensualmente verificara los saldos de cuentas en libros auxiliares y en el balance general, a partir de la revisión con los extractos bancarios   y las imputaciones contables realizadas, como medida para detectar posibles errores en los registros contables;  como desviación del control cuando se presenta un error se analiza su causa u origen que ocasionó el mal registro o la mala imputación contable y se procederá a su corrección mediante notas contables y/o contrapartidas de tal forma que se conserve la trazabilidad de los movimientos y/o ajustes contables.
Como soporte de la ejecución del control se cuenta con comprobantes de egreso y de ingreso.</t>
  </si>
  <si>
    <t>El Tesorero General, cada vez que requiera realizar la apertura de cuentas bancarias, verifica que estas entidades financieras cuenten con calificación alta según las calificadoras de riesgo, para lo cual se solicita  a las entidades financieras donde se encuentran los recursos  documentos que reposan como  soportes ,  con el fín de dar cumplimiento a lo establecido en el protocolo de  de seguridad y manejo de cuentas y  la normatividad vigente  de la Secretaría Distrital de Hacienda.
Como medida de desviación se cuenta con  la página de la Secretaria de Hacienda, donde se reporta  la  calificacion  de  la  zona de riesgo en la que se ubica cada entidad financiera,  se da prioridad a las entidades financieras que cuenten con la mejor calificacion de riesgo.</t>
  </si>
  <si>
    <t xml:space="preserve">El Tesorero General, cada vez que se requiera realizar una apertura o cierre de cuentas bancarias, solicita  la autorización expresa de la Gerente General, acorde al Protocolo de seguridad y manejo de las cuentas, mediante el seguimiento a  las condiciones de seguridad como firmas, sellos, protectógrafos y demás   mecanismos de seguridad establecidos en el protocolo. En caso de que no se cuente con la autorización expresa de la Gerente, no se procederá con la operación de apértura o cierre de la cuenta bancaria . Como soporte de la ejecución del control se evidedencia con  las carta de autorización expresa de la Gerente General. </t>
  </si>
  <si>
    <t>El Tesorero General mensualmente verifica el inventario de títulos valores (cheques, CDT) que reposan en la caja fuerte y realiza el inventario físico de los CDTS en custodia y de los cheques; y con el auxiliar de tesorería elaboran actas con el inventario de estos, con el objetivo de que las cantidades concuerden con los inventarios anteriores. Dentro de estas actas se relacionan: el banco, la cuenta y el número del cheque con su intervalo. El acta debe estar firmada por los dos involucrados, relacionando fecha y hora de la actividad. 
Si existe perdida de algún título valor se debe solicitar al banco el no pago del título valor y seguir el protocolo establecido por el banco. Como evidencia se dejan las actas de inventario.</t>
  </si>
  <si>
    <t>La tesorera y el funcionario auxiliar de tesorería, verifican que se encuentren en custodia en las bovedas de seguridad los documentos tales como: , chequeras en uso, documentos bancarios que lo ameriten y sellos secos para los cheques; para lo anterior se cuenta con dos ( 2 ) cajas fuertes, una en la Oficina de la Tesorería General, y la segunda en la Oficina del Auxiliar de Tesorería,  cada uno maneja y conoce la clave de la caja fuerte de su oficina, esas claves son conocidas únicamente por estos responsables, esto se realiza con el fin de proteger y salvaduardar dichos documentos .
Como descisión sobre la desviación del control, y con el fin de evitar la interrupción de la operación del proceso, el Tesorero General entregará ala secretaria general,y/o Jefe de la Unidad Financiera y Contable un sobre sellado con la relación de tokens y clave de las bóvedas de seguridad, que se utilizará en caso de fuerza mayor, quién será el responsable del manejo de esta información.
Como soporte del control, estan los documentos custodiados y elementos en las bovedas de seguridad.</t>
  </si>
  <si>
    <t>El  Tesorero General diariamente verifica los tokens  de las entidades bancarias, registrando el inventario diario  en un archivo excel que se compara con los token físicos  para llevar el control de estos . En caso de no registrarse se hará el recuento  del último registro para que coincida con el número de tokens. Como evidencia se deja el archivo excel .</t>
  </si>
  <si>
    <t xml:space="preserve">El Jefe de Talento Humano o quien delegue, previa validación de la nómina, envía para revisión de la Secretaría General la prenómina con los soportes correspondientes (vía correo electrónico).
Si la Secretaría General solicita algún ajuste frente a la prenómina, el responsable de la Unidad de Talento Humano valida, y ajusta, luego envía de nuevo la prenómina a la Secretaría General, previa validación por parte del Jefe de la Unidad de Talento Humano
Los soportes de ejecución de este control son:  revisiones realizadas a Pre nóminas, soportes de novedades, envío correo electrónico de la prenomina para revisión de la Secretaria General.
</t>
  </si>
  <si>
    <t xml:space="preserve">El Profesional de nómina, cinco días hábiles de anticipación a la liquidación de la nómina,  debe crear en el módulo de Talento Humano/ nómina, del aplicativo administrativo y financiero, el periodo de la nómina a construir, con esto debe ingresar todas las novedades reportadas y así liquidar la pre nómina. Debe revisar si todas las novedades están incluidas, si está liquidando todos los conceptos de nómina, si está completa con todos los funcionarios y verificar los cálculos de las novedades excepcionales. 
Antes del cierre el Jefe de la unidad de Talento humano debe revisar (novedades incluidas, cálculos aleatorios de novedades excepcionales). 
Después de la revisión por parte del Jefe de la Unidad de Talento Humano, la Secretaría General revisa la pre nómina, y una vez revisada, el Jefe de la Unidad de TH procede a efectuar el cierre.
En caso de que el módulo nómina del aplicativo administrativo y financiero, no esté realizando la liquidación de la nómina,  conforme con las novedades y términos establecidos por la normativa, la Jefe de talento Humano o quien delegue debe solicitar soporte de las inconsistencias a la mesa de ayuda.
Los soportes de ejecución de este control son:  revisiones realizadas a Pre nóminas, soportes de novedades, solicitudes realizadas vía correos electrónicos,  a la mesa de ayudas con inconsistencias.
</t>
  </si>
  <si>
    <t xml:space="preserve">El jefe de la unidad de Talento Humano, realizara seguimiento trimestral a la ejecución de los planes de capacitación y bienestar  a través de los indicadores de desempeño.
Actividad, tiempo, cobertura de funcionarios y unidades o áreas, de acuerdo con la metodología establecida por la Oficina Asesora de Planeación.
El Comité de Bienestar, reprograma aquellas actividades que no se han realizado. Y se evalúa la viabilidad de correcciones en el tema de cobertura
Los soportes de ejecución de este control son los seguimiento a los planes de capacitación y bienestar de la vigencia.
</t>
  </si>
  <si>
    <t xml:space="preserve">La jefe de talento Humano deberá realizar entrega del manual de funciones a los servidores públicos nuevos y el Jefe inmediato o a quien delegue, debe realizar un entrenamiento en el puesto de trabajo del servidor público.  
Adicionalmente, el servidor público deberá suscribir acta de entrega del cargo, de acuerdo con lo establecido en el procedimiento “Desvinculación de Personal”, esta acta deberá ser archivada en la carpeta Hoja de vida del Servidor público desvinculado.
En caso de que el servidor público no suscriba acta de entrega del cargo, la entidad no podrá generar Paz y Salvo FRO 320-65-2.
Los soportes de la ejecución del control son acta de entrenamiento, acta de entrega del cargo archivada en la hoja de vida de los servidores públicos desvinculados.
</t>
  </si>
  <si>
    <t xml:space="preserve">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Una vez aprobado el plan de Capacitación se deben socializar y publicar en la página Web de la entidad, esta publicación debe realizarse antes del 28 de febrero de cada vigencia.
Nota: La aprobación del plan de Capacitación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
</t>
  </si>
  <si>
    <t xml:space="preserve">El Jefe de Talento Humano debe realizar el respectivo proceso de inducción a cada una de las personas nuevas que ingresan como servidores públicos de la Lotería, esta inducción debe incluir todas las políticas establecidas por la empresa y cumplir con los lineamientos y temas relacionados con la entidad y el puesto de trabajo. El material y contenido de la inducción debe permanecer actualizado de forma permanente.
La inducción de los contratistas estará a cargo de los supervisores de contratos y debe incluir todas las políticas establecidas por la empresa y cumplir con los lineamientos y temas relacionados con la entidad y el contrato en ejecución.
De igual manera la entidad realizara proceso de reinducción como mínimo cada dos años a todos los servidores públicos y contratistas.
Los soportes de la ejecución de este control son la presentación de la inducción y el registro de asistencia a la inducción.
</t>
  </si>
  <si>
    <t xml:space="preserve">Cada dos años, la Jefe de la Unidad de Talento Humano, realizará seguimiento al cumplimiento de los planes de mejoramiento resultados de la medición de clima laboral, consolida informe y lo socializa en el Comité Institucional de Gestión y Desempeño.
En caso de no ser ejecutado el Plan de mejoramiento acorde a lo programado, se realiza la reprogramación del mismo.
Los soportes de la ejecución son el informe de seguimiento al plan de mejora resultado del clima organizacional y su socialización.
</t>
  </si>
  <si>
    <t xml:space="preserve">Anualmente la jefe de la Unidad de Talento humano, realizará la gestión pertinente para establecer el Comité de Convivencia, como un mecanismo que contribuya a la  prevención y solución de las situaciones causadas por conductas de acoso laboral, que genere conciencia colectiva, promueva el trabajo en condiciones dignas y justas y la a armonía y el buen ambiente ocupacional para todos los servidores; todo esto siempre en mejora del clima organizacional de la empresa.
Semestralmente el comité debe reunirse con el propósito de analizar y superar la presuntas conductas de acoso laboral.
En caso de no establecer el Comité de Convivencia la institución puede incurrir es riesgos de tipo legal.
Los soportes de control de ejecución son acto administrativo que faculta al comité de convivencia y actas de reuniones del comité de convivencia.
</t>
  </si>
  <si>
    <t xml:space="preserve">En el segundo semestre del año, el Jefe de la Unidad de Talento Humano debe coordinar la medición del clima organizacional, según meta establecida en el Plan estratégico,  la cual se realizará a través de la aplicación de encuestas de clima organizacional, con el fin de identificar y analizar los factores y/o variables  que impactan el clima organizacional  de la empresa, y determinar en caso de requerirse plan de mejora.
En caso de no realizarse la medición de clima organizacional desde la oficina de talento humano, se realizará la aplicación de la encuesta a través de la herramienta del DASCD.
Los soportes de la ejecución de este control son resultados de la aplicación de la encuesta, informe de análisis y plan de mejora en caso de requerirse.
</t>
  </si>
  <si>
    <t xml:space="preserve">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De igual manera, para la elaboración del Plan de bienestar, el jefe de la unidad de Talento Humano debe identificar y consolidar informe de las necesidades y expectativas de bienestar que tengan los servidores de cada una de las áreas funcionales, este informe servirá como insumo para proyectar el plan de bienestar, el cual deberá ser revisado y aprobado por el Comité de Bienestar institucional.
Una vez aprobados los planes de Capacitación y de bienestar se deben socializar y publicar en la página Web de la entidad, esta publicación debe realizarse antes del 28 de febrero de cada vigencia.
Nota: La aprobación de los planes de Capacitación y Bienestar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
</t>
  </si>
  <si>
    <t xml:space="preserve">Semestralmente, la Unidad de Talento Humano - Profesional de Seguridad y Salud deberá generar reporte de accidentalidad por medio del portal de la ARL, y analizar las cifras en términos de variación, frecuencia y volumen.  De igual manera, se debe realizar análisis de Incapacidades, teniendo en cuenta las variables de frecuencia, Áreas y funcionarios involucrados y causas. esto con el fin de realizar acciones de intervención que mitiguen el riesgo.
En caso de no realizar los analisis correspondientes, las acciones de intervención no tendrán impacto en los indicadores de accidentalidad e incapacidades.
Los soportes de control de la ejecución son los reportes de accidentalidad  e informes de analisis  de accidentalidad y de incapacidades.
</t>
  </si>
  <si>
    <t xml:space="preserve">Cada vez que ocurra un incidente o accidente de trabajo el servidor  involucrado en el accidente debe reportar verbalmente al Jefe inmediato, si se requiere, se realiza la  atención de primeros auxilios y se comunica a la Unidad de Talento Humano - Profesional de Seguridad y Salud en el Trabajo, para que este colaborador registre el incidente y/o accidente laboral, inicialmente vía telefónica con la ARL,  con el fin de determinar el lugar de asistencia médica al que debe dirigirse el servidor.  Posteriormente se realiza el registro a través de la página de la ARL FURAT, dentro de los dos ( 2) días hábiles posteriores al evento.
El COPASST tiene quince (15) días para realizar la investigación respectiva del accidente o incidente laboral.  Dependiendo del análisis de causas del incidente o accidente, el grupo responsable de la investigación debe identificar y definir las recomendaciones pertinentes.  
Para los casos en que no se realice el debido registro en la página de la ARL FURAT y no se haga la investigación correspondiente, el Profesional de Seguridad y Salud en el Trabajo, deberá realizar el registro de manera física.
Nota: La omisión del reporte genera afectación al servidor en la no atención medica requerida con la ARL.
Nota:  El registro y soportes de investigación del incidente y/o accidente deberán estar en el archivo de la Unidad de talento Humano de manera física.
el soporte de ejecución de este riesgo será el registro en la página de la ARL FURAT y los soportes de investigación en archivo de la Unidad de talento Humano de manera física.
</t>
  </si>
  <si>
    <t xml:space="preserve">Anualmente el Jefe de la unidad de talento humano o profesional de seguridad y salud en el trabajo debe coordinar con la ARL, la permanente actualización de la matriz de identificación de peligros y valoración de riesgos, esta actualización incluye visitas y observaciones en campo con  el propósito de identificar y actualizar las variables asociadas a los diferentes tipos de riesgos, con esta actualización el riesgo es valorado nuevamente y así se definen las acciones o recomendaciones para gestionar el riesgo. 
Si producto del seguimiento se observan incumplimientos significativos en las recomendaciones anteriores o evidencia de situaciones nuevas con una valoración de riesgo Alta estas situaciones deben ser evaluadas por el profesional, quien establecerá acciones de mejora y se debe buscar su ejecución con el acompañamiento del Comité Paritario de seguridad y salud en el trabajo.
El soporte de ejecución de este riesgo será la matriz de identificación de peligros y valoración de riesgos establecida por la entidad.
Nota: Se podrá identificar apoyo de recurso humano a través de prestaciones de servicios o prácticas de estudiantes dependiendo de los recursos asignados.
</t>
  </si>
  <si>
    <t>Adelantar la revisión periódica del procedimiento de gestión de cartera- distribuidores, y actualizar en caso de ser necesario.</t>
  </si>
  <si>
    <t>Semanalmente el Profesional de cartera debe revisar en el aplicativo comercial cada uno de los estados de cuenta de los distribuidores y se retienen los que no hayan dado cumplimiento a lo establecido en el reglamento de Distribuidores vigente, así mismo debe revisar el cargue de premios reconocidos y así identificar qué distribuidores estan en mora o con incumplimientos de requisitos para el despacho, posteriormente se redacta un email con una relación de los distribuidores a ser retenidos el cual se envía  a laDirectora de Operación de producto y comercializaciones con copia al jefe de la Unidad financiera y contable, para que se proceda a la retención respectiva
Como desviación del control aplica retener los morosos y con incumplimiento de garantías.
no autorizar el despacho de billeteria del proximo sorteo, como soporte del contro, resulta el email con la información de distribuidores a retener.</t>
  </si>
  <si>
    <t>Revisar y actualizar el procedimiento de Gestión de Recaudo - Distribuidores en caso de ser necesario</t>
  </si>
  <si>
    <t>Procedimiento Gestión de Recaudo - Distribuidores</t>
  </si>
  <si>
    <t>El contratista o funcionario designado de la Unidad Financiera y Contable semanalmente identifica las consignaciones registradas y determina cual corresponde a pagos de "Acuerdos de Pago" para determinar si se dio cumplimeinto con los Acuerdos.
En caso de presentarse una desviación del control se procede a reportar el incumplineto del Acuerdo de pago a la Dirección de Operación de producto y comercialización con el fin de que se inicie el proceso de cobro por via ejecutiva o administrativa.
Como soporte del control se genera el archivo de cargue de consignaciones o el reporte a la Dirección de OPyC en caso de incumplimiento del Acuerdo de Pago</t>
  </si>
  <si>
    <t>Se definió la periodicidad diaria, y nivel de ocurrencia en cero, debido a que el riesgo no se ha materializado.
Frente al impacto, se estableció en menor, debido a la cuantía de pedidos de los distribuidores, no sobrepasa 1% del patrimonio de la Lotería de Bogotá</t>
  </si>
  <si>
    <t xml:space="preserve">Posibilidad de afectación económica y reputacional por incremento de cartera de distribuidores debido al incumplimiento en acuerdos de pago. </t>
  </si>
  <si>
    <t>1. No hacer seguimiento de acuerdos de pago.</t>
  </si>
  <si>
    <t>Diariamente (siempre y cuando hayan distribuidores retenidos), el funcionario encargado de Cartera revisa los distribuidores que se encuentran retenidos, y adelanta la gestión para el pago y el envío del respectivo comprobante, una vez se recibe, se procede a autorizar el despacho mediante email de despacho dirigido a la Dirección de Operaciones y Comercialización de Productos, de lo contrario continúa retenido.
Como desviación del control, si la mora persiste se debe reportar el estado de cuenta a la Dirección de Operaciones y Comercialización de Productos para dar inicio de cobro.
Como soporte del control, resulta el email de despacho dirigido a la Dirección de Operaciones y Comercialización de Productos.</t>
  </si>
  <si>
    <t>Archivos de consignaciones y archivos de carga</t>
  </si>
  <si>
    <t>1. Aumento de rentención en el despacho de la billetería (Menos días de venta).
2. Desgaste administrativo (cobros jurídicos)
5. Hallazgos de entes de control
6.Retención de distribuidores a los que no se les pudo identificar el pago oportuno.
7. Despachos de billetería a distribuidores con incumplimiento de pago de acuerdo a los lineamientos establecidos</t>
  </si>
  <si>
    <t>Posibilidad de afectación económica y reputacional por retención de distribuidores debido al registro inoportuno de información de pagos, premios y promocionales de distribuidores.</t>
  </si>
  <si>
    <t xml:space="preserve">
2. Falta de identificación (conciliación) de la consignación
3. No lectura oportuna de los premios y promocionales reportados por los distribuidores
4. Demoras en la logística de recolección de la billetería premiada en la sede de los distribuidores por parte del operador.
5. Falta de diligencia en los procesos de cobro persuasivo y coactivo.</t>
  </si>
  <si>
    <t>El auxiliar de la Dirección de Operaciones y Comercialización de Productos tres veces a la semana, termina de leer todos los premios y emite un reporte, el cual consolida la totalidad de premios reconocidos al distribuidor. Con este reporte realiza una revisión conjunta con el responsable asignado de cartera con el fin de comparar los premios reconocidos con las autoliquidaciones de cada distribuidor y su estado de cartera.
Como desviación del control, es decir, si se encuentra diferencias en el sorteo al cual se le reconocieron los premios el auxiliar de la Dirección de Operaciones y Comercialización de Productos debe ajustar el reporte de lectura de premios conforme a los criterios establecidos.
Si se encuentra diferencias en los códigos (de los distribuidores) aplicados a los premios se debe realizar los ajustes respectivos por parte del auxiliar de la Dirección de Operaciones y Comercialización de Productos.
Como soporte de la ejecución del control resulta el reporte resumen de relaciones de premios leidos generado por la Dirección de Operaciones y Comercialización de Productos.</t>
  </si>
  <si>
    <t>Aplicación de instrumentos de cobro persuasivo y coactivo.                                              Responsable:  Para cobro persuasivo son:    Contratista designado , Profesional de cartera y Jefe de la Unidad Financiera , Una vez informado que pasa a Cobro Coactivo seran responsables: Secretaria General y Jefe de la Unidad Financiera                                                                                                                                                       Validar la informacion del valor de la deuda, y remitirlo a la Secretaria General para que se hagan el procedimeinto de Cobro Coactivo. 
El responsable asignado, una vez recibido el acto administrativo ejecutoriado, adelantará  las acciones de cobro persuasivo (oficios, llamadas, correo electrónico, entre otros), dejando evidencia de ello, informando al deudor sobre el plazo perentorio para el pago de la obligación, e indicando que de no recibirse el pago se dará inicio a las acciones de cobro coactivo.</t>
  </si>
  <si>
    <t>Hacer seguimiento en casos de acuerdos de pago.
Si dentro del proceso de cobro (persuasivo o coactivo), se genera un acuerdo de pago, el responsable asignado, deberá hacer seguimiento a los mismos, coordinando con la Unidad Financiera y Contable el ingreso de los recursos. Si se incumple los términos del acuerdo, se deberá generar el reporte y continuar con el trámite correspondiente.</t>
  </si>
  <si>
    <t>a 31 de mayo de 2023</t>
  </si>
  <si>
    <r>
      <rPr>
        <b/>
        <sz val="11"/>
        <color theme="1"/>
        <rFont val="Calibri"/>
        <family val="2"/>
        <scheme val="minor"/>
      </rPr>
      <t xml:space="preserve">Nota: </t>
    </r>
    <r>
      <rPr>
        <sz val="11"/>
        <color theme="1"/>
        <rFont val="Calibri"/>
        <family val="2"/>
        <scheme val="minor"/>
      </rPr>
      <t>Se presenta patrimonio con corte a 31-05-2023 como guía:</t>
    </r>
  </si>
  <si>
    <t>1. Disminución de la credibilidad y transparencia del sector
2. Disminución de las ventas de chance y lotería: Disminución de recursos para la salud.</t>
  </si>
  <si>
    <t>Trimestralmente el profesional designado de la Oficina Asesora de Planeación verifica el estado general del cumplimiento de cada uno de los objetivos estratégicos y las alertas pertinentes frente a los incumplimientos y desviaciones a través del análisis de cada uno de los indicadores reportados por los líderes de los procesos en un informe consolidado. 
Si se presenta una desviación frente al control, la Oficina Asesora de Planeación genera la alerta respectiva de cumplimiento en el informe de seguimiento a indicadores.
Como soporte de la ejecución del control resultan el cuadro de mando de indicadores, y el informe de seguimiento a indicadores estratégicos y de gestión.</t>
  </si>
  <si>
    <t>Semestralmente el profesional designado de la Oficina Asesora de Planeación realiza acompañamiento a los líderes de los procesos que soliciten apoyo para efectuar la revisión la matriz de riesgos como parte del ejercicio de dimensionamiento de los objetivos, donde se identifican nuevos riesgos que puedan afectar los objetivos estratégicos de la entidad.
Si se presenta desviación del control, es decir, si se llega a materializar un riesgo, se procederá con lo dispuesto en el Procedimiento Registro Eventos de Riesgo.
Como soporte de la ejecución del control resulta la matriz de riesgos por proceso.</t>
  </si>
  <si>
    <t>Enviar el informe de seguimiento a indicadores a todos los Jefes de área, otorgando un plazo para recibir comentarios, previo a su publicación en página web.</t>
  </si>
  <si>
    <t>Informe de seguimiento a indicadores, y correo electrónico</t>
  </si>
  <si>
    <t>Presentar la matriz de riesgos institucional actualizada por lo menos dos veces al año</t>
  </si>
  <si>
    <t>Enlace de evidencias ejecución del control</t>
  </si>
  <si>
    <t>Enlace de evidencias ejecución del plan de acción</t>
  </si>
  <si>
    <t>Materialización del riesgo</t>
  </si>
  <si>
    <t>SÍ</t>
  </si>
  <si>
    <t>Materialización del riesgo en el periodo</t>
  </si>
  <si>
    <t>Diagnóstico organizacional</t>
  </si>
  <si>
    <t>Trimestralmente el profesional designado de la Oficina Asesora de Planeación verificará el cumplimiento de la ejecución física y presupuestal del proyecto de inversión, con el fin de cumplir las metas establecidas.
Si se presenta una desviación frente al control, la Oficina Asesora de Planeación genera la alerta respectiva de cumplimiento en el informe de seguimiento a proyecto de inversión.
Como soporte de la ejecución del control resulta el informe de seguimiento a proyecto de inversión.</t>
  </si>
  <si>
    <t>Presentar la ejecución del proyecto de inversión trimestralmente en el Comité Institucional de Gestión y Desempeño-</t>
  </si>
  <si>
    <t>El profesional designado de la Oficina Asesora de Planeación trimestralmente realizará seguimiento a la ejecución del proyecto de inversión en el Sistema de Seguimiento de la Inversión Distrital (SEGPLAN) con el fin de verificar el cumplimiento de las metas formuladas en el proyecto.
Si se presenta una desviación frente al control, la Oficina Asesora de Planeación genera la alerta respectiva de cumplimiento en el informe de seguimiento a proyecto de inversión.
Como soporte de la ejecución del control resulta el informe de seguimiento a proyecto de inversión y el seguimiento registrado en SEGPLAN.</t>
  </si>
  <si>
    <t>El profesional designado de la Oficina Asesora de Planeación bimestralmente, realizará seguimiento al estado de controles, así como de la materialización de riesgos de la organización, a partir de la información reportada por los procesos, con el fin de determinar la efectividad de los controles para evitar la materialización de riesgos.
Si se presenta desviación, es decir, si la Oficina Asesora de Planeación identifica que algún proceso no ha cargado la información pertinente, solicitará al líder del proceso responsable la información.
Como soporte de la ejecución del control resultan los informes bimestrales de seguimiento que realiza la Oficina Asesora de Planeación a las matrices de riesgo.</t>
  </si>
  <si>
    <t>Realizar informes bimestrales de seguimiento a matrices de riesgos</t>
  </si>
  <si>
    <t>Semestralmente, el profesional designado de la Oficina Asesora de Planeación  realizará seguimiento a los informes que se deben publicar en la página web en el botón de transparencia, verificando la oportunidad en divulgación de la información.
Si la Oficina Asesora de Planeación identifica que algún proceso no ha cargado la información pertinente, solicitará al líder de proceso y facilitador responsables la información.
Como soporte del control resulta el instrumento de seguimiento al botón de transparencia que diligencia la Oficina Asesora de Planeación.</t>
  </si>
  <si>
    <t>Posibilidad de afectación reputacional por incumplimiento de la Estrategia de Rendición de Cuentas y Participación Ciudadana debido a falta de divulgación, apropiación y liderazgo por parte de los Jefes de área sobre la estrategia</t>
  </si>
  <si>
    <t>El profesional designado de la Oficina Asesora de Planeación semestralmente debe realizar seguimiento a las actividades definidas en el Plan de Participación Ciudadana y Rendición de Cuentas, mediante el suministro de información de las áreas responsables, con el fin de identificar atrasos u omisiones significativas que puedan afectar el cumplimiento de los espacios participativos.
En caso de detectarse una desviación, la Oficina Asesora de Planeación plasmará las actividades atrasadas en el informe de seguimiento a la Estrategia de Participación Ciudadana y Rendición de Cuentas.
Como soporte de la ejecución del control, resulta el informe semestral de Seguimiento a la Estrategia de Participación Ciudadana y Rendición de Cuentas.</t>
  </si>
  <si>
    <t>Presentar para aprobación del CIGD el Plan de Participación Ciudadana y Rendición de Cuentas</t>
  </si>
  <si>
    <t>Socializar el informe semestral de seguimiento a la Estrategia de Rendición de Cuentas y Participación Ciudadana</t>
  </si>
  <si>
    <t>Posibilidad de afectación económica y reputacional por aumento del juego ilegal a causa de falta de operativos o disminucion de controles</t>
  </si>
  <si>
    <t>El Profesional designado por el Jefe de la Unidad de Apuestas y Control de Juegos revisa mensualmente el informe sobre juego ilegal que remite el Concesionario, de conformidad con la obligación contractual. El asesor jurídico externo de la entidad debe validar que los procesos penales corresponden a la Lotería de Bogotá según el reporte que remite el Concesionario, con el fin de validar el estado en el que se encuentran los procesos y el cumplimiento que se le da a cada uno de ellos. 
En caso de encontrar item con inclumplimientos se debe enviar comunicado con el requerimiento de información al consecionario. El asesor jurídico externo debe reportar la validación e informar a la Lotería sobre el resultado de la misma, en caso de no encontrar que la Lotería de Bogotá es víctima en los procesos, se deberá informar al Concesionario. 
Como soporte de este control, resulta el seguimiento al informe de acciones contra el juego ilegal.</t>
  </si>
  <si>
    <t>El Profesional designado por el Jefe de la Unidad de Apuestas y Control de Juegos implementa un cronograma y realiza seguimiento de forma semestral, de capacitaciones sobre juego legal y jornadas de sensibilización dirigido a gestores de juegos promocionales y rifas, así como a autoridades y entidades distritales con el fin de generar cultura de juego legal. 
En caso de presentarse retrasos o incumplimientos se ajusta el cronograma, de acuerdo al presupuesto disponible de publicidad.
Como soporte se llevará un registro de la asistencia a cada una de las actividades realizadas FRO104-382.
El Profesional designado por el Jefe de la Unidad de Apuestas y Control de Juegos implementa un cronograma y realiza seguimiento de forma semestral, de visitas aleatorias a puntos donde regularmente se realizan juegos promocionales. En caso de presentarse algun juego promocional ilegal se continua con el procedimiento ADMINISTRATIVO SANCIONATORIO POR LA OPERACION DE JUEGOS DE SUERTE Y AZAR ILEGALES PRO420-192.
Como soporte se realizará Acta de visita administrativa FRO420-566.</t>
  </si>
  <si>
    <t>Posibilidad de afectación económica y reputacional por incumplimiento de las obligaciones del concesionario de apuestas permanentes o chance durante la ejecución del contrato de concesión a causa de entrega de  informacion incompleta o erronea por parte del Concesionario</t>
  </si>
  <si>
    <t>La Unidad de apuestas Realizara informe de seguimiento a las actividades de lucha contra juego ilegal que es remitido por parte del concesionario.</t>
  </si>
  <si>
    <t xml:space="preserve">El designado debera elaborar cronograma para la realizacion de campañas de sensibilizacion del juego legal y responsable, y realizar seguimiento a ejecución de campañas de sensibilización contra juego ilegal a cargo del área de Comunicaciones y Mercadeo.
Por medio de esta unidad se realizaran visitas aleatorias a puntos estrategicos donde se llevan a cabo juegos promocionales como forma de controlar el juego ilegal </t>
  </si>
  <si>
    <t>Unidad de Apuestas y Control de Juegos</t>
  </si>
  <si>
    <t>Jefe Oficina Jurídica</t>
  </si>
  <si>
    <t>Subgerente Comercial y de Operaciones
Unidad de Apuestas permanentes</t>
  </si>
  <si>
    <t xml:space="preserve">El designado por la unidad debera programar y realizar visitas aleatorias a los puntos de venta fisicos en los cuales procedera a verificar temas puntuales correspondientes a las ventas, pago de premios y documentacion necesaria para la operacion.   
El designado por la unidad debera programar y realizar trimestralmente la visita al area administrativa del concesionario con el fin de verificar las obligaciones contractuales que requieren de una validacion mas exhaustiva en la cual se solicitara la informacion que corresponda y se analizara en la visita y si es necesario se dejaran compromisos como parte de la visita. 
Como parte del apoyo a la supervision del contrato de concesion, el designado por la unidad elaborara de forma mensual el informe de seguimiento a las obligaciones contractuales, una vez sea cargada la documentación remitida por el Concesionario. </t>
  </si>
  <si>
    <r>
      <t>El Profesional designado por el Jefe de la Unidad de Apuestas y Control de Juegos realiza mensualmente visitas presenciales y de forma aleatoria de fiscalización, supervisión e inspección (De acuerdo al cronograma establecido la Unidad) a los puntos de venta físicos del Concesionario con el fin de verificar el cumplimiento de las obligaciones contractuales correspondientes a los puntos de venta. Una vez realizada la visita el designado realiza el correspondiente acto de visita administrativa (</t>
    </r>
    <r>
      <rPr>
        <u/>
        <sz val="11"/>
        <rFont val="Arial"/>
        <family val="2"/>
      </rPr>
      <t>FROXXXX</t>
    </r>
    <r>
      <rPr>
        <sz val="11"/>
        <rFont val="Arial"/>
        <family val="2"/>
      </rPr>
      <t>) y el informe de visita. El designado por la Unidad tendrá la  facultad de solicitar los soportes respectivos, y la de inspeccionar visualmente cada aspecto en campo. En caso de encontrar evidencias se debe enviar comunicado con el requerimiento de información.
Como soporte de la ejecución del control, se realizan los informes de fiscalización, supervisión e inspección.
El Profesional designado por el Jefe de la Unidad de Apuestas y Control de Juegos realiza mensualmente un informe de seguimiento a las obligaciones contractuales del contrato de concesión siguiendo el formato FRO330-535-1 , con el fin de validar el cumplimiento a cada una de las obligaciones contractuales (Definidas en el contrato y sus anexos). En caso de encontrar evidencias se debe enviar comunicado con el requerimiento de información.
Como soporte de la ejecución del control, resulta informe mensual de seguimiento al contrato.
El Profesional designado por el Jefe de la Unidad de Apuestas y Control de Juegos realiza de forma trimestal visita a la sede administrativa del Concesionario, con el fin de validar las evidencias del cumplimiento de las obligaciones contractuales que requieren de una segunda revisión, en esta visita se genera un acta de inicio, donde se estipulan los documentos que se van a solicitar durante la visita y un acta de finalización donde se relaciona las evidencias entregadas y los compromisos pactados. En caso de encontrar un incumplimiento se genera un comunicado a la gerencia del concesionario.
Como soporte de la ejecución del control, resultan las actas de inicio y cierre de la visita.</t>
    </r>
  </si>
  <si>
    <t>Posibilidad de afectación reputacional por vencimiento de términos en la atención de PQRS debido al desconocimiento de los términos de ley para dar repuesta a las PQRS y el no trámite de manera oportuna la respuesta a las PQRS por parte del responsable.</t>
  </si>
  <si>
    <t xml:space="preserve">El profesional de la oficina de Atención al Cliente debe socializar trimestralmente mediante correo electrónico institucional el Manual para la Gestion de Peticiones Ciudadanas, a los colaboradores de la entidad dentro de los cuales están los usuarios del SDQS encargados al interior de la entidad, de gestionar y tramitar las PQRS que les son asignadas, con el propósito de recordarles los términos de ley para dar a respuesta a las diferentes tipologías de PQRS así como claridad en la gestión de las mismas en el Sistema Distrital para la Gestión de Peticiones Ciudadanas - SDQS Bogotá Te Escucha.
En caso de no realizar la socialización del Manual en los tiempos establecidos, se envía y se socializa de manera inmediata para mantener la difusión y comunicación permanente de dicho documento como herramienta para que los usuarios encargadados de dar respuesta a las PQRS lo hagan en cumplimiento de lo establecido en dicho documento y en el correcto uso del Sistema Distrital para la Gestión de Peticiones Ciudadanas - SDQS Bogotá Te Escucha.
Como evidencia de ejecución del control están los correos electrónicos trimestrales de socialización </t>
  </si>
  <si>
    <t xml:space="preserve"> El responsable de atención al cliente verifica semanalmente en el sistema "SDQS" de "Bogotá te escucha" las fechas de vencimiento de todas las PQRS.  El responsable de Atención al Cliente debe identificar las PQRS proximas a vencer  y envía un correo electrónico al área correspondiente sobre el estado de la PQRS y solicita la pronta gestión al respecto.
En caso de la no gestión oportuna en la respuesta a las PQRS, una vez identificada la respuesta fuera de términos de ley se informa sobre la materialización del riesgo a las oficinas de Control Interno y Planeación a través del diligenciamiento de los formatos correspondientes.
Las evidencias de ejecución del control están plasmadas en los correos de estado de PQRS que se envían semanalmente a los jefes de áreas que son usuarios de las mismas en el SDQS.</t>
  </si>
  <si>
    <t xml:space="preserve">Unidad de Apuestas y Control de Juegos. 
Supervisor del contrato de concesion </t>
  </si>
  <si>
    <t xml:space="preserve">Informe mensual del supervisor del contrato </t>
  </si>
  <si>
    <t xml:space="preserve">El responsable designado de la Unidad de Apuestas y control de juegos mensualmente revisa y valida la obligacion Especifica No. 2 del contrato de concesion de apuestas permanentes correspondiente a Derechos de explotacion y este informe es remitido al supervisor del contrato para su respectiva validacion </t>
  </si>
  <si>
    <t xml:space="preserve">El Jefe de la Oficina Jurídica mensualmente hará seguimiento a las actuaciones relevantes de los procesos judiciales en el SIPROJWEB con que cuenta la Lotería de Bogotá, si se llegará a presentar una desviación del control, se requerirá la actualización respectiva. Como soporte quedará el registro del proceso en el SIPROJWEB </t>
  </si>
  <si>
    <t>Por lo menos una vez al año, el Jefe de la Oficina Asesora de Planeación verificará y liderará con los líderes de proceso, la formulación de las actividades del Plan de Participación Ciudadana y Rendición de Cuentas, con la finalidad de que este plan se articule a la Estrategia de Participación Ciudadana y Rendición de Cuentas, y de cuenta de los espacios participativos de la entidad.
En caso de presentarse una desviación, es decir, si las áreas responsables no retroalimentan la información del plan, se continuará con las mismas actividades y metas de la vigencia anterior.
Como soporte de la ejecución del control, resulta el Plan de Participación Ciudadana y Rendición de Cuentas aprobado en el Comité Institucional de Gestión y Desempeño.</t>
  </si>
  <si>
    <t>El responsable designado del área de Comunicaciones y Mercadeo verifica, consolida y solicita a las áreas de la entidad sus aportes para actualizar por lo menos una vez al año la matriz de comunicaciones de la organización, donde se incluyen los informes que debe presentar cada área, posteriormente se somete para aprobación del Comité Institucional de Gestión y Desempeño, y se socializa con el talento humano de la organización para su aplicación.
Si algún proceso identifica que la información a cargo de su área está desactualizada, debe proceder a solicitar al área de Comunicaciones y Mercadeo la actualización.
Como soporte de la ejecución del control resulta la Matriz de Comunicaciones actualizada y el acta del CIGYD.</t>
  </si>
  <si>
    <t>El líder del proceso mensualmente verificará los informes que su área deba remitir, mediante la Matriz de Comunicaciones, con el fin de reportar la información en los tiempos previstos por Ley.
Si se detectan desviaciones en el control, es decir, si se identifica que la información en la matriz de comunicaciones está desactualizada, se debe solicitar la actualización ante el área de Comunicaciones y Mercadeo.
Como soporte de la ejecución del control, se debe contar con el acuse de recibido de los informes rendidos por Ley, de manera mensual</t>
  </si>
  <si>
    <t>Actualizar la Matriz de Comunicaciones por lo menos una vez al año</t>
  </si>
  <si>
    <t>Matriz de Comunicaciones actualizada</t>
  </si>
  <si>
    <t>Profesional de Comunicaciones y Mercadeo</t>
  </si>
  <si>
    <t>Reportar los informes reportados mensualmente</t>
  </si>
  <si>
    <t>Reporte de informes mensuales</t>
  </si>
  <si>
    <t>Posibilidad de afectación reputacional por envío de correspondencia a un correo electrónico incorrecto debido a un error humano involuntario</t>
  </si>
  <si>
    <t>El responsable designado de remitir el correo y/o radicar, verificará, en caso de que rebote algún correo, que la dirección de correo electrónico esté escrita correctamente, con el propósito de establecer si el correo rebotó porque se escribió de manera errónea el correo, o porque el buzón del destinatario está lleno.
En caso de identificar que el correo se escribió de manera errónea, se deberá volver a enviar a la dirección correcta.
Como soporte del control, se debe contar con la notificación de que el correo rebotó, y envío a la dirección de correo correcta (cuando no se trate de que el buzón del destinatario está lleno).</t>
  </si>
  <si>
    <t>Verificar la dirección de correo electrónica en caso de que rebote algún correo</t>
  </si>
  <si>
    <t>Screenshot de correo electrónico</t>
  </si>
  <si>
    <t xml:space="preserve">Posibilidad de afectación económica y reputacional por pérdida de mercado de loterías / menores ventas de Lotería a causa de no tener estrategias comerciales en un plan estructurado.
DESVIACIONES:
En el caso de ausencia por cualquier motivo de los profesional del area de Comunicaciones y Mercadeo, la entidad debera designar un reemplazo que realice seguimiento a la ejecución del plan comercial y de mercadeo vigente.
EVIDENCIA:
Carpeta fisica del plan comercial y de mercadeo vigente. </t>
  </si>
  <si>
    <t>Subgerente Comercial y de Operaciones
Dirección de Operación del Producto y Comercialización</t>
  </si>
  <si>
    <t>Dirección de Operación del Producto y Comercialización</t>
  </si>
  <si>
    <t>Profesional de Atención al Cliente</t>
  </si>
  <si>
    <t>Soportes capacitación</t>
  </si>
  <si>
    <t>Documentación generada</t>
  </si>
  <si>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La capacitación tiene como fin recordar y afianzar conocimiento en el cumplimiento de las obligaciones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 </t>
  </si>
  <si>
    <t>Jefe Unidad Recursos Físicos</t>
  </si>
  <si>
    <t>El Jefe Oficina de Gestión Tecnológica y de Innovación semanalmente (lunes, miércoles y viernes), envía las cintas que contienen los respaldos al proveedor que las custodia de manera física y externa a la Lotería de Bogotá.</t>
  </si>
  <si>
    <t>Jefe Oficina de Gestión Tecnológica y de Innovación</t>
  </si>
  <si>
    <t>Jefe Oficina Control Disciplinario Interno</t>
  </si>
  <si>
    <t>RE-01</t>
  </si>
  <si>
    <t>RE-02</t>
  </si>
  <si>
    <t>RE-03</t>
  </si>
  <si>
    <t>RP-01</t>
  </si>
  <si>
    <t>RG-01</t>
  </si>
  <si>
    <t>RG-02</t>
  </si>
  <si>
    <t>RG-03</t>
  </si>
  <si>
    <t>RG-04</t>
  </si>
  <si>
    <t>RG-05</t>
  </si>
  <si>
    <t>RG-06</t>
  </si>
  <si>
    <t>RC-01</t>
  </si>
  <si>
    <t>RG-07</t>
  </si>
  <si>
    <t>RG-08</t>
  </si>
  <si>
    <t>RG-09</t>
  </si>
  <si>
    <t>RG-10</t>
  </si>
  <si>
    <t>RG-11</t>
  </si>
  <si>
    <t>RG-12</t>
  </si>
  <si>
    <t>RG-13</t>
  </si>
  <si>
    <t>RG-14</t>
  </si>
  <si>
    <t>RG-15</t>
  </si>
  <si>
    <t>RG-16</t>
  </si>
  <si>
    <t>RG-17</t>
  </si>
  <si>
    <t>RG-18</t>
  </si>
  <si>
    <t>RG-19</t>
  </si>
  <si>
    <t>RG-20</t>
  </si>
  <si>
    <t>RG-21</t>
  </si>
  <si>
    <t>RG-22</t>
  </si>
  <si>
    <t>RG-23</t>
  </si>
  <si>
    <t>RF-02</t>
  </si>
  <si>
    <t>RA-01</t>
  </si>
  <si>
    <t>RG-24</t>
  </si>
  <si>
    <t>RG-26</t>
  </si>
  <si>
    <t>RG-27</t>
  </si>
  <si>
    <t>RG-28</t>
  </si>
  <si>
    <t>RSI-01</t>
  </si>
  <si>
    <t>RG-29</t>
  </si>
  <si>
    <t>RG-30</t>
  </si>
  <si>
    <t>RG-31</t>
  </si>
  <si>
    <t>RG-32</t>
  </si>
  <si>
    <t>RG-33</t>
  </si>
  <si>
    <t>RG-34</t>
  </si>
  <si>
    <t>RSI-02</t>
  </si>
  <si>
    <t>RG-35</t>
  </si>
  <si>
    <t>RG-36</t>
  </si>
  <si>
    <t>Transversales</t>
  </si>
  <si>
    <t>Todos los Jefes de área</t>
  </si>
  <si>
    <t>Subgerente Comercial y de Operaciones - Profesional I Comunicaciones y Mercadeo</t>
  </si>
  <si>
    <t>Directora de Operación de Productos y Comercialización</t>
  </si>
  <si>
    <t>Jefe Oficina de Gestión Tecnológica e Innovación - Profesional de Seguridad de la Información</t>
  </si>
  <si>
    <t>1. Inadecuado control de inventarios
2. Inadecaudo sitio de almacenamiento
3. Falta de mantenimiento a los bienes
4. Incumplimiento de las condiciones de manipulación y almacenamiento de los bienes
5. Ingreso a bodegas de personal no autorizado</t>
  </si>
  <si>
    <t>El almacenista trimestralmente verificará las existencias de consumo y publicidad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
Si existen desviaciones del control, el Almacenista se debe informar por correo electrónico al jefe del area sobre las diferencias detectadas y se debe identificar las causas del descuadre. Realizando un análisis de la trazabilidad de los movimientos.
El soporte del control son los listados de existencias.</t>
  </si>
  <si>
    <t>1. Desconocimiento sobre gestión de proyectos y procesos.
2. Desarticulación entre el Plan Estratégico, los proyectos y los procesos de la Lotería de Bogotá.
3.Desconocimiento del Plan Estratégico por parte del talento humano de la empresa.
4. Bajos niveles de conocimiento por parte del talento humano para ejecutar los proyectos estratégicos
5. Debilidad en formulación y seguimiento de indicadores estratégicos.
6. Bajo nivel de implementación de acciones correctivas ante el incumplimiento de metas
7.  Mala planeación en la definción de los proyectos y actividades.</t>
  </si>
  <si>
    <t>1. Perdidas financieras.
2. Ajustes a las metas del plan estratégico
3. Replanteamiento de estrategias y acciones en el plan de acción
4. Planes de mejoramiento
5. Incumplimiento de metas</t>
  </si>
  <si>
    <t xml:space="preserve">1. Delincuencia comun </t>
  </si>
  <si>
    <t xml:space="preserve">Posibilidad de afectación económica y reputacional por pérdida de billetería al ser hurtada por delincuentes. </t>
  </si>
  <si>
    <t xml:space="preserve">1. Disminución de las ventas del sorteo 
2. Investigaciones disciplinarias y judiciales
</t>
  </si>
  <si>
    <t>La periodicidad se estableció en diario con un nivel de ocurrencia de 1%, toda vez que la  Dirección de Operación del Producto y Comercialización realiza la distribución de la billetería todos los días. 
Se estableció afectación económica leve, debido a que el monto aproximado de billetes hurtados en caso de materializarse el riesgo es de 10 millones de pesos; frente a la afectación reputacional, se estableció mayor, debido a que la imagen de la Lotería se vería afectada ante el publico apostador.</t>
  </si>
  <si>
    <t xml:space="preserve">El encargado de la  Dirección de Operación del Producto y Comercialización semanalmente realiza el despacho de la billeteria a través de la empresa impresora. La empresa empresa impresora a través de la transportadora asociada realiza el reparto de la misma. Si se entrega correctamente la billeteria se genera el archivo de asignación por parte de la empresa impresora para el cargue de la información al aplicativo comercial de la Lotería y de esta manera efectuar el sorteo. 
Si se detectan desviaciones en el control debe realizarse la denuncia sobre el hurto de los billetes, publicar en un diario de circulación a nivel nacional los billeteres objeto de hurto, publicar en la página de la lotería de Bogotá la noticia sobre el hurto de billetes. 
Como soporte de la ejecución del control resulta la denuncia presentada, la publicación en el diario de circulación nacional y la publiación en la página web de la Lotería en el caso en que se presenten desviaciones. </t>
  </si>
  <si>
    <t>Realizar capacitación anual sobre administración del riesgo</t>
  </si>
  <si>
    <t>Listado de asistencia</t>
  </si>
  <si>
    <t>El profesional designado de la Oficina Asesora de Planeación, por lo menos una vez al año realizará una capacitación sobre riesgos y evaluará su apropiación mediante un cuestionario de conocimientos dirigida a los funcionarios y contratistas participantes, con el objetivo de fortalecer la cultura de administración del riesgo al interior de la entidad.
Si se detecta una desviación, es decir, si el promedio general de respuestas acertadas en el cuestionario es menor a 70 de 100 puntos posibles, la Oficina Asesora de Planeación socializará mediante correo electrónico institucional la Política de Administración del Riesgo, así como el cuestionario aplicado, con las respuestas correctas para conocimiento de los asistentes.
Como soporte de la ejecución del control resulta el listado de asistencia de la capacitación.</t>
  </si>
  <si>
    <t>Los profesionales del área de comunicaciones cada vez que la entidad lo requiera debe realizar una revisión y actualización de los documentos:
1. Manual de marca corporativa.
2. Manual de comunicaciones interno y externo.
3. Estrategia de Comunicaciones.
Estos documentos reflejan los lineamientos para el uso, aplicación y correcta difusión y construcción de la marca, una vez sean actualizados estos documentos deben ser socializados a todos los funcionarios de la Lotería y puestos a disposición en la Intranet de la Entidad.
DESVIACIONES:
En el caso que los profesionales de la entidad no puedan realizar la actualización de estos documentos (en caso de requerirse) se contratara este servicio con la agencia de publicidad vigente.
EVIDENCIA:
Manuales y Estrategias actualizados (nueva versión).</t>
  </si>
  <si>
    <t xml:space="preserve">Cualquier pieza gráfica o material de merchandising de comunicación propia o de terceros que se desarrolle bajo la marca Lotería de Bogotá, debe estar debidamente aprobada por el área de comunicaciones y mercadeo. La pieza gráfica debe ser remitida vía correo electrónico a los profesionales del área de comunicaciones y mercadeo de la Lotería de Bogotá para ser revisada, si requiere cambios se informaran por este medio los mismos, de lo contrario se dará la respectiva aprobación o una vez se hayan realizado los cambios.
Las piezas desarrolladas por la agencia de publicidad contratada por la lotería de Bogotá serán aprobadas directamente por el supervisor del contrato.
DESVIACIONES:
Cualquier funcionario o contratista del area de Comunicaciones y Mercadeo podra aprobar las piezas enviadas por las diferentes areas.
En el caso de ausencia por cualquier motivo del supervisor de los contratos del area de Comunicaciones y Mercadeo, la entidad debera designar un supervisor de reemplazo.
EVIDENCIA:
Correos de aprobación para comunicación interna.
Informe mensual contrato agencia de publicidad con material aprobada y facturado. </t>
  </si>
  <si>
    <t xml:space="preserve">Los profesionales del área cada vez que llegue una alerta de Google deberan verificar la la información tanto positivas como negativa, con el objetivo de identificar que está pasando en el mercado.
DESVIACIONES:
Todos los funcionarios o contratista del area de Comunicaciones y Mercadeo deberan contar con acceso al correo destinado para tal fin opara realizar consulta.
EVIDENCIA:
Informe mensual monitoreo del contrato del Community manager. </t>
  </si>
  <si>
    <t xml:space="preserve">Existe un manual de comunicaciones en la Lotería que permite alcanzar un lenguaje adaptado a los usuarios para crear y mantener una comunicación fluida con los clientes. En digital: Brindaremos respuestas creando una línea de comunicación efectiva y personalizada con cada usuario. De esta manera podremos asistir a nuestra comunidad con la información adecuada. 
En ATL y BTL: La comunicación debe ser cercana, utilizando un lenguaje sencillo y cercano a los clientes, teniendo en cuenta sus requerimientos.
DESVIACIONES:
Todos los funcionarios o contratista del area de Comunicaciones y Mercadeo deberan contar con acceso al correo destinado para tal fin opara realizar consulta.
EVIDENCIA:
Informe mensual monitoreo del contrato del Community manager.  </t>
  </si>
  <si>
    <t>Talento Humano</t>
  </si>
  <si>
    <t>1. Una persona no autorizada acceda a la carpeta de SharePoint o al aplicativo comercial donde se conserva la información y la extraiga para uso personal</t>
  </si>
  <si>
    <t>Posibilidad de afectacion reputacional por incurrir en fallas en el principio de confidencialidad y seguridad en el tratamiento de los datos personales de los ganadores de premios pagados directamente por la Lotería de Bogotá o de premios superiores a 140 UVT, causado por acceso no autorizado o filtración de esta información por alguno de sus responsables.</t>
  </si>
  <si>
    <t>1. Afectacion de la imagen de la entidad.
2. Posible afectación en la seguridad personal de los ganadores de premios.
2. Apertura de procesos disciplinarios y/o penales para los responsables involucrados.
3. Multas y sanciones por acciones civiles.</t>
  </si>
  <si>
    <t>El riesgo afecta la imagen de la entidad a nivel nacional, con efecto publicitario sistenido a nivel país</t>
  </si>
  <si>
    <t>Frente a la periodicidad, se establecio la periodicidad diaria, debido a que diariamente se puede estar recibiendo información de ganadores de premios,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del ganador y a la publicación de la noticia en medios masivos nacionales.
Se establecio una afectacion economica de menos del 1% del patrimonio de la Loteria de Bogota, por posibles multas y sanciones.</t>
  </si>
  <si>
    <t>El jefe de la Dirección de Operación de Productos, cada vez que la Oficina de Gestión Tecnológica lo requiera, revisará el reporte de usuarios suministrado por esta, y validará que la información de perfiles asignados a su dependencia sea acorde a la obligación y función de su equipo de trabajo.
En caso de detectarse alguna inconsistencia, el Jefe de la Dirección de Operación de Productos se la informará al responsable de la Oficina de Gestión Tecnológica para que se realize la respectiva corrección.
Adicionalmente, el Jefe de la Dirección de Operación de Productos revisará de manera periodica los permisos de la carpeta de SharePoint de su dependencia para identificar si existen usuarios no autorizados con acceso a esta.
Como evidencia del control se conservarán los correos de comunicación entre las dependencias.</t>
  </si>
  <si>
    <t>Procedimiento PRO340-241 Administración de usuarios</t>
  </si>
  <si>
    <t>1. Una persona no autorizada acceda al aplicativo comercial donde se conserva la información y la extraiga para uso personal</t>
  </si>
  <si>
    <t>Posibilidad de afectacion reputacional por incurrir en fallas en el principio de confidencialidad y seguridad en el tratamiento de los datos personales de los gestores y los ganadores de premios de rifas y promocionales conservados en el aplicativo comercial causado por acceso no autorizado o filtración de esta información por parte de alguno de sus responsables.</t>
  </si>
  <si>
    <t>Frente a la periodicidad, se establecio la periodicidad diaria, debido a que diariamente se puede estar recibiendo información de ganadores de premios,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del ganador y a la publicación de la noticia en medios masivos nacionales.</t>
  </si>
  <si>
    <t>El jefe de la Unidad de Apuestas y Control de Juego, cada vez que la Oficina de Gestión Tecnológica lo requiera, revisará el reporte de usuarios suministrado por esta, y validará que la información de perfiles asignados a su dependencia sea acorde a la obligación y función de su equipo de trabajo.
En caso de detectarse alguna inconsistencia, el Jefe de la Unidad de Apuestas y Control de Juego se la informará al responsable de la Oficina de Gestión Tecnológica para que se realize la respectiva corrección.
Adicionalmente, el Jefe de la Dirección de Operación de Productos revisará de manera periodica los permisos de la carpeta de SharePoint de su dependencia para identificar si existen usuarios no autorizados con acceso a esta.
Como evidencia del control se conservarán los correos de comunicación entre las dependencias.</t>
  </si>
  <si>
    <t>1. Una persona no autorizada solicite la información correspondiente a los ganadores de chance y le sea entregada</t>
  </si>
  <si>
    <t>Posibilidad de afectacion reputacional por incurrir en fallas en el principio de confidencialidad y seguridad en el tratamiento de los datos personales de los ganadores de premios de de apuestas permanentes que se conservan en las bases de datos del concesionario causado por acceso no autorizado o filtración de esta información por parte de alguno de sus responsables.</t>
  </si>
  <si>
    <t>Cada vez que se requiera, el funcionario o contratista que requiera acceso a la información desagregada de CHANSEGURO, solicitará a la Oficina de Gestión Tecnológica e Innovación un archivo con los criterios solicitados. Para poder recibir esta autorización, el servidor o funcionario debe poseer la autorización del supervisor del contrato de concesion o del Gerente General.
Como evidencia del control se conservan los correos de comunicación con la Ofician de Gestión Tecnológica.</t>
  </si>
  <si>
    <t>N/A.</t>
  </si>
  <si>
    <t>1. Una persona no autorizada reciba permisos de acceso a carpetas que no le corresponden y extraiga información de estas</t>
  </si>
  <si>
    <t>Posibilidad de afectación reputacional y  perdida de confidencialidad  por la filtración de información con datos personales  en las carpetas de SharePoint y OneDrive de cada una de las dependencias por parte de los Administradores de la Oficina de Gestion Tecnológica e Innovación, debido a accesos no autorizados.</t>
  </si>
  <si>
    <t>1. Afectacion de la imagen de la entidad.
2. Posible afectación por la filtracion de la información contenida en los activos de información en linea.
2. Apertura de procesos disciplinarios y/o penales para los responsables involucrados.
3. Multas y sanciones.</t>
  </si>
  <si>
    <t>Frente a la periodicidad, se establecio la periodicidad semestral, debido a que aproximadamente se solicita de forma semestral la autorización de activación de nuevos usuarios con permisos administradores,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 toda la información contenida en las carpetas en la nube de cualquier dependencia de la entidad.</t>
  </si>
  <si>
    <t>2. Ausencia de un acuerdo de confidencialidad por parte de los contratistas y funcionaros de la Oficina de Gestión Tecnológica e Innovación con permisos de Administrador</t>
  </si>
  <si>
    <t>1. Una persona reciba acceso no autorizado al directorio activo y extraiga información de estas</t>
  </si>
  <si>
    <t>Posibilidad de afectacion reputacional y perdida de confidencialidad por la filtración de información con datos personales  del directorio activo de la Lotería de Bogotá, debido a accesos no autorizados.</t>
  </si>
  <si>
    <t>Frente a la periodicidad, se establecio la periodicidad semestral, debido a que aproximadamente se solicita de forma semestral la autorización de activación de nuevos usuarios con permisos de modificación en el Directorio Activo, y para el nivel de ocurrencia se utilizó la linea base sugerida en la Política de Administración de Riesgo de la entidad.
Frente al impacto, se estableció la afectación reputacional como catastrófica debido a que la materializacion del riesgo podria conllevar a la filtración de usuarios y contraseñas internas</t>
  </si>
  <si>
    <t>1. Una persona reciba acceso no autorizado a los aplicativos de la entidad, o se le asignen roles que no le correspondan, y extraiga información de alguna de estas</t>
  </si>
  <si>
    <t>Posibilidad de afectacion reputacional y perdida de confidencialidad por la filtración de información con datos personales de  los aplicativos de la entidad, como el ERP, Aplicativo Comercial, Chanseguro, SIGA, Pagina WEB, entre otros,  debido a accesos no autorizados.</t>
  </si>
  <si>
    <t>Frente a la periodicidad, se establecio la periodicidad trimestral, debido a que aproximadamente se solicita de forma trimestral la autorización de activación de nuevos usuarios en alguno de los diferentes aplicativos de la entidad,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 toda la información contenida en los aplicativos virtuales de la entidad.</t>
  </si>
  <si>
    <t>El profesional o colaborador designado trimestralmente con el fin de cruzar y mantener actualizada la información de Talento Humano y Contratos con la de los Usuarios del Directorio activo (DA) aplicaciones y bases de datos que no se sincronizan con el DA, compara la información con los reportes de usuarios activos y en caso de encontrar un usuario activo que no esté en los reportes entregados por talento humano y contratos se inhabilita inmediatamente.
De no realizarse el control en el momento que se identifique se ejecuta y se corrige inmediatamente, como evidencia se enviará correo y se envía correo al Jefe de la Oficina y el Oficial de Seguridad informando  el resultado de la actividad realizada. </t>
  </si>
  <si>
    <t>2. Ausencia de un acuerdo de confidencialidad por parte de los contratistas y funcionaros de la Oficina de Gestión Tecnológica e Innovación con acceso al Directorio Activo</t>
  </si>
  <si>
    <t>Anexos contractuales
Acuerdos de confidencialidad
Listas de chequeo para los procesos de contratación</t>
  </si>
  <si>
    <t>Matriz de usuarios y perfiles</t>
  </si>
  <si>
    <t>El jefe de la Oficina de Control Interno, al inicio de los contratos de orden de prestación de servicios y entrada en vigencia del Plan Anual de Auditorias, verifica que el personal contratista o de planta haya suscrito la certificación de independencia y objetividad. 
Como evidencia estará a disposición la certificación en cada vigencia, la cual se conservara en la carpeta compartida electrónica de la Oficina de Control Interno.
En caso de no identificar la suscripción de la certificación por parte del personal, se solicitara por correo electrónico el cumplimiento de dicha obligación.</t>
  </si>
  <si>
    <t>PRO102-253 Auditoria Interna</t>
  </si>
  <si>
    <t>1. Divulgacion no autorizada por parte del personal de apoyo a la Oficina de Control Disciplinario Interno de los procesos disciplinarios que se adelanten.</t>
  </si>
  <si>
    <t>Posibilidad de afectacion reputacional por incurrir en fallas en el principio de seguridad y confidencialidad en el tratamiento de los datos personales recolectados en el proceso disciplinario, causado por acceso no autorizado o filtración de esta información por parte de alguno de sus responsables.</t>
  </si>
  <si>
    <t>1. Afectacion de la imagen del personal de la entidad.
2. Apertura de procesos disciplinarios para los responsables involucrados.
3. Multas y sanciones por acciones civiles y penales.</t>
  </si>
  <si>
    <t>Se establecio la periodicidad bimestral, teniendo en cuenta que en este periodo se realiza la revision de la existencia fisica de los expedientes al interior de la OCDI.
La afectación reputacional es moderada debido a que la materializacion del riesgo conllevaria a la afectacion del personal interno de la entidad.</t>
  </si>
  <si>
    <t>Una vez vinculado el personal asignado a la OCDI, al momento de realizar el acta de entrega de expedientes, se le pone presente al nuevo personal la reserva de los mismos establecida en la ley 1952 de 2019. Esta acta es firmada por todos los involucrados. 
Como evidencia del control se conservan las actas de entrega de expedientes debidamente firmadas.</t>
  </si>
  <si>
    <t>2. Retiro no autorizado por parte un tercero dentro de la entidad (contratistas y funcionarios) de cualquiera de los expedientes de procesos disciplinarios que se adelantan en la Oficina de Control Disciplinario Interno.</t>
  </si>
  <si>
    <t>De manera bimestral el Jefe de la OCDI realizará el control de la existencia fisica de los procesos al interior de su dependencia, para hacer seguimiento y control frente a cualquier perdida de alguno de ellos. 
Como evidencia se alimenta la matriz de control de procesos de la OCDI.</t>
  </si>
  <si>
    <t>3. Entrega no autorizada a un tercero a la entidad de los expedientes de procesos disciplinarios que se adelantan en la Oficina de Control Disciplinario Interno.</t>
  </si>
  <si>
    <t>Cada vez que un ente de control o autoridad judicial solicite información al Jefe de la OCDI, antes de enviar la respectiva respuestas, este verificará que la solicitud haya sido realizada a traves de un correo institucional autorizado y por parte del funcionario competente para hacerlo. 
Como evidencia se conserva el oficio de la solicitud y los correos de respuestas.</t>
  </si>
  <si>
    <t>Ley 1592 de 2019</t>
  </si>
  <si>
    <t>Perdida o hurto de las Hojas de vida pertenecientes a los servidores publicos de la Loteria de Bogota</t>
  </si>
  <si>
    <t>Posibilidad de afectación reputacional  por incurrir en fallas en el principio de seguridad y confidencialidad en la informacion contenida en las hojas de vida de los servidores públicos de la entidad, causado por acceso no autorizado, filtración de esta información por parte de alguno de sus responsables o error humano involuntario</t>
  </si>
  <si>
    <t xml:space="preserve">Exposición de la información de carácter de reserva de los servidores públicos.
Riesgo reputacional y legal para la entidad 
Vulnerabilidad de los servidores públicos o sus familias  por la exposición a la que quedan expuestos los datos de reserva de la hoja de vida
</t>
  </si>
  <si>
    <t>Se definio una periodicidad diaria debido a que la información contenida en las hojas de vida se administran de forma diaria.   
Para el impacto se considera la posibilidad de demandas legales por la vulneración del principio de confidencialidad de datos personales, y se considera un impacto reputacional alto ya que esta información puede ocasionar impacto negativos y daños a los servidores y sus familiares.</t>
  </si>
  <si>
    <t>Al inicio de los contratos de orden de prestacion de servicios, se verifica que el personal contratista o de planta haya suscrito un acuerdo de confidencialidad o se tenga una clausula de confidencialidad en los anexos contractuales. Como evidencia estara a disposicion los anexos contractuales y/o el acuerdo de confidencialidad, la cual se conservara en la carpeta del expediente de Secretaría General o Talento Humano según corresponda.
En caso de no identificar la subscripcion del acuerdo por parte del personal, se solicitara por correo electronico el cumplimiento de dicha obligacion.</t>
  </si>
  <si>
    <t>Acceso a las carpetas  de las hojas de vida de los servidores públicos  por personal no autorizado</t>
  </si>
  <si>
    <t>Digitalización y custodia electrónica a través de carpetas en sharepoint de la Unidad de Talento Humano,  de la información priorizada de la hoja de vida. Responsble jefe (a) de la Unidad de Talento Humano el cual administra los roles y permisos de usuarios en Sharepoint.
Carpetas conservadas,  archivadas y  custodiadas  según lo establecido por el área de gestión documental y en las  tablas de retención documental de la Unidad de talento Humano.
Manejo y administración de la información se realiza bajo la responsabilidad de la Jefe  Asignada de la Unidad de Talento Humano y un colaborador de la Unidad. En caso de solicitudes de préstamos estan se realizan bajo la  supervisión de un colaborador  de la Unidad de Talento Humano.  Como evidencia se archivan las solicitudes recibidas via correo electrónico o memorando.</t>
  </si>
  <si>
    <t xml:space="preserve">Desconocimiento de la normativa relacionada con el tratamiento  especial de datos </t>
  </si>
  <si>
    <t>Posibilidad de afectación reputacional  por incurrir en fallas en el principio de confidencialidad en la informacion por remitir o entregar información de carácter personal o laboral de los servidores de la Lotería de Bogotá o sus familias, a terceros, sin que se cumplan los requisitos de Tratamiento de datos sensibles establecidos en el artículo 6 de la Ley 1581 de 2012 debido a desconocimiento de la normativa.</t>
  </si>
  <si>
    <t>Toda la información que contiene datos sensibles de los servidores públicos y/o sus familiares es revisada previamente por el Jefe (a) de la Unidad de Talento Humano. 
Toda la información generada que contenga datos sensibles debe estar soportada por un requerimiento solicitado a la Unidad de Talento Humano y debe cumplir lo establecido en los  articulos 4 y  6 de la Ley 1581 de 2012.  Como evidencia se cuenta con las solicitudes y/o requerimientos de información. 
El Oficial de Cumplimiento, quien hace sus veces de Oficial de Protección de Datos Personales, capacitará anualmente al personal de la Unidad de Talento Humano.
La capacitación será evaluada, y en caso de que no se tenga un resultado aprovatorio en la evaluación, se procedera a recapacitar al personal para subsanar las falencias detectadas.
Como evidencia se conservan los resultados de las evaluaciones, las cuales son conservadas de manera digital por la Unidad de Talento Humano.</t>
  </si>
  <si>
    <t>Desconocimiento de la normativa relacionada con el tratamiento  especial de datos.</t>
  </si>
  <si>
    <t>Posibilidad de afectación reputacional  por incurrir en fallas en el principio de seguridad y confidencialidad en la informacion y se filtre información de carácter personal o laboral de los servidores de la Lotería de Bogotá o sus familiares, conservada y/o custodiada por la Unidad de Talento Humano  en las diferentes áreas de la entidad, causado por un mal tratamiento de la información custodiada o un desconocimiento de la normativa.</t>
  </si>
  <si>
    <t>El Oficial de Cumplimiento, quien hace sus veces de Oficial de Protección de Datos Personales, capacitará anualmente al personal de la Unidad de Talento Humano.
La capacitación será evaluada, y en caso de que no se tenga un resultado aprovatorio en la evaluación, se procedera a recapacitar al personal para subsanar las falencias detectadas.
Como evidencia se conservan los resultados de las evaluaciones, las cuales son conservadas de manera digital por la Unidad de Talento Humano.</t>
  </si>
  <si>
    <t>Custodia y manejo de documentos personales y laborales de los servidores públicos sin la debida forma y organización.</t>
  </si>
  <si>
    <t>Plan Institucional de capacitaciones
Procedimiento PRO320-223 CAPACITACIÓN Y FORMACIÓN</t>
  </si>
  <si>
    <t>1. Error humano.</t>
  </si>
  <si>
    <t>Posibilidad de afectación reputacional  por incurrir en fallas en el principio de seguridad y confidencialidad en la informacion contenida en las carpetas fisicas de los contratos de la entidad, causado por acceso no autorizado, filtración de esta información por parte de alguno de sus responsables o error humano involuntario</t>
  </si>
  <si>
    <t>1. Afectacion de la imagen institucional.
2. Apertura de procesos fiscales, penales y disciplinarios para los responsables involucrados.
3. Multas y sanciones.
4. Perdida de la confidencialidad de la información.</t>
  </si>
  <si>
    <t>Se definio una periodicidad diaria debido a que la información contenida en los archivos de los contratos se administran de forma diaria., y se tomó como nivel de ocurencia la linea base recomendada en el manual de administración de riesgos de la entidad.
Para el impacto se considera un impacto reputacional medio ya que, aunque en las carpetas se conserva información privada de los contratistas de la entidad, no se conserva información que pueda ser considerada sensible.</t>
  </si>
  <si>
    <t>Todo prestamo de carpetas se debe hacer bajo autorizacion y firma de un registro, por parte del encargado de la secretaria general. En el registro queda conservado el nombre, dependencia y firma del solicitante, así como la información básica de la carpeta solicitada.
Los folios de las carpetas son enumerados, y las carpetas son conservadas bajo llave. Su acceso está limitado a los profesionales de la secretaria general autorizados.
Toda modificacion que se realice a una carpeta fisica es realizada por un profesional de la secretaria general, y bajo solicitud via memorando. Esto debe ser autorizado por la secretaria general.
Finalmente, la autorizacion de acceso a carpetas conservadas en el archivo debe ser autorizada por la unidad de recursos fisicos
Como evidencia del control se conserva el registro de prestamos de carpetas y correos electrónicos de comunicación.</t>
  </si>
  <si>
    <t>3. Ausencia de acuerdos de confidencialidad colaboradores internos.</t>
  </si>
  <si>
    <t>Al inicio de los contratos de orden de prestacion de servicios, el encargado de la Secretaría General verificará que el personal a vincular haya suscrito un acuerdo de confidencialidad o se haya incluido una clausula de confidencialidad en los anexos contractuales.
Como evidencia estara a disposicion los anexos contractuales y/o el acuerdo de confidencialidad, la cual se conservara en la carpeta del expediente de Secretaría General o Talento Humano según corresponda.
En caso de no identificar la subscripcion del acuerdo por parte del personal, se solicitara por correo electronico el cumplimiento de dicha obligacion.</t>
  </si>
  <si>
    <t>No tener actualizada la base de datos de correos electronicos autorizada para el envio de mensajes publicitarios en la plataforma de mailing contratada por la entidad.</t>
  </si>
  <si>
    <t>Posibilidad de afectacion jurídica por incurrir en fallas en el principio de libertad y transparencia por enviar correos electronicos publicitarios a clientes de la pagina web que no dieron su autorizacion para ello o que la revocaron, causado por tener desactualizada la base de datos de correos con autorización de envio de mensajes publicitarios en la plataforma de de mailing contratada por la entidad.</t>
  </si>
  <si>
    <t>1. Demandas o acciones legales en contra de la entidad.
2. Multas y sanciones a la entidad.
3. Apertura de procesos disciplinarios para los responsables involucrados.</t>
  </si>
  <si>
    <t>Se definio una periodicidad trimestral debido a que esta es la frecuencia en la que se actualiza la base de datos de correos electrónicos habilitados para recibir mensajes publicitarios, y se tomó como nivel de ocurencia la linea base recomendada en el manual de administración de riesgos de la entidad.
Para el impacto se considera un impacto economico bajo, ya que la materialización del riesgo puede terminar en denuncias ante la Superintendencia de Industria y Comercio que pueden o no prosperar.</t>
  </si>
  <si>
    <t>Se le solicita a la Oficina de Gestion Tecnologica de manera trimestral, la base de datos de los correos de los clientes a los que se posee la autorizacion para enviar mensajes publicitarios en la plataforma de la página web comercial. Esta base de datos se carga en la plataforma de mailing contratada por la entidad.
Como evidencia del control se conservan los correos de comunicación con la Oficina de Gestión Tecnológica y la base de datos.</t>
  </si>
  <si>
    <t>Una vez el usuario anule la suscripción en el boton del correo enviado, los encargados de la plataforma de mailing remiten la base de datos de correos a dar de baja al supervisor del contrato, el cual procede a remitir la base de datos a la Oficina de Gestión Tecnológica e Innovación para actualizar la base de datos de la página web, eliminando al usuario de la base de datos con autorización.
Como evidencia del control se conservan los correos de comunicación y la bases de datos de correos a dar de baja.</t>
  </si>
  <si>
    <t>1. Personas no autorizadas accedan al aplicativo donde se conserva la información y la extraiga para uso personal</t>
  </si>
  <si>
    <t>Posibilidad de afectación reputacional  por incurrir en fallas en el principio de seguridad y confidencialidad para el tratamiento de los datos personales de ganadores o servidores a los que se tiene acceso y se transmita a un tercero,  causado por acceso no autorizado o filtración de esta información por parte de uno de sus responsables.</t>
  </si>
  <si>
    <t>1. Afectacion de la imagen institucional.
2. Apertura de posibles procesos penales y disciplinarios para los responsables involucrados.
3. Multas y sanciones.
4. Perdida de la confidencialidad de la información.</t>
  </si>
  <si>
    <t>Se estableció la periodicidad diaria, debido a que al interior de la Unidad Finanicera y Contable se autorizan ordenes de pago de manera diaria, y para el nivel de ocurrencia se usó la linea base sugerida por la política de administración de riesgos.
La afectación reputacional es moderada debido a que la información afectada corresponde a datos de ganadores o servidores, como nóminas, liquidaciones o información personal (ej información de contacto).</t>
  </si>
  <si>
    <t>El jefe de la Unidad Financiera y Contable, cada vez que la Oficina de Gestión Tecnológica lo requiera, revisa el reporte de usuarios suministrado por esta, y valida que la información de perfiles asignados a su dependencia sea acorde a la obligación y función de su equipo de trabajo.
En caso de detectarse alguna inconsistencia, el Jefe de la Unidad Financiera y Contable se la informará al responsable de la Oficina de Gestión Tecnológica para que se realize la respectiva corrección.
Como evidencia del control se conservarán los correos de comunicación entre las dependencias.</t>
  </si>
  <si>
    <t>2. Desconocimiento de normas de tratamiento de datos personales.</t>
  </si>
  <si>
    <t xml:space="preserve">El jefe de la Unidad Financiera y contable debe asegurarse que los servidores y contratistas de la Unidad Finanicera y Contable participen en las capacitaciones que sobre el tema de Proteción de Datos Personales se programen y ejecuten por parte dell Oficial de Cumplimiento y/o la Undad de Talento Humano de la Entidad. 
Como soporte de las capacitaciones se dispondrá de las listas de asistencia.
</t>
  </si>
  <si>
    <t>Procedimiento PRO320-223 Capacitación y Formación</t>
  </si>
  <si>
    <t>El Oficial de Cumplimiento, quien hace sus veces de Oficial de Protección de Datos Personales, capacitará anualmente al personal de la Lotería de Bogotá en materia de tratamiento de datos personales.
La capacitación será evaluada, y en caso de que no se tenga un resultado aprovatorio en la evaluación, se procedera a recapacitar al personal para subsanar las falencias detectadas.
Como evidencia se conservan los resultados de las evaluaciones, las cuales son conservadas de manera digital por la Unidad de Talento Humano.</t>
  </si>
  <si>
    <t>Se establecio la periodicidad diaria, debido a que las diferentes dependencias de la entidad realizan tratamiento de datos personales de manera diaria manera diaria, y para el nivel de ocurrencia se usó la linea base sugerida por la política de administración de riesgos.
La afectación reputacional es alta debido a que la información afectada debido a que el mala tratamiento de datos personales puede terminar afectando a los dueños de la información de manera negativa.</t>
  </si>
  <si>
    <t>Posibilidad de afectación reputacional  por incurrir en fallas en el principio de libertad, seguridad y confidencialidad para el tratamiento de los datos personales en las bases de datos de la entidad,  causado por el desconocimiento de la normatividad en materia de tratamiento de datos personales por parte de los responsables de su tratamiento.</t>
  </si>
  <si>
    <t>Desconocimiento de normas de tratamiento de datos personales.</t>
  </si>
  <si>
    <t>Cumplimiento y Gestión LA/FT/FPADM, Anticorrupción y Antisoborno</t>
  </si>
  <si>
    <t>RPDP-01</t>
  </si>
  <si>
    <t>Protección de datos personales</t>
  </si>
  <si>
    <t>RPDP-02</t>
  </si>
  <si>
    <t>RPDP-03</t>
  </si>
  <si>
    <t>RPDP-04</t>
  </si>
  <si>
    <t>RPDP-05</t>
  </si>
  <si>
    <t>RPDP-06</t>
  </si>
  <si>
    <t>RPDP-07</t>
  </si>
  <si>
    <t>RPDP-08</t>
  </si>
  <si>
    <t>RPDP-09</t>
  </si>
  <si>
    <t>RPDP-10</t>
  </si>
  <si>
    <t>RPDP-11</t>
  </si>
  <si>
    <t>RPDP-12</t>
  </si>
  <si>
    <t>RPDP-13</t>
  </si>
  <si>
    <t>RPDP-14</t>
  </si>
  <si>
    <t>RPDP-15</t>
  </si>
  <si>
    <t>Correos electrónicos enviados del auditor líder al jefe OCI.
Correos electrónicos enviados del auditor líder a mesa de ayuda para publicación de informe de auditoria y mencione que este o contiene información que vulneren los datos sensibles de los trabajadores,   contratistas de la entidad, proveedores, distribuidores, loteros y/o  ganadores</t>
  </si>
  <si>
    <t>Procedimiento Auditorias Internas PRO-102-253 Actividad 15 "Publicar el informe de
auditoría definitivo en la
página Web de la Entidad:
en Transparencia"</t>
  </si>
  <si>
    <t>Certificación de independencia en cada vigencia de los contratistas y personal de planta que integran la Oficina de Control Interno de la entidad</t>
  </si>
  <si>
    <t>Jefe Control Interno</t>
  </si>
  <si>
    <t>Estará a disposición la certificación de independencia en cada vigencia de los contratistas y personal de planta, la cual se conservara en la carpeta compartida electrónica de la Oficina de Control Interno.</t>
  </si>
  <si>
    <t>Estatuto de auditoría y código de ética</t>
  </si>
  <si>
    <t>Resolución interna nro. 100 de 2023 "(…) estatuto de auditoria interna y código (…) artículo 5</t>
  </si>
  <si>
    <t>Se estableció la periodicidad mensual, debido a que las auditorias se ejecutan mes a mes, teniendo en cuenta la programación del Plan Anual de Auditorías vigente.
La afectación reputacional es moderada debido a que la materialización del riesgo conllevaría a la afectación en la imagen de la entidad con algunos usuarios de relevancia frente al logro de los objetivos</t>
  </si>
  <si>
    <t>1. Afectación de la imagen del personal de la entidad.
2. Apertura de procesos disciplinarios para los responsables involucrados.
3. Multas y sanciones por acciones civiles.</t>
  </si>
  <si>
    <t>1. Ausencia de la certificación de independencia y objetividad en los trabajos de auditoria suscritas por contratistas y personal de planta de la Oficina de Control Interno.</t>
  </si>
  <si>
    <t>Equipo OCI</t>
  </si>
  <si>
    <t>Verificar la dirección de correo electrónico en caso de que rebote algún correo</t>
  </si>
  <si>
    <t>El responsable de remitir el correo y/o radicar, verificará, en caso de que rebote algún correo, que la dirección de correo electrónico esté escrita correctamente, con el propósito de establecer si el correo rebotó porque se escribió de manera errónea el correo, o porque el buzón del destinatario está lleno.
En caso de identificar que el correo se escribió de manera errónea, se deberá volver a enviar a la dirección correcta.
Como soporte del control, se debe contar con la notificación de que el correo rebotó, y envío a la dirección de correo correcta (cuando no se trate de que el buzón del destinatario está lleno).</t>
  </si>
  <si>
    <t>Nivel de ocurrencia diario, ya que se puede materializar en cualquier momento, la afectación es reputacional y afecta al responsable de radicar el documento</t>
  </si>
  <si>
    <t>Archivo (s) PDF de los correo electrónicos enviados y recibidos entre el auditor ingeniero designado de la OCI y la Oficina de Sistemas</t>
  </si>
  <si>
    <t xml:space="preserve">Auditor designado </t>
  </si>
  <si>
    <t>Presentar en PDF los correo electrónicos enviados y recibidos entre el auditor designado de la OCI y la Oficina de Sistemas</t>
  </si>
  <si>
    <t>Actas de reunión presencial o virtual (chat de Teams) donde se refleje la comparación de la información (reporte vs. consulta) y/o,
Archivo (s) PDF de los correo electrónicos enviados por el jefe OCI al equipo OCI con los resultados de la comparación de información con el fin de subsanar las diferencias.</t>
  </si>
  <si>
    <t>Elaborar las actas de reunión presencial o virtual (chat de Teams) donde se refleje la comparación de la información (reporte vs. consulta)
Diligenciar y reportar el archivo Excel donde se registra el cumplimiento del Plan Anual de Auditorias - campo (columna ARCHIVO DIGITAL) y campo (OBSERVACIONES JEFE OCI).
Presentar en PDF los correo electrónicos enviados por el jefe OCI al equipo OCI con los resultados de la comparación de información con el fin de subsanar las diferencias.</t>
  </si>
  <si>
    <t>Posibilidad de afectación  económica y reputacional por  la pérdida de disponibilidad de la información generada por los integrantes del equipo de la OCI debido a la falta total o parcial de la documentación cargada a la carpeta compartida u OneDrive del proceso Evaluación Independiente y Control a la Gestión y la no generación de copias de seguridad de la información.</t>
  </si>
  <si>
    <t>Acta de reunión o traza de correos electrónicos entre el auditor líder y el equipo del proceso auditado y/o pantallazo del chat de Teams de las reuniones programadas entre el auditor líder y el equipo del proceso auditado donde se refleje el registro de los resultados de la sesión.</t>
  </si>
  <si>
    <t>El auditor designado en el Plan Anual de Auditoría vigente revisa en conjunto con el responsable y/o personal del proceso auditado a través de una o varias reuniones presenciales o virtuales, o remite por correo electrónico, los hallazgos y/u observaciones identificadas en la fase de ejecución de los trabajos de auditoria o informe de ley o seguimiento previa radicación del informe preliminar, aclarando las inconformidades, inquietudes o dudas formuladas por el proceso auditado. Si se identifican rechazos de los hallazgos u observaciones en la reunión o como respuesta del correo electrónico, el auditor líder solicita la información y/o documentación que los desvirtué para analizarla y en caso a que haya lugar, se retira o confirma.
Como evidencia se deja  el acta de reunión o traza de correos electrónicos entre el auditor líder y el equipo del proceso auditado o pantallazo del chat de Teams de las reuniones programadas donde se refleje el registro de los resultados de la sesión.</t>
  </si>
  <si>
    <t>1. Fallas en la planeación previa al inicio de la actividad de auditoría.
2. Falta de conocimiento del procedimiento vigente de auditoria interna para el desarrollo de las auditorias
3. Inadecuada revisión a los informes de auditoria preliminares.</t>
  </si>
  <si>
    <t>El profesional o colaborador designado semanalmente validará que no se pueda comprar el mismo número y serie del producto lotería</t>
  </si>
  <si>
    <t>El contratista designado, por demanda con el fin de realizar pruebas antes de salir a producción realiza las actualizaciones, cambios y desarrollos necesarios en los respectivos ambientes de pruebas, de no realizarse las pruebas no se aprueba el paso a producción hasta que se realicen satisfactoriamente, como evidencia se deja soporte de las pruebas realizadas.</t>
  </si>
  <si>
    <t>Posibilidad de afectación económica y reputacional por adquirir el mismo número y misma serie del producto lotería, a través de la página web debido a fallas del algoritmo que permite comprar un único número y serie.</t>
  </si>
  <si>
    <t>El profesional del área de Sistemas, los dias lunes, miercoles y viernes con el proposito de proteger la información en un sitio alterno externo a la entidad envia  las cintas que contienen los respaldos de información al proveedor encargado de la custodia de manera fisica y externa, de no realizarse  el control, las desviaciones se conrrigen inmediatamente enviando las cintas pendientes, como registro se deja soporte de la entrega de las cintas al proveedor</t>
  </si>
  <si>
    <t>Posibilidad de afectación económica, reputacional y de operación por pérdida de la disponibilidad de las copias de respaldo por obsolescencia de la libreria de respaldos debido a la falta de mantenimiento y/o actualización.</t>
  </si>
  <si>
    <t>El Jefe de la Oficina de Gestión Tecnológica Trimestralmente con el fin de asegurar el cumplimiento de los planes realiza seguimiento a la ejecución del PETI.  de no realizarse el control se programa reunión de seguimiento inmediatamente se deja registro de seguimiento en la herramienta Planner</t>
  </si>
  <si>
    <t>El supervisor designado  de acuerdo con la programación con el fin de verificar el cumplimiento real y soportado de cada obligación,  realiza seguimiento al cumplimiento de las obligaciones contractuales y la ejecución de los mantenimientos  de no realizarse el control en el momento que se identifique se ejecuta y se corrige inmediatamente, como evidencia se dejan los informes de seguimiento al contrato.</t>
  </si>
  <si>
    <t>Cada vez que exista necesidades tecnológicas definidas en el plan anual de adquisiciones por otras áreas diferentes a la de sistemas, El profesional o colaborador designado debe asistir al Comité de contratación con el fin de revisar y analizar dichas necesidades.
El profesional de sistemas está en la obligación de integrar y articular dichas necesidades de acuerdo a los linemientos definidos en el PETI vigente.</t>
  </si>
  <si>
    <t>El profesional del área de Sistemas, por demanda con el fin de articular, integrar, revisar y analizar las necesidades tecnológicas de otras dependencias  asiste al comité de contratación de no realizarse el control en el momento que se identifique se ejecuta y se corrige inmediatamente citando comité extraordinario, como registro se deja el acta del comité.</t>
  </si>
  <si>
    <t>Posibilidad de afectación económica y reputacional por contar con herramientas tecnológicas que no den respuesta a las necesidades,  oportunidades y estrategias de la Lotería debido a deficiencias para mantener actualizada la infraestructura tecnológica de la entidad.</t>
  </si>
  <si>
    <t>El profesional o colaborador designado, por demanda con el fin de entrenar a los usuarios Una vez liberado el cambio, mejora o funcionalidad tecnológica por parte del contratista responsable coordina una capacitación y/o entrenamiento sobre el desarrollo efectuado. Esta capacitación debe incluir los temas que fueron modificados o desarrollados en la herramienta, de no realizarse la capacitación y/o entrenamiento, se realiza inmediatamente, como soporte se deja evidencia la entrega de la capacitación y/o entrenamiento.</t>
  </si>
  <si>
    <t>El profesional o colaborador designado, por demanda con el fin de garantizar la continuidad de negocio actualiza el plan de contingencia contemplando las nuevas adquisiciones de hardware y software en la entidad de no realizarse el control en el momento que se identifique se ejecuta y se corrige inmediatamente, como evidencia se deja el documento plan de continuidad de negocio actualizado cuando aplique</t>
  </si>
  <si>
    <t>Procedimiento Copias de seguridad PRO-202-211-9 (Solo aplica para los respaldos en el Datacenter de Lotería de Bogotá)</t>
  </si>
  <si>
    <t>El profesional o colaborador designado, de acuerdo con la programación con el fin de respaldar la información critica, programa los respaldos de información. De no realizarse  el control, las desviaciones se corrigen inmediatamente iniciando los respaldos de información, como evidencia queda el registro en las herramientas de copias de seguridad con el resultado del respaldo realizado.</t>
  </si>
  <si>
    <t>El Jefe de la Oficina de Gestión Tecnológica e Innovación, anualmente en el ultimo trimestre de cada vigencia debe definir la necesidad de contratar mantenimiento preventivo a los equipos críticos de la plataforma tecnológica. Esta necesidad debe definirse en terminos de alcance y recursos con el fin de que sea incluido en el Plan Anual de Adquisiciones de la vigencia siguiente.
Dos meses antes de terminar el contrato vigente de mantenimiento El profesional o colaborador designado debe iniciar los tramites de contratación pertinente con el fin de dar continuidad al mantenimiento.
Una vez se inicie cada contrato se establece con el proveedor la programación de mantenimiento durante el tiempo de ejecución del contrato.
En caso de desviación, es decir, si el contrato de mantenimiento, no quedó incluido en el Plan Anual de Adquisiciones de la siguiente vigencia, el Jefe de la Oficina de Gestión Tecnológica e Innovación solicitará su inclusión en el marco del Comité de Contratación.
Como soporte de ejecución del control, resulta el Plan Anual de Adquisiciones de la entidad.</t>
  </si>
  <si>
    <t>El profesional o colaborador designado, dos meses antes del termino del contrato, con el fin de prevenir fallo en los equipos críticos define la necesidad de contratar mantenimiento preventivo a los equipos críticos de la plataforma tecnológica de no realizarse el control en el momento que se identifique se ejecuta y se corrige inmediatamente, como evidencia se deja definida la necesidad en el Plan de Adquisiciones.</t>
  </si>
  <si>
    <t xml:space="preserve">Posibilidad de afectación económica, reputacional y de operación por falta de continuidad o fallas en los sistemas de información y herramientas tecnológicas debido a deficiencias en el establecimiento de actividades encaminadas a fortalecer la continuidad del negocio de tecnologías de la información. </t>
  </si>
  <si>
    <t xml:space="preserve">El responsable de la Unidad de Talento Humano cada vez que se deba expedir un certificado de experiencia e idoneidad  (según solicitud), debe verificar los certificados de estudios (tarjetas profesionales y diplomas presentadas por el aspirante), así como la experiencia relacionada con el objeto del contrato (Revisar las certificaciones y tiempo de experiencia); una vez verificada la información, procede a elaborar la certificación para validación y firma por parte del Jefe de la Oficina de Talento Humano.
En caso de que el aspirante no cumpla con los requisitos de idoneidad (estudios y/o experiencia), esta certificación no se expide y se informa a través de un correo electrónico informando las causas de la no expedición.
Los soportes de ejecución de este control son:  Formato Certificado de Idoneidad firmado por el Jefe de la Oficina de Talento Humano.
</t>
  </si>
  <si>
    <t xml:space="preserve">El responsable de expedición de certificados proyecta el documento de acuerdo con lo solicitado por el servidor público, posteriormente lo entrega al Jefe de talento Humano, con el fin de que este sea validado de acuerdo con los lineamientos y el requerimiento, una vez es validado se firma por parte del Jefe de Talento Humano y se envía vía correo electrónico o se entrega directamente al servidor público que realizó la solicitud.
En caso de que la certificación expedida no cumpla con los lineamientos y/o lo requerido por parte del servidor público, esta se entrega al responsable de la expedición para que se ajuste de acuerdo con los lineamientos y/o requerimiento.
Los soportes de ejecución de este control son: Formato de solicitud y certificados firmados y enviados
</t>
  </si>
  <si>
    <t>Documentar el control.</t>
  </si>
  <si>
    <t>El Jefe de la Unidad de Recursos Físicos semestralmente realizará visita con el fin de verificar las condiciones del sitio, manipulación y almacenamiento de los bienes de la entidad.
Si se presenta una desviación del control, es decir, si el Jefe de la Unidad de Recursos Físicos identifica que el sitio, manipulación o almacenamiento de los bienes es inadecuado, realizará el reporte ante Secretaría General, para la formulación de la estrategia para solucionar la novedad.
Adicionalmente, si en la visita se identifica que existen bienes que requieren mantenimiento, se realizará la gestión correspondiente para realizar el mantenimiento a los bienes que lo requieran, además de la ejecución del cronograma de mantenimiento anual que ejecuta la Unidad.
Como soporte de la ejecución del control, resultará el acta de visita realizada por parte del Jefe de la Unidad de Recursos Físicos, así como el seguimiento al cronograma anual de mantenimiento.</t>
  </si>
  <si>
    <t>Documentación del control</t>
  </si>
  <si>
    <t>El Jefe de la Unidad de Recursos Físicos, como supervisora del contrato de seguridad y vigilancia, mensualmente debe verificar el cumplimiento de las obligaciones del contrato, incluyendo la revisión de la bitácora de vigilancia que se diligencia diariamente, con el fin de identificar novedades frente al ingreso y  retiro de bienes de la Lotería de Bogotá.
Si se presenta una desviación, es decir, si se identifica alguna novedad frente a retiro de bienes de la entidad no autorizado, se informará a Secretaría General, para tomar las medidas pertinentes.
Como soporte de la ejecución del control resulta el informe mensual de cumplimiento de actividades del contrato de seguridad y viligancia, en conjunto con la bitácora alimentada diariamente.</t>
  </si>
  <si>
    <t>PRO103-235 Procedimiento Seguimiento Contractual</t>
  </si>
  <si>
    <t>El jefe de la Unidad de Recursos Físicos anualmente debe verificar la elaboración del contrato de seguros con el fin de proteger los bienes patrimoniales de la entidad, muebles e inmuebles, maquinaria y equipos.
Se gestionan las siguientes pólizas: 1. Todo Riesgo daños combinados, 2. Poliza de manejo, 3. Poliza contra hurto.
Cada vez que ingrese  un nuevo bien de muebles y enseres, la Jefe de la Unidad de Recursos Físicos debe solicitar la póliza para asegurar dicho bien.
Si se detectan desviaciones en la ejecución del control, si hay compra de nuevos bienes o pérdida de elementos, se debe informar a la aseguradora para los fines pertinentes.
Como soporte de la ejecución del control resultan las pólizas físicas, copia digital en la red de la Unidad de Recursos Físicos.</t>
  </si>
  <si>
    <t>La Jefe de la Unidad de Recursos Físicos anualmente garantiza que dentro de los pliegos de condiciones de contratos papeleria y cafeteria se incluya la obligacion de suministro de elementos que cumplan con la normas ambientales vigentes, para los siguientes contratos:
- Contrato anual de papeleria y entrega anual 
- Contrato de cafeteria anual pero entregas mensuales 
Si se detectan desviaciones en la ejecución del control, se debe devolver los elementos que no cumplan con los requisitos.
El soporte de la ejecución del control es el contrato respectivo.</t>
  </si>
  <si>
    <t>El supervisor  conforme a la periodicidad establecida en el contrato y con el fin de verificar el cumplimiento de las obligaciones contractuales, deberá revisar y analizar  que los informes presentados por el contratista para el pago,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
Como soporte de la ejecución del control resulta el Informe de supervisión.</t>
  </si>
  <si>
    <t xml:space="preserve">El área solicitante deberá justificar la necesidad de la contratación de la prestación del servicio conforme a los criterios establecidos en el Manual de Contratación, para lo cual, la Secretaría General apoyará con el control de legalidad en los estudios previos; el fin del control es evitar procesos por contrato realidad.
Si se detecta una desviación en el control, es decir, que la justificación de necesidad para contratación por prestación de servicios no está incluida o no está conforme al Manual de Contratación, desde Secretaría General se sugieren los ajustes.
Como soporte del control resulta la suscripción del contrato </t>
  </si>
  <si>
    <t>El líder del proceso mensualmente verificará los informes que su área deba remitir, mediante la Matriz de Comunicaciones, con el fin de reportar la información en los tiempos previstos por Ley y este a su vez enviará o designará a un miembro de su equipo para enviar un correo electrónico a la Oficina Asesora de Planeación bimestralmente , indicando el cumplimiento de los informes del proceso Evaluación Independiente y Control a la Gestión relacionados en la matriz.
Si se detectan desviaciones en el control, es decir:
1) si se identifica que la información en la matriz de comunicaciones está desactualizada, el líder del proceso o un auditor de su equipo designado, deberá solicitar la actualización ante el área de Comunicaciones y Mercadeo; 
2) Si se identifica incumplimiento de algún reporte en los tiempos previstos, de manera inmediata, el líder del proceso o un auditor de su equipo designado, realizará el reporte de información registrada en la matriz de comunicaciones y diligenciará y enviará los formatos de materialización de riesgos a la Oficina de Planeación Estratégica.
Como evidencia de la ejecución del control, resultan los correos electrónicos bimestrales remitidos por el líder del proceso o un miembro del equipo de trabajo designado, al personal de la Oficina Asesora de Planeación con el reporte de cumplimiento o incumplimiento de los informes contenidos en la matriz de comunicaciones.</t>
  </si>
  <si>
    <t>Archivo (s) PDF de los correo electrónicos enviados a la Oficina Asesora de Planeación.</t>
  </si>
  <si>
    <t>Director de la DOPC</t>
  </si>
  <si>
    <t>Presentar en PDF los correo electrónicos enviados a la Oficina Asesora de Planeación de manera bimestral.</t>
  </si>
  <si>
    <t>Presentar en PDF los correo electrónicos enviados a la Oficina Asesora de Planeación de manera bimestral</t>
  </si>
  <si>
    <t>Se escoge periodicidad mensual debido ha que se realizan seguimientos con esta periodicidad por parte de la Oficina Asesora de Planeación , nivel de ocurrencia en tres, debido a que en la vigencia 2020 se ejecutó el 100% del presupuesto, pero quedaron productos del proyecto pendientes por entregar en la vigencia 2024.
Frente al impacto, se escoge afectación económica menor, debido a que para la vigencia 2024 el presupuesto vigente del proyecto de inversion es de $405.000.000 (MCTE).
Frente a la afectación reputacional, se escoge de acuerdo a las instancias donde se afectaría la imagen de la entidad, en caso de materializarse el riesgo.</t>
  </si>
  <si>
    <t>Conciliaciones</t>
  </si>
  <si>
    <t>Hechos económicos</t>
  </si>
  <si>
    <t>Capacitaciones realizadas</t>
  </si>
  <si>
    <t>Revisar y aprobar documento que define los lineamientos y especificaciones que como actuar en caso de presentarse contingencia en el funcionamiento de la plataforma tecnológica en la Lotería</t>
  </si>
  <si>
    <t>Secretario Genreal
Jefe Oficina de Gestión Tecnológica e Innovación</t>
  </si>
  <si>
    <t>Actualizar y aprobar el procedimiento de back up para incorporar una descripción detallada y completa (requisitos de dafp) de todos sus controles
soporte de hadware y software</t>
  </si>
  <si>
    <t>Secretario General
Jefe Oficina de Gestión Tecnológica e Innovación</t>
  </si>
  <si>
    <t>Elaborar y aprobar un documento que defina los parametros de elaboración, revisión aprobación y socialización del plan de contingencia</t>
  </si>
  <si>
    <t>Definir lineamientos para robustecer los sistemas misionales y administrativos de la loteria de bogota.</t>
  </si>
  <si>
    <t>Consolidar necesidades de TIC's de las áreas, y presentarlas para que sean incluidas en el Plan Anual de Adquisiciones.</t>
  </si>
  <si>
    <t>Realizar seguimiento a las solicitudes presentadas en la mesa de servicio sobre desarrollo o ajustes de software.</t>
  </si>
  <si>
    <t>Realizar seguimiento a los contratos de soporte y mantenimiento de la infraestructura tecnológica.</t>
  </si>
  <si>
    <t>Actualizar y fortalecer el ejercicio de definición del PETI en la Lotería, asegurando su alineación con el plan estratégico de la entidad.
Realizar seguimiento a la ejecución de las actividades del PETI.</t>
  </si>
  <si>
    <t>Estructurar un proyecto de adquisición y renovación de la solución de respaldo</t>
  </si>
  <si>
    <t>Revisión y actualización del algoritmo</t>
  </si>
  <si>
    <t>Control de cambios</t>
  </si>
  <si>
    <t>FECHA</t>
  </si>
  <si>
    <t>DESCRIPCIÓN Y JUSTIFICACIÓN DEL CAMBIO</t>
  </si>
  <si>
    <t>VERSIÓN</t>
  </si>
  <si>
    <t>Control de revisión y aprobación</t>
  </si>
  <si>
    <t>Revisión</t>
  </si>
  <si>
    <t>Aprobación</t>
  </si>
  <si>
    <r>
      <rPr>
        <b/>
        <sz val="11"/>
        <rFont val="Calibri"/>
        <family val="2"/>
        <scheme val="minor"/>
      </rPr>
      <t xml:space="preserve">DAVID FERNANDO PINZÓN GALVIS
</t>
    </r>
    <r>
      <rPr>
        <sz val="11"/>
        <rFont val="Calibri"/>
        <family val="2"/>
        <scheme val="minor"/>
      </rPr>
      <t>Contratista Oficina de Asesora de Planeación</t>
    </r>
  </si>
  <si>
    <r>
      <rPr>
        <b/>
        <sz val="11"/>
        <rFont val="Calibri"/>
        <family val="2"/>
        <scheme val="minor"/>
      </rPr>
      <t xml:space="preserve">OSCAR FABIAN MELO VARGAS
</t>
    </r>
    <r>
      <rPr>
        <sz val="11"/>
        <rFont val="Calibri"/>
        <family val="2"/>
        <scheme val="minor"/>
      </rPr>
      <t xml:space="preserve">
Jefe Oficina Asesora de Planeación</t>
    </r>
  </si>
  <si>
    <t>Consolidación</t>
  </si>
  <si>
    <t>COMITÉ INSTITUCIONAL DE COORDINACIÓN DE CONTROL INTERNO</t>
  </si>
  <si>
    <t>Se aprueba la matriz de riesgos 2024 en su primera versión.</t>
  </si>
  <si>
    <t xml:space="preserve">1. Disminución de los ingresos a la Lotería y transferencias al sector salud.
2. Afectación de la imagen institucional </t>
  </si>
  <si>
    <t>Posibilidad de afectación reputacional por caducidad de la acción disciplinaria debido a que transcurrieron más de 5 años en procesos que se iniciaron previamente en la Oficina de Control Disciplinario Interno de la Lotería de Bogotá sin que se expida el auto de investigación formal.</t>
  </si>
  <si>
    <t>RG-37</t>
  </si>
  <si>
    <t>Cantidad 2024</t>
  </si>
  <si>
    <t>RF-01</t>
  </si>
  <si>
    <t>Actas de reuniones</t>
  </si>
  <si>
    <t>Capacitaciones desarrolladas</t>
  </si>
  <si>
    <t>Lineamientos elaborados</t>
  </si>
  <si>
    <t>Instrumentos actualizados</t>
  </si>
  <si>
    <t>1. Incumplimiento como tercera línea de defensa de la entidad.
2. Disminución de calificación en el Índice de Desempeño Institucional y/o Índice de Control Interno que se miden a través del Formulario Único de Reporte y Avance a la Gestión - FURAG.
3. Hallazgos entes de control externo.</t>
  </si>
  <si>
    <t>Posibilidad de afectación reputacional por incurrir en fallas en el principio de confidencialidad en los datos sensibles de los trabajadores,   contratistas de la entidad, proveedores, distribuidores, loteros y ganadores recolectados en el proceso de auditorias causado por error humano o filtración de la información por alguno de sus responsables.</t>
  </si>
  <si>
    <t xml:space="preserve">2. Dar a conocer en los informes de auditoria publicados en el botón de transparencia de la entidad, los datos sensibles de los trabajadores,  contratistas de la entidad, proveedores, distribuidores, loteros y ganadores </t>
  </si>
  <si>
    <t>El nivel de ocurrencia se estableció en dos, debido a que al menos tres veces en el año 2023 hubo modificaciones del Plan Anual de Auditoría al no tener o poder adelantar todas las auditorías o seguimientos planeados al inicio del año, dadas las justificaciones por fatiga de auditoria a un proceso y duplicidad de auditorias con entes externos de control (Contraloría de Bogotá).
Frente al nivel de impacto no se estableció afectación económica dado que el Plan Anual de Auditoría no es estático, sino es susceptible de modificación.</t>
  </si>
  <si>
    <t>El Jefe de Control interno en reunión mensual con el equipo de trabajo OCI, verifica si se  presentan atrasos y se identifican las dificultades para el cumplimiento de actividades programadas en el Plan Anual de Auditoria - PAA vigente (como por ejemplo:  ejecutar otras actividades no programadas en el PAA, atrasos en la información solicitada). 
En caso de presentar atrasos se concertarán con los auditores designados el plan de trabajo para el cumplimiento de las actividades o se priorizarán las actividades críticas que deben ejecutarse y redistribuye por equipos interdisciplinarios las actividades faltantes para dar cumplimiento al PAA.
Como evidencia se tienen acta de reunión presencial y/o virtual (pantallazo del chat de Teams) o correos institucionales donde se redistribuyen las actividades priorizadas del PAA.</t>
  </si>
  <si>
    <t>El nivel de ocurrencia se estableció en uno, debido a que entre enero y agosto de 2023 no se han detectado debilidades con la disponibilidad de la información en la carpeta compartida de la Oficina de Control Interno. No obstante, se evaluará la decisión de migrar a carpeta de OneDrive en la vigencia 2024.
Frente al nivel de impacto se estableció afectación económica dado que la información es producida por el recurso humano (tanto de planta como OPS) los cuales reciben remuneración o pago por honorarios.</t>
  </si>
  <si>
    <r>
      <t xml:space="preserve">El líder del proceso mensualmente verificará los informes que su área deba remitir, mediante la Matriz de Comunicaciones, con el fin de reportar la información en los tiempos previstos por Ley y este a su vez enviará o designará a un auditor de su equipo para enviar un correo electrónico a la Oficina Asesora de Planeación </t>
    </r>
    <r>
      <rPr>
        <u/>
        <sz val="11"/>
        <rFont val="Calibri"/>
        <family val="2"/>
        <scheme val="minor"/>
      </rPr>
      <t>bimestralmente</t>
    </r>
    <r>
      <rPr>
        <sz val="11"/>
        <rFont val="Calibri"/>
        <family val="2"/>
        <scheme val="minor"/>
      </rPr>
      <t xml:space="preserve"> , indicando el cumplimiento de los informes del proceso Evaluación Independiente y Control a la Gestión relacionados en la matriz.
Si se detectan desviaciones en el control, es decir, 
1) si se identifica que la información en la matriz de comunicaciones está desactualizada, el líder del proceso o un auditor de su equipo designado, deberá solicitar la actualización ante el área de Comunicaciones y Mercadeo; 
2) Si se identifica incumplimiento de algún reporte en los tiempos previstos, de manera inmediata, el líder del proceso o un auditor de su equipo designado, realizará el reporte de información registrada en la matriz de comunicaciones y diligenciará y enviará los formatos de materialización de riesgos a la Oficina de Planeación Estratégica.
Como evidencia, los correos electrónicos </t>
    </r>
    <r>
      <rPr>
        <u/>
        <sz val="11"/>
        <rFont val="Calibri"/>
        <family val="2"/>
        <scheme val="minor"/>
      </rPr>
      <t>bimestrales</t>
    </r>
    <r>
      <rPr>
        <sz val="11"/>
        <rFont val="Calibri"/>
        <family val="2"/>
        <scheme val="minor"/>
      </rPr>
      <t xml:space="preserve"> remitidos por el líder del proceso o un auditor designado, al personal de la Oficina Asesora de Planeación con el reporte de cumplimiento o incumplimiento de los informes contenidos en la matriz de comunicaciones.</t>
    </r>
  </si>
  <si>
    <t>El auditor líder que construyó el informe de auditoria a publicar en el botón de transparencia de la entidad, revisa que dicho documento no contenga información que pueda vulnerar la confidencialidad de los datos sensibles de los trabajadores,   contratistas de la entidad, proveedores, distribuidores, loteros y  ganadores
En caso de identificar que pueda vulnerarlos, solicitará al jefe OCI por correo electrónico que el informe de auditoria no sea publicado en la página web, sino que en cambio sea publicada la presentación en PowerPoint proyectada en la reunión de cierre de auditoria, dado que este archivo contiene los resultados generales y no los específicos de la auditoria, o sean censurados con color negro los apartes de los informes que vulneren la confidencialidad de los datos sensibles de los trabajadores,  contratistas de la entidad, proveedores, distribuidores, loteros y  ganadores.
Como evidencia, 1) los correos electrónicos del auditor líder al jefe OCI indicando sobre la no publicación del informe o indicando que serán censurados con color negro los apartes del informe que vulneren la confidencialidad de los datos sensibles; o 2) los correos electrónicos del auditor líder para la publicación de los informes y allí sea indicado que estos no contienen información que vulnere la confidencialidad de los datos sensibles de los trabajadores,  contratistas de la entidad, proveedores, distribuidores, loteros y  ganadores.</t>
  </si>
  <si>
    <t>La periodicidad del riesgo se estableció en mensual debido a los seguimientos y auditorías que realiza la Oficina de Control Interno y el análisis de las evidencias e información para los ejercicios adelantados de conformidad con la programación de los trabajos de auditoria enmarcados en el Plan Anual de Auditoria vigente.
El nivel de ocurrencia se estableció en dos, debido a que se identificaron las siguientes situaciones en la vigencia 2021: 1) se materializó el riesgo de auditoria por error en la opinión en la auditoría del proceso JSA -  Apuestas de la vigencia 2020 entregado en marzo de 2021; y 2) se identificó reproceso en la proyección de un alcance en el informe de seguimiento a PQRS del III trimestre de 2021.
Por otra parte, en la vigencia 2023 se identificó un caso de materialización del riesgo de auditoria por el alcance en un informe de seguimiento a comité de conciliación, dado que este fue radicado con debilidades en una conclusión y una recomendación asociadas con la etapa de arreglo directo. El informe final fue radicado con memorando 3-2023-1350 y el alcance con radicado 3-2023-1371.  Por lo anterior, se mantiene el nivel de ocurrencia en dos
Frente al nivel de impacto no se estableció la afectación económica, por cuanto los reprocesos de generación de alcances a los informes de auditoria se convierte en trabajos adicionales a cubrir por el integrante del equipo de la OCI, bien sea trabajador oficial o contratista.</t>
  </si>
  <si>
    <t>El auditor designado en el Plan Anual de Auditoría vigente revisa que la información registrada en los formatos de la fase de planeación de cada auditoria y/o marco legal este vigente (interna y externa) mediante: 1) consulta en la página WEB SISJUR; o, 2) prueba de recorrido con el proceso auditado o solicitud por correo electrónico al proceso, para identificar la vigencia del documento, guía, procedimiento, caracterización, etc.  Si el auditor identifica información derogada, debe ajustar los formatos de planeación y/o marco legal previo al inicio de la fase de ejecución del trabajo de auditoria.
Para las auditorias basadas en riesgos se deja como evidencia el formato FRO102-479-1 Conocimiento del Proceso y su Estructura (informando que se haya consultado el SISJUR o con el proceso auditado mediante prueba de recorrido o correo electrónico de la vigencia de los documentos o del marco legal); Para trabajos de auditoria diferentes a las basadas en riesgos el pantallazo de la consulta realizada en SISJUR de la normatividad relacionada en el marco legal descrito en el formato FRO102-484-1 Informe de ley o seguimiento.</t>
  </si>
  <si>
    <t>Realizar las consultas en el SISJUR del marco legal o al proceso auditado, mediante correo electrónico o prueba de recorrido, de la vigencia de la documentación interna.</t>
  </si>
  <si>
    <t>Registro en los siguientes formatos:
1. Para auditorias basadas en riesgos:
FRO102-479 Conocimiento del Proceso y su Estructura (informando que se haya consultado el SISJUR o con el proceso auditado, mediante correo electrónico o prueba de recorrido, de la vigencia de los documentos o del marco legal)
2. Para trabajos de auditoria diferentes a las basadas en riesgos
Pantallazo de la consulta realizada en SISJUR de la normatividad relacionada en el marco legal descrito en el formato FRO102-484 Informe de ley o seguimiento</t>
  </si>
  <si>
    <t>Elaborar las actas de reunión entre el auditor líder y el equipo del proceso auditado donde se evidencie el registro de los resultados obtenidos en la revisión de los hallazgos y/u observaciones identificadas, y/o,
Generar las capturas de pantalla donde se refleje el registro de los resultados obtenidos en la reunión de revisión de los hallazgos y/u observaciones identificadas, entre el auditor líder y el equipo del proceso auditado, y/o,
Generar en formato PDF. la traza de correos electrónicos donde se refleje el registro de los resultados obtenidos en la  revisión de los hallazgos y/u observaciones identificadas, entre el auditor líder y el equipo del proceso auditado.</t>
  </si>
  <si>
    <t>Elaborar las actas de reunión entre el auditor líder y el jefe OCI donde se evidencie el registro de los resultados obtenidos en la revisión de los hallazgos y/u observaciones identificadas, y/o,
Generar las capturas de pantalla donde se refleje el registro de los resultados obtenidos en la reunión de revisión de los hallazgos u observaciones identificadas, entre el auditor líder y/u jefe OCI, y/o,
Presentar en PDF el correo electrónico enviado por el jefe OCI al auditor designado con los aspectos de mejora a tener en cuenta en los hallazgos y/u observaciones identificadas.</t>
  </si>
  <si>
    <t>Acta de reunión o Pantallazo del chat de Teams de las reuniones programadas donde se refleje el registro de los resultados de la sesión, y/o,
Correo electrónico.</t>
  </si>
  <si>
    <t>Equipo OCI
(auditor que realice las notas en el chat de la reunión o que documente el acta de reunión y de comité CICCI)</t>
  </si>
  <si>
    <r>
      <t xml:space="preserve">En caso de identificar que se pueda vulnerar la confidencialidad de los datos sensibles de los trabajadores,   contratistas de la entidad, proveedores, distribuidores, loteros y/o  ganadores, el auditor líder solicitará al jefe OCI por correo electrónico en el informe de auditoria que este no sea publicado en la página web.
</t>
    </r>
    <r>
      <rPr>
        <b/>
        <sz val="11"/>
        <rFont val="Calibri"/>
        <family val="2"/>
        <scheme val="minor"/>
      </rPr>
      <t xml:space="preserve">
</t>
    </r>
    <r>
      <rPr>
        <sz val="11"/>
        <rFont val="Calibri"/>
        <family val="2"/>
        <scheme val="minor"/>
      </rPr>
      <t>En el correo de publicación del informe el auditor líder indicará en dicha comunicación que la información a publicar no contiene datos sensibles.</t>
    </r>
  </si>
  <si>
    <t>1. Transcurrir 5 años a partir de la ocurrencia de los hechos, sin que se haya proferido auto de investigación disciplinaria.
2. Alta carga de procesos disciplinarios.
3. Carencia de los controles frente a los procesos disciplinarios próximos a caducar.
4. Demora en el suministro de las pruebas documentales.
5. Negligencia del talento humano de la Oficina de Control Disciplinario Interno</t>
  </si>
  <si>
    <t>Oficial de Cumplimiento</t>
  </si>
  <si>
    <t>Protección de Datos Personales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</si>
</sst>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mm/yyyy;@"/>
    <numFmt numFmtId="165" formatCode="dd/mm/yyyy;@"/>
    <numFmt numFmtId="166" formatCode="_-* #,##0_-;\-* #,##0_-;_-* &quot;-&quot;??_-;_-@_-"/>
  </numFmts>
  <fonts count="52" x14ac:knownFonts="1">
    <font>
      <sz val="11"/>
      <color theme="1"/>
      <name val="Calibri"/>
      <family val="2"/>
      <scheme val="minor"/>
    </font>
    <font>
      <sz val="10"/>
      <color theme="1"/>
      <name val="Calibri"/>
      <family val="2"/>
      <scheme val="minor"/>
    </font>
    <font>
      <b/>
      <sz val="16"/>
      <color theme="1"/>
      <name val="Calibri"/>
      <family val="2"/>
      <scheme val="minor"/>
    </font>
    <font>
      <sz val="10"/>
      <name val="Calibri"/>
      <family val="2"/>
      <scheme val="minor"/>
    </font>
    <font>
      <sz val="11"/>
      <name val="Calibri"/>
      <family val="2"/>
      <scheme val="minor"/>
    </font>
    <font>
      <sz val="10"/>
      <color rgb="FFFF0000"/>
      <name val="Calibri"/>
      <family val="2"/>
      <scheme val="minor"/>
    </font>
    <font>
      <b/>
      <sz val="11"/>
      <color theme="1"/>
      <name val="Calibri"/>
      <family val="2"/>
      <scheme val="minor"/>
    </font>
    <font>
      <b/>
      <sz val="14"/>
      <name val="Calibri"/>
      <family val="2"/>
      <scheme val="minor"/>
    </font>
    <font>
      <b/>
      <sz val="14"/>
      <color theme="1"/>
      <name val="Calibri"/>
      <family val="2"/>
      <scheme val="minor"/>
    </font>
    <font>
      <b/>
      <sz val="16"/>
      <color theme="0"/>
      <name val="Calibri"/>
      <family val="2"/>
      <scheme val="minor"/>
    </font>
    <font>
      <b/>
      <sz val="16"/>
      <name val="Calibri"/>
      <family val="2"/>
      <scheme val="minor"/>
    </font>
    <font>
      <sz val="14"/>
      <color theme="1"/>
      <name val="Calibri"/>
      <family val="2"/>
      <scheme val="minor"/>
    </font>
    <font>
      <sz val="11"/>
      <color theme="1"/>
      <name val="Calibri"/>
      <family val="2"/>
      <scheme val="minor"/>
    </font>
    <font>
      <u/>
      <sz val="11"/>
      <color theme="10"/>
      <name val="Calibri"/>
      <family val="2"/>
      <scheme val="minor"/>
    </font>
    <font>
      <b/>
      <sz val="11"/>
      <color theme="0"/>
      <name val="Calibri"/>
      <family val="2"/>
      <scheme val="minor"/>
    </font>
    <font>
      <b/>
      <sz val="12"/>
      <color theme="0"/>
      <name val="Calibri"/>
      <family val="2"/>
      <scheme val="minor"/>
    </font>
    <font>
      <sz val="11"/>
      <color rgb="FF000000"/>
      <name val="Calibri"/>
      <family val="2"/>
    </font>
    <font>
      <b/>
      <sz val="11"/>
      <color rgb="FF000000"/>
      <name val="Calibri"/>
      <family val="2"/>
    </font>
    <font>
      <b/>
      <sz val="16"/>
      <color rgb="FF000000"/>
      <name val="Calibri"/>
      <family val="2"/>
    </font>
    <font>
      <sz val="10"/>
      <color rgb="FF000000"/>
      <name val="Calibri"/>
      <family val="2"/>
    </font>
    <font>
      <b/>
      <sz val="14"/>
      <color rgb="FF000000"/>
      <name val="Calibri"/>
      <family val="2"/>
    </font>
    <font>
      <b/>
      <sz val="11"/>
      <name val="Calibri"/>
      <family val="2"/>
    </font>
    <font>
      <b/>
      <sz val="14"/>
      <name val="Calibri"/>
      <family val="2"/>
    </font>
    <font>
      <b/>
      <sz val="10"/>
      <color rgb="FF000000"/>
      <name val="Calibri"/>
      <family val="2"/>
    </font>
    <font>
      <sz val="10"/>
      <name val="Calibri"/>
      <family val="2"/>
    </font>
    <font>
      <sz val="11"/>
      <name val="Calibri"/>
      <family val="2"/>
    </font>
    <font>
      <sz val="10"/>
      <color rgb="FF000000"/>
      <name val="Calibri"/>
      <family val="2"/>
      <scheme val="minor"/>
    </font>
    <font>
      <b/>
      <sz val="14"/>
      <color theme="0"/>
      <name val="Calibri"/>
      <family val="2"/>
      <scheme val="minor"/>
    </font>
    <font>
      <sz val="11"/>
      <color rgb="FFFF0000"/>
      <name val="Calibri"/>
      <family val="2"/>
      <scheme val="minor"/>
    </font>
    <font>
      <b/>
      <sz val="10"/>
      <name val="Calibri"/>
      <family val="2"/>
      <scheme val="minor"/>
    </font>
    <font>
      <sz val="10"/>
      <color rgb="FFFF0000"/>
      <name val="Calibri"/>
      <family val="2"/>
    </font>
    <font>
      <sz val="11"/>
      <color rgb="FF000000"/>
      <name val="Calibri"/>
      <family val="2"/>
      <charset val="1"/>
    </font>
    <font>
      <sz val="10"/>
      <color rgb="FF0000FF"/>
      <name val="Calibri"/>
      <family val="2"/>
      <scheme val="minor"/>
    </font>
    <font>
      <b/>
      <sz val="14"/>
      <color rgb="FF0000FF"/>
      <name val="Calibri"/>
      <family val="2"/>
      <scheme val="minor"/>
    </font>
    <font>
      <b/>
      <sz val="11"/>
      <color rgb="FF0000FF"/>
      <name val="Calibri"/>
      <family val="2"/>
      <scheme val="minor"/>
    </font>
    <font>
      <sz val="11"/>
      <color theme="1"/>
      <name val="Arial"/>
      <family val="2"/>
    </font>
    <font>
      <sz val="11"/>
      <color rgb="FF000000"/>
      <name val="Arial"/>
      <family val="2"/>
    </font>
    <font>
      <b/>
      <sz val="11"/>
      <color theme="1"/>
      <name val="Arial"/>
      <family val="2"/>
    </font>
    <font>
      <b/>
      <sz val="11"/>
      <color theme="0"/>
      <name val="Arial"/>
      <family val="2"/>
    </font>
    <font>
      <sz val="11"/>
      <name val="Arial"/>
      <family val="2"/>
    </font>
    <font>
      <b/>
      <sz val="11"/>
      <name val="Arial"/>
      <family val="2"/>
    </font>
    <font>
      <b/>
      <sz val="11"/>
      <name val="Calibri"/>
      <family val="2"/>
      <scheme val="minor"/>
    </font>
    <font>
      <sz val="11"/>
      <color rgb="FF000000"/>
      <name val="Calibri"/>
      <family val="2"/>
      <scheme val="minor"/>
    </font>
    <font>
      <b/>
      <sz val="10"/>
      <color theme="1"/>
      <name val="Calibri"/>
      <family val="2"/>
      <scheme val="minor"/>
    </font>
    <font>
      <b/>
      <sz val="11"/>
      <color rgb="FF000000"/>
      <name val="Arial"/>
      <family val="2"/>
    </font>
    <font>
      <sz val="11"/>
      <name val="Arial"/>
      <family val="2"/>
    </font>
    <font>
      <sz val="11"/>
      <color rgb="FF000000"/>
      <name val="Arial"/>
      <family val="2"/>
    </font>
    <font>
      <u/>
      <sz val="11"/>
      <name val="Arial"/>
      <family val="2"/>
    </font>
    <font>
      <sz val="11"/>
      <color theme="0"/>
      <name val="Calibri"/>
      <family val="2"/>
      <scheme val="minor"/>
    </font>
    <font>
      <b/>
      <sz val="12"/>
      <color theme="1"/>
      <name val="Calibri"/>
      <family val="2"/>
      <scheme val="minor"/>
    </font>
    <font>
      <sz val="12"/>
      <color theme="1"/>
      <name val="Calibri"/>
      <family val="2"/>
      <scheme val="minor"/>
    </font>
    <font>
      <u/>
      <sz val="11"/>
      <name val="Calibri"/>
      <family val="2"/>
      <scheme val="minor"/>
    </font>
  </fonts>
  <fills count="22">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9" tint="0.79998168889431442"/>
        <bgColor indexed="64"/>
      </patternFill>
    </fill>
    <fill>
      <patternFill patternType="solid">
        <fgColor rgb="FFFF0000"/>
        <bgColor indexed="64"/>
      </patternFill>
    </fill>
    <fill>
      <patternFill patternType="solid">
        <fgColor rgb="FF92D050"/>
        <bgColor rgb="FF000000"/>
      </patternFill>
    </fill>
    <fill>
      <patternFill patternType="solid">
        <fgColor rgb="FF35EB4B"/>
        <bgColor rgb="FF000000"/>
      </patternFill>
    </fill>
    <fill>
      <patternFill patternType="solid">
        <fgColor rgb="FFFFFFFF"/>
        <bgColor indexed="64"/>
      </patternFill>
    </fill>
    <fill>
      <patternFill patternType="solid">
        <fgColor rgb="FF92D050"/>
        <bgColor indexed="64"/>
      </patternFill>
    </fill>
    <fill>
      <patternFill patternType="solid">
        <fgColor theme="2" tint="-0.249977111117893"/>
        <bgColor indexed="64"/>
      </patternFill>
    </fill>
    <fill>
      <patternFill patternType="solid">
        <fgColor rgb="FFE37303"/>
        <bgColor indexed="64"/>
      </patternFill>
    </fill>
    <fill>
      <patternFill patternType="solid">
        <fgColor rgb="FFFFC000"/>
        <bgColor indexed="64"/>
      </patternFill>
    </fill>
    <fill>
      <patternFill patternType="solid">
        <fgColor theme="2" tint="-9.9978637043366805E-2"/>
        <bgColor indexed="64"/>
      </patternFill>
    </fill>
    <fill>
      <patternFill patternType="solid">
        <fgColor rgb="FFC00000"/>
        <bgColor indexed="64"/>
      </patternFill>
    </fill>
    <fill>
      <patternFill patternType="solid">
        <fgColor rgb="FF70AD47"/>
        <bgColor indexed="64"/>
      </patternFill>
    </fill>
    <fill>
      <patternFill patternType="solid">
        <fgColor theme="0"/>
        <bgColor indexed="64"/>
      </patternFill>
    </fill>
    <fill>
      <patternFill patternType="solid">
        <fgColor theme="9"/>
        <bgColor indexed="64"/>
      </patternFill>
    </fill>
    <fill>
      <patternFill patternType="solid">
        <fgColor theme="5"/>
        <bgColor indexed="64"/>
      </patternFill>
    </fill>
  </fills>
  <borders count="61">
    <border>
      <left/>
      <right/>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thin">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medium">
        <color theme="5" tint="0.59996337778862885"/>
      </left>
      <right style="medium">
        <color theme="5" tint="0.59996337778862885"/>
      </right>
      <top style="medium">
        <color theme="5" tint="0.59996337778862885"/>
      </top>
      <bottom style="medium">
        <color theme="5" tint="0.59996337778862885"/>
      </bottom>
      <diagonal/>
    </border>
    <border>
      <left style="medium">
        <color theme="5" tint="0.59996337778862885"/>
      </left>
      <right style="medium">
        <color theme="5" tint="0.59996337778862885"/>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right style="thin">
        <color indexed="64"/>
      </right>
      <top/>
      <bottom style="medium">
        <color indexed="64"/>
      </bottom>
      <diagonal/>
    </border>
    <border>
      <left style="thin">
        <color rgb="FF000000"/>
      </left>
      <right style="thin">
        <color rgb="FF000000"/>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bottom style="thin">
        <color rgb="FF000000"/>
      </bottom>
      <diagonal/>
    </border>
    <border>
      <left style="medium">
        <color indexed="64"/>
      </left>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rgb="FF000000"/>
      </left>
      <right style="thin">
        <color rgb="FF000000"/>
      </right>
      <top style="thin">
        <color rgb="FF000000"/>
      </top>
      <bottom/>
      <diagonal/>
    </border>
    <border>
      <left style="thin">
        <color indexed="64"/>
      </left>
      <right/>
      <top/>
      <bottom style="medium">
        <color indexed="64"/>
      </bottom>
      <diagonal/>
    </border>
    <border>
      <left/>
      <right/>
      <top style="thin">
        <color indexed="64"/>
      </top>
      <bottom style="thin">
        <color indexed="64"/>
      </bottom>
      <diagonal/>
    </border>
  </borders>
  <cellStyleXfs count="7">
    <xf numFmtId="0" fontId="0" fillId="0" borderId="0"/>
    <xf numFmtId="9" fontId="12" fillId="0" borderId="0" applyFont="0" applyFill="0" applyBorder="0" applyAlignment="0" applyProtection="0"/>
    <xf numFmtId="43" fontId="12"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9" fontId="12" fillId="0" borderId="0" applyFont="0" applyFill="0" applyBorder="0" applyAlignment="0" applyProtection="0"/>
    <xf numFmtId="0" fontId="13" fillId="0" borderId="0" applyNumberFormat="0" applyFill="0" applyBorder="0" applyAlignment="0" applyProtection="0"/>
  </cellStyleXfs>
  <cellXfs count="1177">
    <xf numFmtId="0" fontId="0" fillId="0" borderId="0" xfId="0"/>
    <xf numFmtId="0" fontId="0" fillId="0" borderId="0" xfId="0" applyProtection="1">
      <protection hidden="1"/>
    </xf>
    <xf numFmtId="0" fontId="0" fillId="0" borderId="0" xfId="0" applyAlignment="1" applyProtection="1">
      <alignment horizontal="left" vertical="center" wrapText="1"/>
      <protection hidden="1"/>
    </xf>
    <xf numFmtId="164"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horizontal="justify" vertical="center" wrapText="1"/>
      <protection hidden="1"/>
    </xf>
    <xf numFmtId="0" fontId="0" fillId="0" borderId="0" xfId="0" applyAlignment="1" applyProtection="1">
      <alignment horizontal="center" vertical="center" wrapText="1"/>
      <protection hidden="1"/>
    </xf>
    <xf numFmtId="0" fontId="0" fillId="0" borderId="2" xfId="0" applyBorder="1" applyAlignment="1">
      <alignment vertical="center" wrapText="1"/>
    </xf>
    <xf numFmtId="0" fontId="6" fillId="7" borderId="2" xfId="0" applyFont="1" applyFill="1" applyBorder="1" applyAlignment="1">
      <alignment horizontal="center" vertical="center" wrapText="1"/>
    </xf>
    <xf numFmtId="0" fontId="6" fillId="0" borderId="0" xfId="0" applyFont="1"/>
    <xf numFmtId="0" fontId="0" fillId="0" borderId="3" xfId="0" applyBorder="1" applyAlignment="1">
      <alignment vertical="center" wrapText="1"/>
    </xf>
    <xf numFmtId="0" fontId="0" fillId="0" borderId="2" xfId="0" applyBorder="1"/>
    <xf numFmtId="0" fontId="0" fillId="0" borderId="0" xfId="0" applyAlignment="1">
      <alignment wrapText="1"/>
    </xf>
    <xf numFmtId="0" fontId="0" fillId="0" borderId="8" xfId="0" applyBorder="1" applyAlignment="1" applyProtection="1">
      <alignment horizontal="justify" vertical="center" wrapText="1"/>
      <protection locked="0"/>
    </xf>
    <xf numFmtId="14" fontId="1" fillId="0" borderId="8"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wrapText="1"/>
      <protection hidden="1"/>
    </xf>
    <xf numFmtId="0" fontId="6" fillId="7" borderId="10" xfId="0" applyFont="1" applyFill="1" applyBorder="1" applyAlignment="1">
      <alignment horizontal="center" vertical="center" wrapText="1"/>
    </xf>
    <xf numFmtId="0" fontId="0" fillId="0" borderId="10" xfId="0" applyBorder="1" applyAlignment="1">
      <alignment vertical="center" wrapText="1"/>
    </xf>
    <xf numFmtId="9" fontId="0" fillId="0" borderId="10" xfId="0" applyNumberFormat="1" applyBorder="1" applyAlignment="1">
      <alignment vertical="center" wrapText="1"/>
    </xf>
    <xf numFmtId="9" fontId="0" fillId="0" borderId="3" xfId="0" applyNumberFormat="1" applyBorder="1" applyAlignment="1">
      <alignment vertical="center" wrapText="1"/>
    </xf>
    <xf numFmtId="9" fontId="0" fillId="0" borderId="0" xfId="1" applyFont="1" applyBorder="1" applyAlignment="1" applyProtection="1">
      <alignment horizontal="left" vertical="center" wrapText="1"/>
      <protection hidden="1"/>
    </xf>
    <xf numFmtId="9" fontId="0" fillId="0" borderId="0" xfId="1" applyFont="1" applyAlignment="1" applyProtection="1">
      <alignment horizontal="left" vertical="center" wrapText="1"/>
      <protection hidden="1"/>
    </xf>
    <xf numFmtId="9" fontId="1" fillId="0" borderId="5" xfId="1" applyFont="1" applyBorder="1" applyAlignment="1" applyProtection="1">
      <alignment vertical="center" wrapText="1"/>
      <protection locked="0"/>
    </xf>
    <xf numFmtId="9" fontId="0" fillId="0" borderId="0" xfId="1" applyFont="1" applyBorder="1" applyAlignment="1" applyProtection="1">
      <alignment horizontal="right" vertical="center" wrapText="1"/>
      <protection hidden="1"/>
    </xf>
    <xf numFmtId="9" fontId="0" fillId="0" borderId="0" xfId="1" applyFont="1" applyAlignment="1" applyProtection="1">
      <alignment horizontal="right" vertical="center" wrapText="1"/>
      <protection hidden="1"/>
    </xf>
    <xf numFmtId="14" fontId="0" fillId="0" borderId="8" xfId="0" applyNumberFormat="1" applyBorder="1" applyAlignment="1" applyProtection="1">
      <alignment horizontal="center" vertical="center" wrapText="1"/>
      <protection locked="0"/>
    </xf>
    <xf numFmtId="0" fontId="0" fillId="0" borderId="0" xfId="0" applyAlignment="1">
      <alignment vertical="center" wrapText="1"/>
    </xf>
    <xf numFmtId="0" fontId="0" fillId="0" borderId="0" xfId="0" applyAlignment="1">
      <alignment vertical="center"/>
    </xf>
    <xf numFmtId="0" fontId="1" fillId="0" borderId="8" xfId="0" applyFont="1" applyBorder="1" applyAlignment="1" applyProtection="1">
      <alignment vertical="center" wrapText="1"/>
      <protection locked="0"/>
    </xf>
    <xf numFmtId="0" fontId="1" fillId="0" borderId="2" xfId="0" applyFont="1" applyBorder="1" applyAlignment="1" applyProtection="1">
      <alignment horizontal="justify" vertical="center" wrapText="1"/>
      <protection locked="0"/>
    </xf>
    <xf numFmtId="14" fontId="0" fillId="0" borderId="2" xfId="0" applyNumberFormat="1" applyBorder="1" applyAlignment="1" applyProtection="1">
      <alignment horizontal="center" vertical="center" wrapText="1"/>
      <protection locked="0"/>
    </xf>
    <xf numFmtId="9" fontId="1" fillId="0" borderId="2" xfId="1" applyFont="1" applyBorder="1" applyAlignment="1" applyProtection="1">
      <alignment vertical="center" wrapText="1"/>
      <protection locked="0"/>
    </xf>
    <xf numFmtId="9" fontId="1" fillId="0" borderId="2" xfId="1" applyFont="1" applyBorder="1" applyAlignment="1" applyProtection="1">
      <alignment horizontal="right" vertical="center" wrapText="1"/>
      <protection locked="0"/>
    </xf>
    <xf numFmtId="0" fontId="0" fillId="0" borderId="2" xfId="0" applyBorder="1" applyAlignment="1" applyProtection="1">
      <alignment horizontal="justify" vertical="center" wrapText="1"/>
      <protection locked="0"/>
    </xf>
    <xf numFmtId="14" fontId="0" fillId="0" borderId="2" xfId="0" applyNumberFormat="1" applyBorder="1" applyAlignment="1" applyProtection="1">
      <alignment vertical="center"/>
      <protection hidden="1"/>
    </xf>
    <xf numFmtId="0" fontId="1" fillId="0" borderId="2" xfId="0" quotePrefix="1" applyFont="1" applyBorder="1" applyAlignment="1" applyProtection="1">
      <alignment horizontal="left" vertical="center" wrapText="1"/>
      <protection locked="0"/>
    </xf>
    <xf numFmtId="14" fontId="1" fillId="0" borderId="2" xfId="0" applyNumberFormat="1" applyFont="1" applyBorder="1" applyAlignment="1" applyProtection="1">
      <alignment horizontal="center" vertical="center" wrapText="1"/>
      <protection locked="0"/>
    </xf>
    <xf numFmtId="9" fontId="1" fillId="0" borderId="8" xfId="1" applyFont="1" applyBorder="1" applyAlignment="1" applyProtection="1">
      <alignment vertical="center" wrapText="1"/>
      <protection locked="0"/>
    </xf>
    <xf numFmtId="14" fontId="1" fillId="0" borderId="2" xfId="0" applyNumberFormat="1" applyFont="1" applyBorder="1" applyAlignment="1" applyProtection="1">
      <alignment horizontal="center" vertical="center"/>
      <protection locked="0"/>
    </xf>
    <xf numFmtId="0" fontId="1" fillId="0" borderId="2" xfId="0" applyFont="1" applyBorder="1" applyAlignment="1" applyProtection="1">
      <alignment vertical="center" wrapText="1"/>
      <protection hidden="1"/>
    </xf>
    <xf numFmtId="0" fontId="3" fillId="0" borderId="2" xfId="0" applyFont="1" applyBorder="1" applyAlignment="1" applyProtection="1">
      <alignment vertical="center" wrapText="1"/>
      <protection locked="0"/>
    </xf>
    <xf numFmtId="0" fontId="3" fillId="0" borderId="2" xfId="0" applyFont="1" applyBorder="1" applyAlignment="1" applyProtection="1">
      <alignment horizontal="justify" vertical="center" wrapText="1"/>
      <protection locked="0"/>
    </xf>
    <xf numFmtId="0" fontId="1" fillId="0" borderId="8" xfId="0" applyFont="1" applyBorder="1" applyAlignment="1" applyProtection="1">
      <alignment vertical="center" wrapText="1"/>
      <protection hidden="1"/>
    </xf>
    <xf numFmtId="0" fontId="1" fillId="0" borderId="5" xfId="0" applyFont="1" applyBorder="1" applyAlignment="1" applyProtection="1">
      <alignment vertical="center" wrapText="1"/>
      <protection hidden="1"/>
    </xf>
    <xf numFmtId="0" fontId="1" fillId="0" borderId="9" xfId="0" applyFont="1" applyBorder="1" applyAlignment="1" applyProtection="1">
      <alignment vertical="center" wrapText="1"/>
      <protection locked="0"/>
    </xf>
    <xf numFmtId="9" fontId="1" fillId="0" borderId="9" xfId="1" applyFont="1" applyBorder="1" applyAlignment="1" applyProtection="1">
      <alignment vertical="center" wrapText="1"/>
      <protection locked="0"/>
    </xf>
    <xf numFmtId="9" fontId="1" fillId="0" borderId="9" xfId="1" applyFont="1" applyBorder="1" applyAlignment="1" applyProtection="1">
      <alignment horizontal="right" vertical="center" wrapText="1"/>
      <protection locked="0"/>
    </xf>
    <xf numFmtId="0" fontId="1" fillId="0" borderId="2" xfId="0" applyFont="1" applyBorder="1" applyAlignment="1" applyProtection="1">
      <alignment horizontal="justify" vertical="center" wrapText="1"/>
      <protection locked="0" hidden="1"/>
    </xf>
    <xf numFmtId="0" fontId="1" fillId="0" borderId="2" xfId="0" quotePrefix="1" applyFont="1" applyBorder="1" applyAlignment="1" applyProtection="1">
      <alignment horizontal="center" vertical="center" wrapText="1"/>
      <protection locked="0" hidden="1"/>
    </xf>
    <xf numFmtId="0" fontId="1" fillId="0" borderId="2" xfId="0" applyFont="1" applyBorder="1" applyAlignment="1" applyProtection="1">
      <alignment vertical="center" wrapText="1"/>
      <protection locked="0"/>
    </xf>
    <xf numFmtId="0" fontId="1" fillId="0" borderId="5" xfId="0" applyFont="1" applyBorder="1" applyAlignment="1" applyProtection="1">
      <alignment vertical="center" wrapText="1"/>
      <protection locked="0"/>
    </xf>
    <xf numFmtId="0" fontId="0" fillId="0" borderId="21" xfId="0" applyBorder="1" applyAlignment="1">
      <alignment vertical="center" wrapText="1"/>
    </xf>
    <xf numFmtId="9" fontId="0" fillId="0" borderId="21" xfId="0" applyNumberFormat="1" applyBorder="1" applyAlignment="1">
      <alignment horizontal="left" vertical="center" wrapText="1"/>
    </xf>
    <xf numFmtId="0" fontId="0" fillId="0" borderId="22" xfId="0" applyBorder="1" applyAlignment="1">
      <alignment vertical="center" wrapText="1"/>
    </xf>
    <xf numFmtId="0" fontId="0" fillId="0" borderId="0" xfId="0" applyAlignment="1">
      <alignment horizontal="center" vertical="center"/>
    </xf>
    <xf numFmtId="0" fontId="6" fillId="0" borderId="2" xfId="0" applyFont="1" applyBorder="1" applyAlignment="1">
      <alignment horizontal="right" vertical="center"/>
    </xf>
    <xf numFmtId="0" fontId="6" fillId="0" borderId="2" xfId="0" applyFont="1" applyBorder="1" applyAlignment="1">
      <alignment horizontal="center" vertical="center" wrapText="1"/>
    </xf>
    <xf numFmtId="166" fontId="6" fillId="0" borderId="2" xfId="2" applyNumberFormat="1" applyFont="1" applyBorder="1" applyAlignment="1">
      <alignment vertical="center"/>
    </xf>
    <xf numFmtId="9" fontId="0" fillId="0" borderId="2" xfId="0" applyNumberFormat="1" applyBorder="1" applyAlignment="1">
      <alignment vertical="center"/>
    </xf>
    <xf numFmtId="166" fontId="0" fillId="0" borderId="2" xfId="2" applyNumberFormat="1" applyFont="1" applyBorder="1" applyAlignment="1">
      <alignment vertical="center"/>
    </xf>
    <xf numFmtId="0" fontId="0" fillId="0" borderId="9" xfId="0" applyBorder="1" applyAlignment="1" applyProtection="1">
      <alignment horizontal="left" vertical="center" wrapText="1"/>
      <protection hidden="1"/>
    </xf>
    <xf numFmtId="9" fontId="0" fillId="0" borderId="5" xfId="1" applyFont="1" applyBorder="1" applyAlignment="1" applyProtection="1">
      <alignment horizontal="left" vertical="center" wrapText="1"/>
      <protection hidden="1"/>
    </xf>
    <xf numFmtId="9" fontId="0" fillId="0" borderId="8" xfId="1" applyFont="1" applyBorder="1" applyAlignment="1" applyProtection="1">
      <alignment horizontal="left" vertical="center" wrapText="1"/>
      <protection hidden="1"/>
    </xf>
    <xf numFmtId="0" fontId="0" fillId="0" borderId="8" xfId="0" applyBorder="1" applyAlignment="1" applyProtection="1">
      <alignment horizontal="justify" vertical="center" wrapText="1"/>
      <protection hidden="1"/>
    </xf>
    <xf numFmtId="0" fontId="0" fillId="0" borderId="0" xfId="0" applyAlignment="1">
      <alignment horizontal="center" vertical="center" wrapText="1"/>
    </xf>
    <xf numFmtId="0" fontId="0" fillId="0" borderId="0" xfId="0" applyAlignment="1">
      <alignment horizontal="right" vertical="center" wrapText="1"/>
    </xf>
    <xf numFmtId="0" fontId="6" fillId="0" borderId="0" xfId="0" applyFont="1" applyAlignment="1">
      <alignment horizontal="center" vertical="center" wrapText="1"/>
    </xf>
    <xf numFmtId="0" fontId="0" fillId="0" borderId="2" xfId="0" applyBorder="1" applyAlignment="1">
      <alignment horizontal="center" vertical="center" wrapText="1"/>
    </xf>
    <xf numFmtId="0" fontId="14" fillId="8" borderId="2" xfId="0" applyFont="1" applyFill="1" applyBorder="1" applyAlignment="1">
      <alignment horizontal="center" vertical="center" wrapText="1"/>
    </xf>
    <xf numFmtId="0" fontId="1" fillId="0" borderId="2" xfId="0" quotePrefix="1" applyFont="1" applyBorder="1" applyAlignment="1" applyProtection="1">
      <alignment horizontal="justify" vertical="center" wrapText="1"/>
      <protection locked="0"/>
    </xf>
    <xf numFmtId="0" fontId="0" fillId="0" borderId="2" xfId="0" applyBorder="1" applyAlignment="1">
      <alignment horizontal="right" vertical="center" wrapText="1"/>
    </xf>
    <xf numFmtId="0" fontId="0" fillId="0" borderId="0" xfId="0" applyAlignment="1" applyProtection="1">
      <alignment vertical="center"/>
      <protection hidden="1"/>
    </xf>
    <xf numFmtId="0" fontId="0" fillId="0" borderId="0" xfId="0" applyAlignment="1" applyProtection="1">
      <alignment vertical="center" wrapText="1"/>
      <protection hidden="1"/>
    </xf>
    <xf numFmtId="9" fontId="23" fillId="9" borderId="2" xfId="0" applyNumberFormat="1" applyFont="1" applyFill="1" applyBorder="1" applyAlignment="1">
      <alignment vertical="center" wrapText="1"/>
    </xf>
    <xf numFmtId="0" fontId="3" fillId="0" borderId="24" xfId="0" applyFont="1" applyBorder="1" applyAlignment="1" applyProtection="1">
      <alignment vertical="center" wrapText="1"/>
      <protection locked="0"/>
    </xf>
    <xf numFmtId="0" fontId="1" fillId="0" borderId="24" xfId="0" applyFont="1" applyBorder="1" applyAlignment="1" applyProtection="1">
      <alignment vertical="center" wrapText="1"/>
      <protection locked="0"/>
    </xf>
    <xf numFmtId="9" fontId="1" fillId="0" borderId="24" xfId="1" applyFont="1" applyBorder="1" applyAlignment="1" applyProtection="1">
      <alignment vertical="center" wrapText="1"/>
      <protection locked="0"/>
    </xf>
    <xf numFmtId="9" fontId="1" fillId="0" borderId="24" xfId="1" applyFont="1" applyBorder="1" applyAlignment="1" applyProtection="1">
      <alignment horizontal="right" vertical="center" wrapText="1"/>
      <protection locked="0"/>
    </xf>
    <xf numFmtId="0" fontId="9" fillId="6" borderId="26" xfId="0" applyFont="1" applyFill="1" applyBorder="1" applyAlignment="1" applyProtection="1">
      <alignment horizontal="center" vertical="center"/>
      <protection hidden="1"/>
    </xf>
    <xf numFmtId="0" fontId="1" fillId="0" borderId="29" xfId="0" applyFont="1" applyBorder="1" applyAlignment="1" applyProtection="1">
      <alignment vertical="center" wrapText="1"/>
      <protection locked="0"/>
    </xf>
    <xf numFmtId="9" fontId="1" fillId="0" borderId="29" xfId="1" applyFont="1" applyBorder="1" applyAlignment="1" applyProtection="1">
      <alignment vertical="center" wrapText="1"/>
      <protection locked="0"/>
    </xf>
    <xf numFmtId="9" fontId="1" fillId="0" borderId="29" xfId="1" applyFont="1" applyBorder="1" applyAlignment="1" applyProtection="1">
      <alignment horizontal="right" vertical="center" wrapText="1"/>
      <protection locked="0"/>
    </xf>
    <xf numFmtId="0" fontId="14" fillId="8" borderId="30" xfId="0" applyFont="1" applyFill="1" applyBorder="1" applyAlignment="1">
      <alignment horizontal="right" vertical="center" wrapText="1"/>
    </xf>
    <xf numFmtId="14" fontId="16" fillId="0" borderId="2" xfId="0" applyNumberFormat="1" applyFont="1" applyBorder="1" applyAlignment="1">
      <alignment vertical="center"/>
    </xf>
    <xf numFmtId="0" fontId="0" fillId="0" borderId="2" xfId="0" applyBorder="1" applyAlignment="1" applyProtection="1">
      <alignment vertical="center" wrapText="1"/>
      <protection hidden="1"/>
    </xf>
    <xf numFmtId="0" fontId="0" fillId="0" borderId="2" xfId="0" applyBorder="1" applyAlignment="1" applyProtection="1">
      <alignment wrapText="1"/>
      <protection hidden="1"/>
    </xf>
    <xf numFmtId="0" fontId="8" fillId="0" borderId="2" xfId="0" applyFont="1" applyBorder="1" applyAlignment="1" applyProtection="1">
      <alignment vertical="center" wrapText="1"/>
      <protection locked="0"/>
    </xf>
    <xf numFmtId="0" fontId="0" fillId="0" borderId="2" xfId="0" applyBorder="1" applyAlignment="1" applyProtection="1">
      <alignment horizontal="left" vertical="center" wrapText="1"/>
      <protection hidden="1"/>
    </xf>
    <xf numFmtId="0" fontId="0" fillId="0" borderId="2" xfId="0" applyBorder="1" applyAlignment="1" applyProtection="1">
      <alignment horizontal="justify" vertical="center" wrapText="1"/>
      <protection hidden="1"/>
    </xf>
    <xf numFmtId="0" fontId="0" fillId="0" borderId="2" xfId="0" applyBorder="1" applyAlignment="1" applyProtection="1">
      <alignment horizontal="center" vertical="center"/>
      <protection hidden="1"/>
    </xf>
    <xf numFmtId="0" fontId="0" fillId="0" borderId="2" xfId="0" applyBorder="1" applyAlignment="1" applyProtection="1">
      <alignment vertical="center"/>
      <protection hidden="1"/>
    </xf>
    <xf numFmtId="0" fontId="24" fillId="0" borderId="2" xfId="0" applyFont="1" applyBorder="1" applyAlignment="1">
      <alignment vertical="center" wrapText="1"/>
    </xf>
    <xf numFmtId="0" fontId="3" fillId="0" borderId="2" xfId="0" quotePrefix="1" applyFont="1" applyBorder="1" applyAlignment="1" applyProtection="1">
      <alignment horizontal="left" vertical="center" wrapText="1"/>
      <protection locked="0"/>
    </xf>
    <xf numFmtId="0" fontId="3" fillId="0" borderId="2" xfId="0" quotePrefix="1" applyFont="1" applyBorder="1" applyAlignment="1" applyProtection="1">
      <alignment horizontal="justify" vertical="center" wrapText="1"/>
      <protection locked="0"/>
    </xf>
    <xf numFmtId="0" fontId="1" fillId="0" borderId="2" xfId="0" quotePrefix="1" applyFont="1" applyBorder="1" applyAlignment="1" applyProtection="1">
      <alignment horizontal="justify" vertical="center" wrapText="1"/>
      <protection locked="0" hidden="1"/>
    </xf>
    <xf numFmtId="0" fontId="1" fillId="0" borderId="8" xfId="0" quotePrefix="1" applyFont="1" applyBorder="1" applyAlignment="1" applyProtection="1">
      <alignment horizontal="justify" vertical="center" wrapText="1"/>
      <protection locked="0"/>
    </xf>
    <xf numFmtId="0" fontId="1" fillId="0" borderId="8" xfId="0" quotePrefix="1" applyFont="1" applyBorder="1" applyAlignment="1" applyProtection="1">
      <alignment horizontal="center" vertical="center" wrapText="1"/>
      <protection locked="0" hidden="1"/>
    </xf>
    <xf numFmtId="14" fontId="0" fillId="0" borderId="2" xfId="0" applyNumberFormat="1" applyBorder="1" applyAlignment="1" applyProtection="1">
      <alignment vertical="center" wrapText="1"/>
      <protection hidden="1"/>
    </xf>
    <xf numFmtId="0" fontId="4" fillId="0" borderId="2" xfId="0" applyFont="1" applyBorder="1" applyAlignment="1" applyProtection="1">
      <alignment horizontal="justify" vertical="center" wrapText="1"/>
      <protection locked="0"/>
    </xf>
    <xf numFmtId="0" fontId="26" fillId="0" borderId="8" xfId="0" applyFont="1" applyBorder="1" applyAlignment="1" applyProtection="1">
      <alignment horizontal="center" vertical="center" wrapText="1"/>
      <protection locked="0"/>
    </xf>
    <xf numFmtId="0" fontId="16" fillId="0" borderId="2" xfId="0" applyFont="1" applyBorder="1" applyAlignment="1">
      <alignment wrapText="1"/>
    </xf>
    <xf numFmtId="0" fontId="2" fillId="11" borderId="6" xfId="0" applyFont="1" applyFill="1" applyBorder="1" applyAlignment="1" applyProtection="1">
      <alignment horizontal="center" vertical="center" wrapText="1"/>
      <protection locked="0"/>
    </xf>
    <xf numFmtId="0" fontId="1" fillId="11" borderId="2" xfId="0" applyFont="1" applyFill="1" applyBorder="1" applyAlignment="1" applyProtection="1">
      <alignment horizontal="left" vertical="center" wrapText="1"/>
      <protection locked="0"/>
    </xf>
    <xf numFmtId="0" fontId="1" fillId="11" borderId="2" xfId="0" applyFont="1" applyFill="1" applyBorder="1" applyAlignment="1" applyProtection="1">
      <alignment horizontal="right" vertical="center" wrapText="1"/>
      <protection locked="0"/>
    </xf>
    <xf numFmtId="0" fontId="8" fillId="11" borderId="2" xfId="0" applyFont="1" applyFill="1" applyBorder="1" applyAlignment="1" applyProtection="1">
      <alignment vertical="center" wrapText="1"/>
      <protection locked="0"/>
    </xf>
    <xf numFmtId="9" fontId="12" fillId="11" borderId="2" xfId="1" applyFont="1" applyFill="1" applyBorder="1" applyAlignment="1" applyProtection="1">
      <alignment horizontal="left" vertical="center" wrapText="1"/>
      <protection locked="0"/>
    </xf>
    <xf numFmtId="0" fontId="1" fillId="11" borderId="2" xfId="0" applyFont="1" applyFill="1" applyBorder="1" applyAlignment="1" applyProtection="1">
      <alignment vertical="center" wrapText="1"/>
      <protection locked="0"/>
    </xf>
    <xf numFmtId="9" fontId="1" fillId="11" borderId="2" xfId="1" applyFont="1" applyFill="1" applyBorder="1" applyAlignment="1" applyProtection="1">
      <alignment vertical="center" wrapText="1"/>
      <protection locked="0"/>
    </xf>
    <xf numFmtId="0" fontId="1" fillId="11" borderId="2" xfId="0" quotePrefix="1" applyFont="1" applyFill="1" applyBorder="1" applyAlignment="1" applyProtection="1">
      <alignment horizontal="left" vertical="center" wrapText="1"/>
      <protection locked="0"/>
    </xf>
    <xf numFmtId="9" fontId="1" fillId="11" borderId="2" xfId="1" applyFont="1" applyFill="1" applyBorder="1" applyAlignment="1" applyProtection="1">
      <alignment horizontal="right" vertical="center" wrapText="1"/>
      <protection locked="0"/>
    </xf>
    <xf numFmtId="0" fontId="1" fillId="11" borderId="2" xfId="0" quotePrefix="1" applyFont="1" applyFill="1" applyBorder="1" applyAlignment="1" applyProtection="1">
      <alignment horizontal="justify" vertical="center" wrapText="1"/>
      <protection locked="0"/>
    </xf>
    <xf numFmtId="0" fontId="0" fillId="11" borderId="2" xfId="0" applyFill="1" applyBorder="1" applyAlignment="1" applyProtection="1">
      <alignment horizontal="center" vertical="center" wrapText="1"/>
      <protection locked="0"/>
    </xf>
    <xf numFmtId="14" fontId="1" fillId="11" borderId="2" xfId="0" applyNumberFormat="1" applyFont="1" applyFill="1" applyBorder="1" applyAlignment="1" applyProtection="1">
      <alignment horizontal="center" vertical="center" wrapText="1"/>
      <protection locked="0"/>
    </xf>
    <xf numFmtId="14" fontId="16" fillId="11" borderId="2" xfId="0" applyNumberFormat="1" applyFont="1" applyFill="1" applyBorder="1" applyAlignment="1">
      <alignment vertical="center"/>
    </xf>
    <xf numFmtId="0" fontId="0" fillId="11" borderId="2" xfId="0" applyFill="1" applyBorder="1" applyAlignment="1" applyProtection="1">
      <alignment vertical="center" wrapText="1"/>
      <protection hidden="1"/>
    </xf>
    <xf numFmtId="14" fontId="0" fillId="11" borderId="2" xfId="0" applyNumberFormat="1" applyFill="1" applyBorder="1" applyAlignment="1" applyProtection="1">
      <alignment vertical="center"/>
      <protection hidden="1"/>
    </xf>
    <xf numFmtId="0" fontId="0" fillId="11" borderId="0" xfId="0" applyFill="1" applyProtection="1">
      <protection hidden="1"/>
    </xf>
    <xf numFmtId="0" fontId="13" fillId="0" borderId="2" xfId="3" applyBorder="1" applyAlignment="1" applyProtection="1">
      <alignment vertical="center" wrapText="1"/>
      <protection hidden="1"/>
    </xf>
    <xf numFmtId="0" fontId="24" fillId="0" borderId="2" xfId="0" applyFont="1" applyBorder="1" applyAlignment="1">
      <alignment horizontal="left" vertical="center" wrapText="1"/>
    </xf>
    <xf numFmtId="0" fontId="0" fillId="0" borderId="8" xfId="0" applyBorder="1" applyAlignment="1" applyProtection="1">
      <alignment horizontal="center" vertical="center" wrapText="1"/>
      <protection locked="0"/>
    </xf>
    <xf numFmtId="14" fontId="1" fillId="0" borderId="8" xfId="0" applyNumberFormat="1" applyFont="1" applyBorder="1" applyAlignment="1" applyProtection="1">
      <alignment horizontal="center" vertical="center" wrapText="1"/>
      <protection locked="0" hidden="1"/>
    </xf>
    <xf numFmtId="14" fontId="16" fillId="0" borderId="8" xfId="0" applyNumberFormat="1" applyFont="1" applyBorder="1" applyAlignment="1">
      <alignment vertical="center"/>
    </xf>
    <xf numFmtId="0" fontId="0" fillId="0" borderId="8" xfId="0" applyBorder="1" applyAlignment="1" applyProtection="1">
      <alignment vertical="center" wrapText="1"/>
      <protection hidden="1"/>
    </xf>
    <xf numFmtId="14" fontId="0" fillId="0" borderId="8" xfId="0" applyNumberFormat="1" applyBorder="1" applyAlignment="1" applyProtection="1">
      <alignment vertical="center"/>
      <protection hidden="1"/>
    </xf>
    <xf numFmtId="0" fontId="0" fillId="0" borderId="8" xfId="0" applyBorder="1" applyAlignment="1" applyProtection="1">
      <alignment wrapText="1"/>
      <protection hidden="1"/>
    </xf>
    <xf numFmtId="0" fontId="0" fillId="2" borderId="8" xfId="0" applyFill="1" applyBorder="1" applyAlignment="1" applyProtection="1">
      <alignment wrapText="1"/>
      <protection hidden="1"/>
    </xf>
    <xf numFmtId="0" fontId="14" fillId="8" borderId="6" xfId="0" applyFont="1" applyFill="1" applyBorder="1" applyAlignment="1">
      <alignment horizontal="center" vertical="center" wrapText="1"/>
    </xf>
    <xf numFmtId="0" fontId="14" fillId="8" borderId="33" xfId="0" applyFont="1" applyFill="1" applyBorder="1" applyAlignment="1">
      <alignment horizontal="center" vertical="center" wrapText="1"/>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0" fillId="0" borderId="33" xfId="0" applyBorder="1" applyAlignment="1">
      <alignment horizontal="right" vertical="center"/>
    </xf>
    <xf numFmtId="0" fontId="27" fillId="8" borderId="11" xfId="0" applyFont="1" applyFill="1" applyBorder="1" applyAlignment="1" applyProtection="1">
      <alignment horizontal="center" vertical="center" wrapText="1"/>
      <protection hidden="1"/>
    </xf>
    <xf numFmtId="9" fontId="7" fillId="15" borderId="9" xfId="1" applyFont="1" applyFill="1" applyBorder="1" applyAlignment="1" applyProtection="1">
      <alignment horizontal="center" vertical="center" wrapText="1"/>
      <protection hidden="1"/>
    </xf>
    <xf numFmtId="0" fontId="7" fillId="15" borderId="9" xfId="0" applyFont="1" applyFill="1" applyBorder="1" applyAlignment="1" applyProtection="1">
      <alignment horizontal="center" vertical="center" wrapText="1"/>
      <protection hidden="1"/>
    </xf>
    <xf numFmtId="9" fontId="7" fillId="16" borderId="9" xfId="1" applyFont="1" applyFill="1" applyBorder="1" applyAlignment="1" applyProtection="1">
      <alignment horizontal="center" vertical="center" wrapText="1"/>
      <protection hidden="1"/>
    </xf>
    <xf numFmtId="9" fontId="7" fillId="13" borderId="9" xfId="1" applyFont="1" applyFill="1" applyBorder="1" applyAlignment="1" applyProtection="1">
      <alignment horizontal="center" vertical="center" wrapText="1"/>
      <protection hidden="1"/>
    </xf>
    <xf numFmtId="0" fontId="7" fillId="15" borderId="2" xfId="0" applyFont="1" applyFill="1" applyBorder="1" applyAlignment="1" applyProtection="1">
      <alignment horizontal="center" vertical="center" wrapText="1"/>
      <protection hidden="1"/>
    </xf>
    <xf numFmtId="0" fontId="27" fillId="8" borderId="6" xfId="0" applyFont="1" applyFill="1" applyBorder="1" applyAlignment="1" applyProtection="1">
      <alignment horizontal="center" vertical="center" wrapText="1"/>
      <protection hidden="1"/>
    </xf>
    <xf numFmtId="9" fontId="7" fillId="15" borderId="2" xfId="1" applyFont="1" applyFill="1" applyBorder="1" applyAlignment="1" applyProtection="1">
      <alignment horizontal="center" vertical="center" wrapText="1"/>
      <protection hidden="1"/>
    </xf>
    <xf numFmtId="9" fontId="7" fillId="16" borderId="2" xfId="1" applyFont="1" applyFill="1" applyBorder="1" applyAlignment="1" applyProtection="1">
      <alignment horizontal="center" vertical="center" wrapText="1"/>
      <protection hidden="1"/>
    </xf>
    <xf numFmtId="0" fontId="7" fillId="15" borderId="24" xfId="0" applyFont="1" applyFill="1" applyBorder="1" applyAlignment="1" applyProtection="1">
      <alignment horizontal="center" vertical="center" wrapText="1"/>
      <protection hidden="1"/>
    </xf>
    <xf numFmtId="0" fontId="27" fillId="8" borderId="27" xfId="0" applyFont="1" applyFill="1" applyBorder="1" applyAlignment="1" applyProtection="1">
      <alignment horizontal="center" vertical="center" wrapText="1"/>
      <protection hidden="1"/>
    </xf>
    <xf numFmtId="9" fontId="7" fillId="15" borderId="24" xfId="1" applyFont="1" applyFill="1" applyBorder="1" applyAlignment="1" applyProtection="1">
      <alignment horizontal="center" vertical="center" wrapText="1"/>
      <protection hidden="1"/>
    </xf>
    <xf numFmtId="9" fontId="7" fillId="16" borderId="24" xfId="1" applyFont="1" applyFill="1" applyBorder="1" applyAlignment="1" applyProtection="1">
      <alignment horizontal="center" vertical="center" wrapText="1"/>
      <protection hidden="1"/>
    </xf>
    <xf numFmtId="0" fontId="14" fillId="17" borderId="8" xfId="0" applyFont="1" applyFill="1" applyBorder="1" applyAlignment="1" applyProtection="1">
      <alignment horizontal="center" vertical="center" wrapText="1"/>
      <protection locked="0"/>
    </xf>
    <xf numFmtId="0" fontId="27" fillId="17" borderId="8" xfId="0" applyFont="1" applyFill="1" applyBorder="1" applyAlignment="1" applyProtection="1">
      <alignment horizontal="center" vertical="center" wrapText="1"/>
      <protection locked="0"/>
    </xf>
    <xf numFmtId="0" fontId="8" fillId="6" borderId="8" xfId="0" applyFont="1" applyFill="1" applyBorder="1" applyAlignment="1" applyProtection="1">
      <alignment horizontal="center" vertical="center" wrapText="1"/>
      <protection locked="0"/>
    </xf>
    <xf numFmtId="0" fontId="1" fillId="0" borderId="6" xfId="0" quotePrefix="1" applyFont="1" applyBorder="1" applyAlignment="1" applyProtection="1">
      <alignment horizontal="left" vertical="center" wrapText="1"/>
      <protection hidden="1"/>
    </xf>
    <xf numFmtId="0" fontId="0" fillId="0" borderId="33" xfId="0" applyBorder="1" applyProtection="1">
      <protection hidden="1"/>
    </xf>
    <xf numFmtId="0" fontId="1" fillId="0" borderId="7" xfId="0" quotePrefix="1" applyFont="1" applyBorder="1" applyAlignment="1" applyProtection="1">
      <alignment horizontal="left" vertical="center" wrapText="1"/>
      <protection hidden="1"/>
    </xf>
    <xf numFmtId="0" fontId="0" fillId="0" borderId="34" xfId="0" applyBorder="1" applyProtection="1">
      <protection hidden="1"/>
    </xf>
    <xf numFmtId="0" fontId="16" fillId="0" borderId="2" xfId="0" applyFont="1" applyBorder="1" applyAlignment="1">
      <alignment vertical="top" wrapText="1"/>
    </xf>
    <xf numFmtId="0" fontId="1" fillId="0" borderId="6" xfId="0" quotePrefix="1" applyFont="1" applyBorder="1" applyAlignment="1" applyProtection="1">
      <alignment vertical="center" wrapText="1"/>
      <protection hidden="1"/>
    </xf>
    <xf numFmtId="0" fontId="1" fillId="0" borderId="6" xfId="0" applyFont="1" applyBorder="1" applyAlignment="1" applyProtection="1">
      <alignment horizontal="left" vertical="center" wrapText="1"/>
      <protection hidden="1"/>
    </xf>
    <xf numFmtId="0" fontId="1" fillId="0" borderId="7" xfId="0" applyFont="1" applyBorder="1" applyAlignment="1" applyProtection="1">
      <alignment horizontal="left" vertical="center" wrapText="1"/>
      <protection hidden="1"/>
    </xf>
    <xf numFmtId="0" fontId="19" fillId="0" borderId="6" xfId="0" applyFont="1" applyBorder="1" applyAlignment="1">
      <alignment vertical="center" wrapText="1"/>
    </xf>
    <xf numFmtId="14" fontId="19" fillId="0" borderId="2" xfId="0" applyNumberFormat="1" applyFont="1" applyBorder="1" applyAlignment="1">
      <alignment vertical="center" wrapText="1"/>
    </xf>
    <xf numFmtId="0" fontId="1" fillId="11" borderId="6" xfId="0" quotePrefix="1" applyFont="1" applyFill="1" applyBorder="1" applyAlignment="1" applyProtection="1">
      <alignment horizontal="left" vertical="center" wrapText="1"/>
      <protection hidden="1"/>
    </xf>
    <xf numFmtId="0" fontId="0" fillId="11" borderId="33" xfId="0" applyFill="1" applyBorder="1" applyProtection="1">
      <protection hidden="1"/>
    </xf>
    <xf numFmtId="0" fontId="16" fillId="0" borderId="6" xfId="0" applyFont="1" applyBorder="1" applyAlignment="1">
      <alignment vertical="center" wrapText="1"/>
    </xf>
    <xf numFmtId="0" fontId="13" fillId="0" borderId="8" xfId="3" applyBorder="1" applyAlignment="1" applyProtection="1">
      <alignment vertical="center" wrapText="1"/>
      <protection hidden="1"/>
    </xf>
    <xf numFmtId="14" fontId="0" fillId="0" borderId="8" xfId="0" applyNumberFormat="1" applyBorder="1" applyAlignment="1" applyProtection="1">
      <alignment vertical="center" wrapText="1"/>
      <protection hidden="1"/>
    </xf>
    <xf numFmtId="0" fontId="1" fillId="0" borderId="6" xfId="0" applyFont="1" applyBorder="1" applyAlignment="1" applyProtection="1">
      <alignment horizontal="right" vertical="center" wrapText="1"/>
      <protection hidden="1"/>
    </xf>
    <xf numFmtId="0" fontId="0" fillId="0" borderId="6" xfId="0" applyBorder="1" applyAlignment="1" applyProtection="1">
      <alignment horizontal="justify" vertical="center" wrapText="1"/>
      <protection hidden="1"/>
    </xf>
    <xf numFmtId="0" fontId="0" fillId="0" borderId="7" xfId="0" applyBorder="1" applyAlignment="1" applyProtection="1">
      <alignment horizontal="justify" vertical="center" wrapText="1"/>
      <protection hidden="1"/>
    </xf>
    <xf numFmtId="9" fontId="6" fillId="12" borderId="5" xfId="1" applyFont="1" applyFill="1" applyBorder="1" applyAlignment="1" applyProtection="1">
      <alignment horizontal="center" vertical="center" wrapText="1"/>
      <protection locked="0"/>
    </xf>
    <xf numFmtId="0" fontId="4" fillId="0" borderId="5" xfId="0" applyFont="1" applyBorder="1" applyAlignment="1" applyProtection="1">
      <alignment horizontal="left" vertical="center" wrapText="1"/>
      <protection locked="0" hidden="1"/>
    </xf>
    <xf numFmtId="0" fontId="4" fillId="0" borderId="8" xfId="0" applyFont="1" applyBorder="1" applyAlignment="1" applyProtection="1">
      <alignment horizontal="left" vertical="center" wrapText="1"/>
      <protection hidden="1"/>
    </xf>
    <xf numFmtId="14" fontId="0" fillId="0" borderId="2" xfId="0" applyNumberFormat="1" applyBorder="1" applyAlignment="1" applyProtection="1">
      <alignment horizontal="left" vertical="center" wrapText="1"/>
      <protection hidden="1"/>
    </xf>
    <xf numFmtId="0" fontId="3" fillId="0" borderId="8" xfId="0" applyFont="1" applyBorder="1" applyAlignment="1" applyProtection="1">
      <alignment horizontal="left" vertical="center" wrapText="1"/>
      <protection locked="0"/>
    </xf>
    <xf numFmtId="9" fontId="0" fillId="0" borderId="2" xfId="1" applyFont="1" applyBorder="1" applyAlignment="1" applyProtection="1">
      <alignment horizontal="left" vertical="center" wrapText="1"/>
      <protection hidden="1"/>
    </xf>
    <xf numFmtId="9" fontId="0" fillId="0" borderId="2" xfId="1" applyFont="1" applyFill="1" applyBorder="1" applyAlignment="1" applyProtection="1">
      <alignment horizontal="left" vertical="center" wrapText="1"/>
      <protection locked="0"/>
    </xf>
    <xf numFmtId="9" fontId="0" fillId="0" borderId="8" xfId="1" applyFont="1" applyFill="1" applyBorder="1" applyAlignment="1" applyProtection="1">
      <alignment horizontal="left" vertical="center" wrapText="1"/>
      <protection locked="0"/>
    </xf>
    <xf numFmtId="0" fontId="13" fillId="0" borderId="2" xfId="3" applyFill="1" applyBorder="1" applyAlignment="1">
      <alignment vertical="center" wrapText="1"/>
    </xf>
    <xf numFmtId="14" fontId="13" fillId="0" borderId="2" xfId="3" applyNumberFormat="1" applyBorder="1" applyAlignment="1" applyProtection="1">
      <alignment vertical="center" wrapText="1"/>
      <protection hidden="1"/>
    </xf>
    <xf numFmtId="0" fontId="0" fillId="0" borderId="24" xfId="0" applyBorder="1" applyAlignment="1" applyProtection="1">
      <alignment horizontal="justify" vertical="center" wrapText="1"/>
      <protection hidden="1"/>
    </xf>
    <xf numFmtId="0" fontId="0" fillId="0" borderId="24" xfId="0" applyBorder="1" applyAlignment="1" applyProtection="1">
      <alignment horizontal="center" vertical="center" wrapText="1"/>
      <protection hidden="1"/>
    </xf>
    <xf numFmtId="0" fontId="0" fillId="0" borderId="24" xfId="0" applyBorder="1" applyAlignment="1" applyProtection="1">
      <alignment horizontal="left" vertical="center" wrapText="1"/>
      <protection hidden="1"/>
    </xf>
    <xf numFmtId="14" fontId="0" fillId="0" borderId="49" xfId="0" applyNumberFormat="1" applyBorder="1" applyAlignment="1" applyProtection="1">
      <alignment vertical="center"/>
      <protection hidden="1"/>
    </xf>
    <xf numFmtId="14" fontId="0" fillId="0" borderId="24" xfId="0" applyNumberFormat="1" applyBorder="1" applyAlignment="1" applyProtection="1">
      <alignment vertical="center"/>
      <protection hidden="1"/>
    </xf>
    <xf numFmtId="14" fontId="0" fillId="0" borderId="2" xfId="0" applyNumberFormat="1" applyBorder="1" applyAlignment="1" applyProtection="1">
      <alignment horizontal="justify" vertical="justify"/>
      <protection hidden="1"/>
    </xf>
    <xf numFmtId="0" fontId="13" fillId="0" borderId="0" xfId="4"/>
    <xf numFmtId="14" fontId="13" fillId="0" borderId="2" xfId="4" applyNumberFormat="1" applyBorder="1" applyAlignment="1" applyProtection="1">
      <alignment vertical="center"/>
      <protection hidden="1"/>
    </xf>
    <xf numFmtId="0" fontId="5" fillId="0" borderId="8" xfId="0" applyFont="1" applyBorder="1" applyAlignment="1" applyProtection="1">
      <alignment vertical="center" wrapText="1"/>
      <protection locked="0"/>
    </xf>
    <xf numFmtId="0" fontId="16" fillId="0" borderId="44" xfId="0" applyFont="1" applyBorder="1" applyAlignment="1">
      <alignment wrapText="1"/>
    </xf>
    <xf numFmtId="9" fontId="7" fillId="4" borderId="2" xfId="1" applyFont="1" applyFill="1" applyBorder="1" applyAlignment="1" applyProtection="1">
      <alignment horizontal="center" vertical="center" wrapText="1"/>
      <protection hidden="1"/>
    </xf>
    <xf numFmtId="9" fontId="3" fillId="0" borderId="2" xfId="1" applyFont="1" applyBorder="1" applyAlignment="1" applyProtection="1">
      <alignment vertical="center" wrapText="1"/>
      <protection locked="0"/>
    </xf>
    <xf numFmtId="9" fontId="3" fillId="0" borderId="2" xfId="1" applyFont="1" applyBorder="1" applyAlignment="1" applyProtection="1">
      <alignment horizontal="right" vertical="center" wrapText="1"/>
      <protection locked="0"/>
    </xf>
    <xf numFmtId="0" fontId="3" fillId="0" borderId="2" xfId="0" quotePrefix="1" applyFont="1" applyBorder="1" applyAlignment="1" applyProtection="1">
      <alignment vertical="center" wrapText="1"/>
      <protection hidden="1"/>
    </xf>
    <xf numFmtId="0" fontId="3" fillId="0" borderId="2" xfId="0" quotePrefix="1" applyFont="1" applyBorder="1" applyAlignment="1" applyProtection="1">
      <alignment horizontal="left" vertical="center" wrapText="1"/>
      <protection hidden="1"/>
    </xf>
    <xf numFmtId="0" fontId="13" fillId="0" borderId="47" xfId="3" applyFill="1" applyBorder="1" applyAlignment="1">
      <alignment vertical="center" wrapText="1"/>
    </xf>
    <xf numFmtId="0" fontId="16" fillId="0" borderId="44" xfId="0" applyFont="1" applyBorder="1" applyAlignment="1">
      <alignment vertical="center" wrapText="1"/>
    </xf>
    <xf numFmtId="0" fontId="13" fillId="0" borderId="16" xfId="3" applyFill="1" applyBorder="1" applyAlignment="1">
      <alignment vertical="center"/>
    </xf>
    <xf numFmtId="0" fontId="31" fillId="0" borderId="0" xfId="0" applyFont="1" applyAlignment="1">
      <alignment wrapText="1"/>
    </xf>
    <xf numFmtId="0" fontId="31" fillId="0" borderId="0" xfId="0" applyFont="1" applyAlignment="1">
      <alignment vertical="center" wrapText="1"/>
    </xf>
    <xf numFmtId="14" fontId="0" fillId="0" borderId="47" xfId="0" applyNumberFormat="1" applyBorder="1" applyAlignment="1" applyProtection="1">
      <alignment vertical="center"/>
      <protection hidden="1"/>
    </xf>
    <xf numFmtId="14" fontId="0" fillId="0" borderId="31" xfId="0" applyNumberFormat="1" applyBorder="1" applyAlignment="1" applyProtection="1">
      <alignment vertical="center"/>
      <protection hidden="1"/>
    </xf>
    <xf numFmtId="14" fontId="13" fillId="0" borderId="2" xfId="3" applyNumberFormat="1" applyBorder="1" applyAlignment="1" applyProtection="1">
      <alignment vertical="center"/>
      <protection hidden="1"/>
    </xf>
    <xf numFmtId="0" fontId="1" fillId="11" borderId="6" xfId="0" applyFont="1" applyFill="1" applyBorder="1" applyAlignment="1" applyProtection="1">
      <alignment horizontal="left" vertical="center" wrapText="1"/>
      <protection hidden="1"/>
    </xf>
    <xf numFmtId="0" fontId="1" fillId="11" borderId="2" xfId="0" applyFont="1" applyFill="1" applyBorder="1" applyAlignment="1" applyProtection="1">
      <alignment horizontal="justify" vertical="center" wrapText="1"/>
      <protection locked="0" hidden="1"/>
    </xf>
    <xf numFmtId="14" fontId="1" fillId="11" borderId="2" xfId="0" applyNumberFormat="1" applyFont="1" applyFill="1" applyBorder="1" applyAlignment="1" applyProtection="1">
      <alignment horizontal="center" vertical="center" wrapText="1"/>
      <protection locked="0" hidden="1"/>
    </xf>
    <xf numFmtId="0" fontId="0" fillId="11" borderId="2" xfId="0" applyFill="1" applyBorder="1" applyAlignment="1" applyProtection="1">
      <alignment horizontal="justify" vertical="center" wrapText="1"/>
      <protection locked="0"/>
    </xf>
    <xf numFmtId="0" fontId="16" fillId="0" borderId="47" xfId="0" applyFont="1" applyBorder="1" applyAlignment="1">
      <alignment vertical="center"/>
    </xf>
    <xf numFmtId="0" fontId="16" fillId="0" borderId="49" xfId="0" applyFont="1" applyBorder="1" applyAlignment="1">
      <alignment vertical="center"/>
    </xf>
    <xf numFmtId="0" fontId="31" fillId="0" borderId="24" xfId="0" applyFont="1" applyBorder="1" applyAlignment="1">
      <alignment horizontal="center" vertical="center" wrapText="1"/>
    </xf>
    <xf numFmtId="0" fontId="16" fillId="0" borderId="37" xfId="0" applyFont="1" applyBorder="1" applyAlignment="1">
      <alignment vertical="center" wrapText="1"/>
    </xf>
    <xf numFmtId="0" fontId="31" fillId="0" borderId="48" xfId="0" applyFont="1" applyBorder="1" applyAlignment="1">
      <alignment vertical="center" wrapText="1"/>
    </xf>
    <xf numFmtId="0" fontId="16" fillId="0" borderId="24" xfId="0" applyFont="1" applyBorder="1" applyAlignment="1">
      <alignment vertical="center" wrapText="1"/>
    </xf>
    <xf numFmtId="0" fontId="16" fillId="0" borderId="24" xfId="0" applyFont="1" applyBorder="1" applyAlignment="1">
      <alignment wrapText="1"/>
    </xf>
    <xf numFmtId="0" fontId="31" fillId="0" borderId="48" xfId="0" applyFont="1" applyBorder="1" applyAlignment="1">
      <alignment wrapText="1"/>
    </xf>
    <xf numFmtId="0" fontId="31" fillId="0" borderId="48" xfId="0" applyFont="1" applyBorder="1" applyAlignment="1">
      <alignment horizontal="center" vertical="center" wrapText="1"/>
    </xf>
    <xf numFmtId="14" fontId="0" fillId="0" borderId="51" xfId="0" applyNumberFormat="1" applyBorder="1" applyAlignment="1" applyProtection="1">
      <alignment vertical="center"/>
      <protection hidden="1"/>
    </xf>
    <xf numFmtId="0" fontId="13" fillId="0" borderId="2" xfId="3" applyFill="1" applyBorder="1" applyAlignment="1" applyProtection="1">
      <alignment vertical="center" wrapText="1"/>
      <protection hidden="1"/>
    </xf>
    <xf numFmtId="0" fontId="13" fillId="0" borderId="2" xfId="3" applyBorder="1" applyAlignment="1" applyProtection="1">
      <alignment vertical="center"/>
      <protection hidden="1"/>
    </xf>
    <xf numFmtId="0" fontId="1" fillId="12" borderId="8" xfId="0" applyFont="1" applyFill="1" applyBorder="1" applyAlignment="1" applyProtection="1">
      <alignment horizontal="center" vertical="center" wrapText="1"/>
      <protection locked="0"/>
    </xf>
    <xf numFmtId="0" fontId="1" fillId="2" borderId="8" xfId="0" applyFont="1" applyFill="1" applyBorder="1" applyAlignment="1" applyProtection="1">
      <alignment vertical="center" wrapText="1"/>
      <protection locked="0"/>
    </xf>
    <xf numFmtId="0" fontId="1" fillId="2" borderId="8" xfId="0" applyFont="1" applyFill="1" applyBorder="1" applyAlignment="1" applyProtection="1">
      <alignment horizontal="justify" vertical="center" wrapText="1"/>
      <protection locked="0"/>
    </xf>
    <xf numFmtId="0" fontId="1" fillId="2" borderId="8" xfId="0" applyFont="1" applyFill="1" applyBorder="1" applyAlignment="1" applyProtection="1">
      <alignment horizontal="left" vertical="center" wrapText="1"/>
      <protection locked="0"/>
    </xf>
    <xf numFmtId="0" fontId="13" fillId="11" borderId="2" xfId="3" applyFill="1" applyBorder="1" applyAlignment="1" applyProtection="1">
      <alignment vertical="center" wrapText="1"/>
      <protection hidden="1"/>
    </xf>
    <xf numFmtId="0" fontId="13" fillId="0" borderId="0" xfId="3" applyFill="1" applyBorder="1" applyAlignment="1"/>
    <xf numFmtId="0" fontId="16" fillId="0" borderId="0" xfId="0" applyFont="1" applyAlignment="1">
      <alignment wrapText="1"/>
    </xf>
    <xf numFmtId="0" fontId="24" fillId="0" borderId="5" xfId="0" applyFont="1" applyBorder="1" applyAlignment="1" applyProtection="1">
      <alignment vertical="center" wrapText="1"/>
      <protection locked="0"/>
    </xf>
    <xf numFmtId="0" fontId="1" fillId="11" borderId="2" xfId="0" quotePrefix="1" applyFont="1" applyFill="1" applyBorder="1" applyAlignment="1" applyProtection="1">
      <alignment horizontal="center" vertical="center" wrapText="1"/>
      <protection locked="0" hidden="1"/>
    </xf>
    <xf numFmtId="9" fontId="21" fillId="9" borderId="2" xfId="0" applyNumberFormat="1" applyFont="1" applyFill="1" applyBorder="1" applyAlignment="1">
      <alignment vertical="center" wrapText="1"/>
    </xf>
    <xf numFmtId="0" fontId="32" fillId="0" borderId="6" xfId="0" quotePrefix="1" applyFont="1" applyBorder="1" applyAlignment="1" applyProtection="1">
      <alignment horizontal="left" vertical="center" wrapText="1"/>
      <protection hidden="1"/>
    </xf>
    <xf numFmtId="0" fontId="32" fillId="0" borderId="2" xfId="0" applyFont="1" applyBorder="1" applyAlignment="1" applyProtection="1">
      <alignment horizontal="left" vertical="center" wrapText="1"/>
      <protection locked="0"/>
    </xf>
    <xf numFmtId="9" fontId="32" fillId="0" borderId="2" xfId="1" applyFont="1" applyBorder="1" applyAlignment="1" applyProtection="1">
      <alignment horizontal="right" vertical="center" wrapText="1"/>
      <protection locked="0"/>
    </xf>
    <xf numFmtId="0" fontId="32" fillId="0" borderId="6" xfId="0" applyFont="1" applyBorder="1" applyAlignment="1" applyProtection="1">
      <alignment horizontal="left" vertical="center" wrapText="1"/>
      <protection hidden="1"/>
    </xf>
    <xf numFmtId="0" fontId="32" fillId="0" borderId="6" xfId="0" applyFont="1" applyBorder="1" applyAlignment="1" applyProtection="1">
      <alignment horizontal="left" vertical="center" wrapText="1"/>
      <protection locked="0"/>
    </xf>
    <xf numFmtId="0" fontId="32" fillId="0" borderId="8" xfId="0" applyFont="1" applyBorder="1" applyAlignment="1" applyProtection="1">
      <alignment horizontal="left" vertical="center" wrapText="1"/>
      <protection locked="0"/>
    </xf>
    <xf numFmtId="9" fontId="32" fillId="0" borderId="8" xfId="1" applyFont="1" applyBorder="1" applyAlignment="1" applyProtection="1">
      <alignment horizontal="right" vertical="center" wrapText="1"/>
      <protection locked="0"/>
    </xf>
    <xf numFmtId="0" fontId="32" fillId="0" borderId="7" xfId="0" applyFont="1" applyBorder="1" applyAlignment="1" applyProtection="1">
      <alignment horizontal="left" vertical="center" wrapText="1"/>
      <protection locked="0"/>
    </xf>
    <xf numFmtId="9" fontId="3" fillId="0" borderId="2" xfId="1" applyFont="1" applyFill="1" applyBorder="1" applyAlignment="1" applyProtection="1">
      <alignment vertical="center" wrapText="1"/>
      <protection locked="0"/>
    </xf>
    <xf numFmtId="0" fontId="3" fillId="0" borderId="8" xfId="0" applyFont="1" applyBorder="1" applyAlignment="1" applyProtection="1">
      <alignment vertical="center" wrapText="1"/>
      <protection locked="0"/>
    </xf>
    <xf numFmtId="9" fontId="3" fillId="0" borderId="8" xfId="1" applyFont="1" applyFill="1" applyBorder="1" applyAlignment="1" applyProtection="1">
      <alignment vertical="center" wrapText="1"/>
      <protection locked="0"/>
    </xf>
    <xf numFmtId="0" fontId="25" fillId="0" borderId="2" xfId="0" applyFont="1" applyBorder="1" applyAlignment="1">
      <alignment vertical="center" wrapText="1"/>
    </xf>
    <xf numFmtId="0" fontId="35" fillId="0" borderId="0" xfId="0" applyFont="1" applyProtection="1">
      <protection hidden="1"/>
    </xf>
    <xf numFmtId="0" fontId="35" fillId="0" borderId="0" xfId="0" applyFont="1" applyAlignment="1" applyProtection="1">
      <alignment vertical="center" wrapText="1"/>
      <protection hidden="1"/>
    </xf>
    <xf numFmtId="0" fontId="35" fillId="0" borderId="0" xfId="0" applyFont="1" applyAlignment="1" applyProtection="1">
      <alignment horizontal="left" vertical="center" wrapText="1"/>
      <protection hidden="1"/>
    </xf>
    <xf numFmtId="164" fontId="35" fillId="0" borderId="0" xfId="0" applyNumberFormat="1" applyFont="1" applyAlignment="1" applyProtection="1">
      <alignment vertical="center"/>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justify" vertical="center" wrapText="1"/>
      <protection hidden="1"/>
    </xf>
    <xf numFmtId="9" fontId="35" fillId="0" borderId="0" xfId="1" applyFont="1" applyAlignment="1" applyProtection="1">
      <alignment horizontal="right" vertical="center" wrapText="1"/>
      <protection hidden="1"/>
    </xf>
    <xf numFmtId="0" fontId="35" fillId="0" borderId="0" xfId="0" applyFont="1" applyAlignment="1" applyProtection="1">
      <alignment horizontal="center" vertical="center" wrapText="1"/>
      <protection hidden="1"/>
    </xf>
    <xf numFmtId="9" fontId="35" fillId="0" borderId="0" xfId="1" applyFont="1" applyAlignment="1" applyProtection="1">
      <alignment horizontal="left" vertical="center" wrapText="1"/>
      <protection hidden="1"/>
    </xf>
    <xf numFmtId="0" fontId="35" fillId="0" borderId="2" xfId="0" quotePrefix="1" applyFont="1" applyBorder="1" applyAlignment="1" applyProtection="1">
      <alignment horizontal="left" vertical="center" wrapText="1"/>
      <protection locked="0"/>
    </xf>
    <xf numFmtId="14" fontId="35" fillId="0" borderId="2" xfId="0" applyNumberFormat="1" applyFont="1" applyBorder="1" applyAlignment="1" applyProtection="1">
      <alignment horizontal="center" vertical="center" wrapText="1"/>
      <protection locked="0"/>
    </xf>
    <xf numFmtId="14" fontId="35" fillId="0" borderId="2" xfId="0" applyNumberFormat="1" applyFont="1" applyBorder="1" applyAlignment="1" applyProtection="1">
      <alignment horizontal="center" vertical="center"/>
      <protection locked="0"/>
    </xf>
    <xf numFmtId="9" fontId="35" fillId="0" borderId="2" xfId="1" applyFont="1" applyBorder="1" applyAlignment="1" applyProtection="1">
      <alignment horizontal="right" vertical="center" wrapText="1"/>
      <protection locked="0"/>
    </xf>
    <xf numFmtId="9" fontId="40" fillId="16" borderId="2" xfId="1" applyFont="1" applyFill="1" applyBorder="1" applyAlignment="1" applyProtection="1">
      <alignment horizontal="center" vertical="center" wrapText="1"/>
      <protection hidden="1"/>
    </xf>
    <xf numFmtId="9" fontId="40" fillId="15" borderId="2" xfId="1" applyFont="1" applyFill="1" applyBorder="1" applyAlignment="1" applyProtection="1">
      <alignment horizontal="center" vertical="center" wrapText="1"/>
      <protection hidden="1"/>
    </xf>
    <xf numFmtId="0" fontId="38" fillId="8" borderId="6" xfId="0" applyFont="1" applyFill="1" applyBorder="1" applyAlignment="1" applyProtection="1">
      <alignment horizontal="center" vertical="center" wrapText="1"/>
      <protection hidden="1"/>
    </xf>
    <xf numFmtId="0" fontId="38" fillId="6" borderId="5" xfId="0" applyFont="1" applyFill="1" applyBorder="1" applyAlignment="1" applyProtection="1">
      <alignment horizontal="center" vertical="center"/>
      <protection hidden="1"/>
    </xf>
    <xf numFmtId="0" fontId="35" fillId="11" borderId="0" xfId="0" applyFont="1" applyFill="1" applyProtection="1">
      <protection hidden="1"/>
    </xf>
    <xf numFmtId="0" fontId="37" fillId="11" borderId="31" xfId="0" applyFont="1" applyFill="1" applyBorder="1" applyAlignment="1" applyProtection="1">
      <alignment horizontal="center" vertical="center" wrapText="1"/>
      <protection locked="0"/>
    </xf>
    <xf numFmtId="0" fontId="37" fillId="11" borderId="6" xfId="0" applyFont="1" applyFill="1" applyBorder="1" applyAlignment="1" applyProtection="1">
      <alignment horizontal="center" vertical="center" wrapText="1"/>
      <protection locked="0"/>
    </xf>
    <xf numFmtId="0" fontId="39" fillId="11" borderId="2" xfId="0" applyFont="1" applyFill="1" applyBorder="1" applyAlignment="1" applyProtection="1">
      <alignment horizontal="center" vertical="center" wrapText="1"/>
      <protection locked="0"/>
    </xf>
    <xf numFmtId="9" fontId="39" fillId="11" borderId="2" xfId="1" applyFont="1" applyFill="1" applyBorder="1" applyAlignment="1" applyProtection="1">
      <alignment horizontal="center" vertical="center" wrapText="1"/>
      <protection locked="0"/>
    </xf>
    <xf numFmtId="0" fontId="40" fillId="11" borderId="2" xfId="0" applyFont="1" applyFill="1" applyBorder="1" applyAlignment="1" applyProtection="1">
      <alignment horizontal="center" vertical="center" wrapText="1"/>
      <protection locked="0"/>
    </xf>
    <xf numFmtId="0" fontId="39" fillId="0" borderId="2"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6" xfId="0" quotePrefix="1" applyFont="1" applyBorder="1" applyAlignment="1" applyProtection="1">
      <alignment horizontal="center" vertical="center" wrapText="1"/>
      <protection hidden="1"/>
    </xf>
    <xf numFmtId="14" fontId="39" fillId="0" borderId="2" xfId="0" applyNumberFormat="1" applyFont="1" applyBorder="1" applyAlignment="1" applyProtection="1">
      <alignment horizontal="center" vertical="center" wrapText="1"/>
      <protection locked="0"/>
    </xf>
    <xf numFmtId="14" fontId="39" fillId="0" borderId="2" xfId="0" applyNumberFormat="1" applyFont="1" applyBorder="1" applyAlignment="1">
      <alignment horizontal="center" vertical="center"/>
    </xf>
    <xf numFmtId="0" fontId="39" fillId="11" borderId="6" xfId="0" quotePrefix="1" applyFont="1" applyFill="1" applyBorder="1" applyAlignment="1" applyProtection="1">
      <alignment horizontal="center" vertical="center" wrapText="1"/>
      <protection hidden="1"/>
    </xf>
    <xf numFmtId="0" fontId="39" fillId="11" borderId="2" xfId="0" quotePrefix="1" applyFont="1" applyFill="1" applyBorder="1" applyAlignment="1" applyProtection="1">
      <alignment horizontal="center" vertical="center" wrapText="1"/>
      <protection locked="0"/>
    </xf>
    <xf numFmtId="14" fontId="39" fillId="11" borderId="2" xfId="0" applyNumberFormat="1" applyFont="1" applyFill="1" applyBorder="1" applyAlignment="1" applyProtection="1">
      <alignment horizontal="center" vertical="center" wrapText="1"/>
      <protection locked="0"/>
    </xf>
    <xf numFmtId="14" fontId="4" fillId="0" borderId="2" xfId="0" applyNumberFormat="1" applyFont="1" applyBorder="1" applyAlignment="1" applyProtection="1">
      <alignment horizontal="center" vertical="center" wrapText="1"/>
      <protection locked="0"/>
    </xf>
    <xf numFmtId="0" fontId="39" fillId="0" borderId="6" xfId="0" applyFont="1" applyBorder="1" applyAlignment="1">
      <alignment horizontal="center" vertical="center" wrapText="1"/>
    </xf>
    <xf numFmtId="0" fontId="39" fillId="11" borderId="2" xfId="0" applyFont="1" applyFill="1" applyBorder="1" applyAlignment="1">
      <alignment horizontal="center" vertical="center" wrapText="1"/>
    </xf>
    <xf numFmtId="0" fontId="39" fillId="0" borderId="7" xfId="0" applyFont="1" applyBorder="1" applyAlignment="1">
      <alignment horizontal="center" vertical="center" wrapText="1"/>
    </xf>
    <xf numFmtId="0" fontId="39" fillId="11" borderId="8" xfId="0" applyFont="1" applyFill="1" applyBorder="1" applyAlignment="1">
      <alignment horizontal="center" vertical="center" wrapText="1"/>
    </xf>
    <xf numFmtId="0" fontId="39" fillId="0" borderId="2" xfId="0" applyFont="1" applyBorder="1" applyAlignment="1" applyProtection="1">
      <alignment vertical="center" wrapText="1"/>
      <protection locked="0"/>
    </xf>
    <xf numFmtId="9" fontId="39" fillId="0" borderId="2" xfId="1" applyFont="1" applyFill="1" applyBorder="1" applyAlignment="1" applyProtection="1">
      <alignment vertical="center" wrapText="1"/>
      <protection locked="0"/>
    </xf>
    <xf numFmtId="0" fontId="39" fillId="0" borderId="2" xfId="0" applyFont="1" applyBorder="1" applyAlignment="1" applyProtection="1">
      <alignment horizontal="left" vertical="center" wrapText="1"/>
      <protection locked="0"/>
    </xf>
    <xf numFmtId="0" fontId="39" fillId="0" borderId="8" xfId="0" applyFont="1" applyBorder="1" applyAlignment="1" applyProtection="1">
      <alignment horizontal="left" vertical="center" wrapText="1"/>
      <protection locked="0"/>
    </xf>
    <xf numFmtId="0" fontId="39" fillId="0" borderId="6" xfId="0" quotePrefix="1" applyFont="1" applyBorder="1" applyAlignment="1" applyProtection="1">
      <alignment horizontal="left" vertical="center" wrapText="1"/>
      <protection hidden="1"/>
    </xf>
    <xf numFmtId="0" fontId="39" fillId="0" borderId="6" xfId="0" applyFont="1" applyBorder="1" applyAlignment="1" applyProtection="1">
      <alignment horizontal="left" vertical="center" wrapText="1"/>
      <protection hidden="1"/>
    </xf>
    <xf numFmtId="0" fontId="3" fillId="0" borderId="5" xfId="0" applyFont="1" applyBorder="1" applyAlignment="1" applyProtection="1">
      <alignment vertical="center" wrapText="1"/>
      <protection locked="0"/>
    </xf>
    <xf numFmtId="9" fontId="3" fillId="0" borderId="5" xfId="1" applyFont="1" applyBorder="1" applyAlignment="1" applyProtection="1">
      <alignment vertical="center" wrapText="1"/>
      <protection locked="0"/>
    </xf>
    <xf numFmtId="0" fontId="3" fillId="0" borderId="5" xfId="0" applyFont="1" applyBorder="1" applyAlignment="1" applyProtection="1">
      <alignment horizontal="left" vertical="center" wrapText="1"/>
      <protection locked="0"/>
    </xf>
    <xf numFmtId="0" fontId="3" fillId="0" borderId="5" xfId="0" applyFont="1" applyBorder="1" applyAlignment="1" applyProtection="1">
      <alignment horizontal="center" vertical="center" wrapText="1"/>
      <protection locked="0"/>
    </xf>
    <xf numFmtId="0" fontId="4" fillId="0" borderId="2" xfId="0" applyFont="1" applyBorder="1" applyAlignment="1" applyProtection="1">
      <alignment horizontal="left" vertical="center" wrapText="1"/>
      <protection locked="0" hidden="1"/>
    </xf>
    <xf numFmtId="0" fontId="4" fillId="0" borderId="8" xfId="0" applyFont="1" applyBorder="1" applyAlignment="1" applyProtection="1">
      <alignment horizontal="left" vertical="center" wrapText="1"/>
      <protection locked="0" hidden="1"/>
    </xf>
    <xf numFmtId="9" fontId="3" fillId="0" borderId="8" xfId="1" applyFont="1" applyBorder="1" applyAlignment="1" applyProtection="1">
      <alignment vertical="center" wrapText="1"/>
      <protection locked="0"/>
    </xf>
    <xf numFmtId="0" fontId="4" fillId="0" borderId="9" xfId="0" applyFont="1" applyBorder="1" applyAlignment="1" applyProtection="1">
      <alignment horizontal="left" vertical="center" wrapText="1"/>
      <protection locked="0" hidden="1"/>
    </xf>
    <xf numFmtId="0" fontId="3" fillId="0" borderId="9" xfId="0" applyFont="1" applyBorder="1" applyAlignment="1" applyProtection="1">
      <alignment vertical="center" wrapText="1"/>
      <protection locked="0"/>
    </xf>
    <xf numFmtId="9" fontId="3" fillId="0" borderId="9" xfId="1" applyFont="1" applyBorder="1" applyAlignment="1" applyProtection="1">
      <alignment vertical="center" wrapText="1"/>
      <protection locked="0"/>
    </xf>
    <xf numFmtId="0" fontId="3" fillId="0" borderId="9" xfId="0" applyFont="1" applyBorder="1" applyAlignment="1" applyProtection="1">
      <alignment horizontal="left" vertical="center" wrapText="1"/>
      <protection locked="0"/>
    </xf>
    <xf numFmtId="0" fontId="3" fillId="0" borderId="9" xfId="0" applyFont="1" applyBorder="1" applyAlignment="1" applyProtection="1">
      <alignment horizontal="center" vertical="center" wrapText="1"/>
      <protection locked="0"/>
    </xf>
    <xf numFmtId="0" fontId="4" fillId="0" borderId="5" xfId="0" applyFont="1" applyBorder="1" applyAlignment="1" applyProtection="1">
      <alignment horizontal="left" vertical="center" wrapText="1"/>
      <protection hidden="1"/>
    </xf>
    <xf numFmtId="9" fontId="4" fillId="0" borderId="5" xfId="1" applyFont="1" applyBorder="1" applyAlignment="1" applyProtection="1">
      <alignment horizontal="left" vertical="center" wrapText="1"/>
      <protection hidden="1"/>
    </xf>
    <xf numFmtId="9" fontId="4" fillId="0" borderId="8" xfId="1" applyFont="1" applyBorder="1" applyAlignment="1" applyProtection="1">
      <alignment horizontal="left" vertical="center" wrapText="1"/>
      <protection hidden="1"/>
    </xf>
    <xf numFmtId="0" fontId="8" fillId="12" borderId="2" xfId="0" applyFont="1" applyFill="1" applyBorder="1" applyAlignment="1" applyProtection="1">
      <alignment vertical="center" wrapText="1"/>
      <protection locked="0"/>
    </xf>
    <xf numFmtId="9" fontId="6" fillId="0" borderId="2" xfId="1" applyFont="1" applyBorder="1" applyAlignment="1" applyProtection="1">
      <alignment vertical="center" wrapText="1"/>
      <protection locked="0"/>
    </xf>
    <xf numFmtId="0" fontId="4" fillId="0" borderId="2" xfId="0" applyFont="1" applyBorder="1" applyAlignment="1" applyProtection="1">
      <alignment horizontal="left" vertical="center" wrapText="1"/>
      <protection hidden="1"/>
    </xf>
    <xf numFmtId="14" fontId="3" fillId="0" borderId="2" xfId="0" applyNumberFormat="1" applyFont="1" applyBorder="1" applyAlignment="1" applyProtection="1">
      <alignment horizontal="center" vertical="center"/>
      <protection locked="0"/>
    </xf>
    <xf numFmtId="14" fontId="3" fillId="0" borderId="8" xfId="0" applyNumberFormat="1" applyFont="1" applyBorder="1" applyAlignment="1" applyProtection="1">
      <alignment horizontal="center" vertical="center"/>
      <protection locked="0"/>
    </xf>
    <xf numFmtId="0" fontId="0" fillId="0" borderId="33" xfId="0" applyBorder="1" applyAlignment="1">
      <alignment horizontal="center" vertical="center" wrapText="1"/>
    </xf>
    <xf numFmtId="0" fontId="13" fillId="0" borderId="6" xfId="3" applyFill="1" applyBorder="1" applyAlignment="1">
      <alignment horizontal="center" vertical="center" wrapText="1"/>
    </xf>
    <xf numFmtId="9" fontId="6" fillId="0" borderId="5" xfId="1" applyFont="1" applyBorder="1" applyAlignment="1" applyProtection="1">
      <alignment horizontal="center" vertical="center" wrapText="1"/>
      <protection locked="0"/>
    </xf>
    <xf numFmtId="9" fontId="6" fillId="0" borderId="8" xfId="1" applyFont="1" applyBorder="1" applyAlignment="1" applyProtection="1">
      <alignment horizontal="center" vertical="center" wrapText="1"/>
      <protection locked="0"/>
    </xf>
    <xf numFmtId="0" fontId="0" fillId="0" borderId="5" xfId="0" applyBorder="1" applyAlignment="1" applyProtection="1">
      <alignment horizontal="left" vertical="center" wrapText="1"/>
      <protection hidden="1"/>
    </xf>
    <xf numFmtId="0" fontId="0" fillId="0" borderId="8" xfId="0" applyBorder="1" applyAlignment="1" applyProtection="1">
      <alignment horizontal="left" vertical="center" wrapText="1"/>
      <protection hidden="1"/>
    </xf>
    <xf numFmtId="0" fontId="8" fillId="2" borderId="5"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8" fillId="0" borderId="35" xfId="0"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8" fillId="0" borderId="8" xfId="0" applyFont="1" applyBorder="1" applyAlignment="1" applyProtection="1">
      <alignment horizontal="center" vertical="center" wrapText="1"/>
      <protection locked="0"/>
    </xf>
    <xf numFmtId="0" fontId="6" fillId="2" borderId="5" xfId="0" applyFont="1" applyFill="1" applyBorder="1" applyAlignment="1" applyProtection="1">
      <alignment horizontal="center" vertical="center" wrapText="1"/>
      <protection locked="0"/>
    </xf>
    <xf numFmtId="0" fontId="6" fillId="2" borderId="8" xfId="0" applyFont="1" applyFill="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0" fillId="0" borderId="8" xfId="0" applyBorder="1" applyAlignment="1" applyProtection="1">
      <alignment horizontal="center" vertical="center" wrapText="1"/>
      <protection hidden="1"/>
    </xf>
    <xf numFmtId="9" fontId="1" fillId="0" borderId="5" xfId="1" applyFont="1" applyBorder="1" applyAlignment="1" applyProtection="1">
      <alignment horizontal="center" vertical="center" wrapText="1"/>
      <protection locked="0"/>
    </xf>
    <xf numFmtId="9" fontId="1" fillId="0" borderId="8" xfId="1" applyFont="1" applyBorder="1" applyAlignment="1" applyProtection="1">
      <alignment horizontal="center" vertical="center" wrapText="1"/>
      <protection locked="0"/>
    </xf>
    <xf numFmtId="0" fontId="0" fillId="0" borderId="2" xfId="0" applyBorder="1" applyAlignment="1" applyProtection="1">
      <alignment horizontal="left" vertical="center" wrapText="1"/>
      <protection locked="0"/>
    </xf>
    <xf numFmtId="0" fontId="8" fillId="0" borderId="2" xfId="0" applyFont="1" applyBorder="1" applyAlignment="1" applyProtection="1">
      <alignment horizontal="center" vertical="center" wrapText="1"/>
      <protection locked="0"/>
    </xf>
    <xf numFmtId="0" fontId="6" fillId="12" borderId="5" xfId="0" applyFont="1" applyFill="1" applyBorder="1" applyAlignment="1" applyProtection="1">
      <alignment horizontal="center" vertical="center" wrapText="1"/>
      <protection locked="0"/>
    </xf>
    <xf numFmtId="0" fontId="6" fillId="12" borderId="2" xfId="0" applyFont="1" applyFill="1" applyBorder="1" applyAlignment="1" applyProtection="1">
      <alignment horizontal="center" vertical="center" wrapText="1"/>
      <protection locked="0"/>
    </xf>
    <xf numFmtId="9" fontId="6" fillId="0" borderId="2" xfId="1" applyFont="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hidden="1"/>
    </xf>
    <xf numFmtId="0" fontId="1" fillId="0" borderId="2" xfId="0" applyFont="1" applyBorder="1" applyAlignment="1" applyProtection="1">
      <alignment horizontal="center" vertical="center" wrapText="1"/>
      <protection locked="0" hidden="1"/>
    </xf>
    <xf numFmtId="14" fontId="1" fillId="0" borderId="2" xfId="0" applyNumberFormat="1" applyFont="1" applyBorder="1" applyAlignment="1" applyProtection="1">
      <alignment horizontal="center" vertical="center" wrapText="1"/>
      <protection locked="0" hidden="1"/>
    </xf>
    <xf numFmtId="0" fontId="0" fillId="0" borderId="2" xfId="0" applyBorder="1" applyAlignment="1" applyProtection="1">
      <alignment horizontal="center" vertical="center" wrapText="1"/>
      <protection locked="0"/>
    </xf>
    <xf numFmtId="9" fontId="6" fillId="2" borderId="5" xfId="1" applyFont="1" applyFill="1" applyBorder="1" applyAlignment="1" applyProtection="1">
      <alignment horizontal="center" vertical="center" wrapText="1"/>
      <protection locked="0"/>
    </xf>
    <xf numFmtId="9" fontId="6" fillId="2" borderId="2" xfId="1" applyFont="1" applyFill="1" applyBorder="1" applyAlignment="1" applyProtection="1">
      <alignment horizontal="center" vertical="center" wrapText="1"/>
      <protection locked="0"/>
    </xf>
    <xf numFmtId="0" fontId="8" fillId="2" borderId="2" xfId="0" applyFont="1" applyFill="1" applyBorder="1" applyAlignment="1" applyProtection="1">
      <alignment horizontal="center" vertical="center" wrapText="1"/>
      <protection locked="0"/>
    </xf>
    <xf numFmtId="0" fontId="8" fillId="0" borderId="31" xfId="0" applyFont="1" applyBorder="1" applyAlignment="1" applyProtection="1">
      <alignment horizontal="center" vertical="center" wrapText="1"/>
      <protection locked="0"/>
    </xf>
    <xf numFmtId="9" fontId="1" fillId="0" borderId="2" xfId="1"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1" fillId="0" borderId="5" xfId="0" applyFont="1" applyBorder="1" applyAlignment="1" applyProtection="1">
      <alignment horizontal="left" vertical="center" wrapText="1"/>
      <protection locked="0"/>
    </xf>
    <xf numFmtId="0" fontId="1" fillId="0" borderId="2" xfId="0" applyFont="1" applyBorder="1" applyAlignment="1" applyProtection="1">
      <alignment horizontal="left" vertical="center" wrapText="1"/>
      <protection locked="0"/>
    </xf>
    <xf numFmtId="0" fontId="1" fillId="0" borderId="2" xfId="0" applyFont="1" applyBorder="1" applyAlignment="1" applyProtection="1">
      <alignment horizontal="left" vertical="center" wrapText="1"/>
      <protection locked="0" hidden="1"/>
    </xf>
    <xf numFmtId="9" fontId="6" fillId="12" borderId="2" xfId="1"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8" fillId="14" borderId="2" xfId="0" applyFont="1" applyFill="1" applyBorder="1" applyAlignment="1" applyProtection="1">
      <alignment horizontal="center" vertical="center" wrapText="1"/>
      <protection locked="0"/>
    </xf>
    <xf numFmtId="0" fontId="6" fillId="14" borderId="2" xfId="0" applyFont="1" applyFill="1" applyBorder="1" applyAlignment="1" applyProtection="1">
      <alignment horizontal="center" vertical="center" wrapText="1"/>
      <protection locked="0"/>
    </xf>
    <xf numFmtId="0" fontId="8" fillId="3" borderId="2" xfId="0" applyFont="1" applyFill="1" applyBorder="1" applyAlignment="1" applyProtection="1">
      <alignment horizontal="center" vertical="center" wrapText="1"/>
      <protection hidden="1"/>
    </xf>
    <xf numFmtId="0" fontId="8" fillId="3" borderId="33" xfId="0" applyFont="1" applyFill="1" applyBorder="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hidden="1"/>
    </xf>
    <xf numFmtId="0" fontId="7" fillId="16" borderId="2" xfId="0" applyFont="1" applyFill="1" applyBorder="1" applyAlignment="1" applyProtection="1">
      <alignment horizontal="center" vertical="center" wrapText="1"/>
      <protection hidden="1"/>
    </xf>
    <xf numFmtId="0" fontId="7" fillId="4" borderId="2" xfId="0" applyFont="1" applyFill="1" applyBorder="1" applyAlignment="1" applyProtection="1">
      <alignment horizontal="center" vertical="center" wrapText="1"/>
      <protection hidden="1"/>
    </xf>
    <xf numFmtId="9" fontId="12" fillId="0" borderId="5" xfId="1" applyFont="1" applyBorder="1" applyAlignment="1" applyProtection="1">
      <alignment horizontal="left" vertical="center" wrapText="1"/>
      <protection locked="0"/>
    </xf>
    <xf numFmtId="9" fontId="12" fillId="0" borderId="8" xfId="1" applyFont="1" applyBorder="1" applyAlignment="1" applyProtection="1">
      <alignment horizontal="left" vertical="center" wrapText="1"/>
      <protection locked="0"/>
    </xf>
    <xf numFmtId="0" fontId="8" fillId="12" borderId="5" xfId="0" applyFont="1" applyFill="1" applyBorder="1" applyAlignment="1" applyProtection="1">
      <alignment horizontal="center" vertical="center" wrapText="1"/>
      <protection locked="0"/>
    </xf>
    <xf numFmtId="0" fontId="8" fillId="0" borderId="36" xfId="0" applyFont="1" applyBorder="1" applyAlignment="1" applyProtection="1">
      <alignment horizontal="center" vertical="center" wrapText="1"/>
      <protection locked="0"/>
    </xf>
    <xf numFmtId="0" fontId="6" fillId="12" borderId="8" xfId="0" applyFont="1" applyFill="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1" fillId="0" borderId="8" xfId="0" applyFont="1" applyBorder="1" applyAlignment="1" applyProtection="1">
      <alignment horizontal="left" vertical="center" wrapText="1"/>
      <protection locked="0"/>
    </xf>
    <xf numFmtId="0" fontId="27" fillId="8" borderId="9" xfId="0" applyFont="1" applyFill="1" applyBorder="1" applyAlignment="1" applyProtection="1">
      <alignment horizontal="center" vertical="center" wrapText="1"/>
      <protection hidden="1"/>
    </xf>
    <xf numFmtId="0" fontId="7" fillId="16" borderId="9" xfId="0" applyFont="1" applyFill="1" applyBorder="1" applyAlignment="1" applyProtection="1">
      <alignment horizontal="center" vertical="center" wrapText="1"/>
      <protection hidden="1"/>
    </xf>
    <xf numFmtId="0" fontId="17" fillId="9" borderId="2" xfId="0" applyFont="1" applyFill="1" applyBorder="1" applyAlignment="1">
      <alignment vertical="center" wrapText="1"/>
    </xf>
    <xf numFmtId="0" fontId="22" fillId="9" borderId="2" xfId="0" applyFont="1" applyFill="1" applyBorder="1" applyAlignment="1">
      <alignment vertical="center" wrapText="1"/>
    </xf>
    <xf numFmtId="0" fontId="16" fillId="0" borderId="2" xfId="0" applyFont="1" applyBorder="1" applyAlignment="1">
      <alignment vertical="center" wrapText="1"/>
    </xf>
    <xf numFmtId="9" fontId="19" fillId="0" borderId="2" xfId="0" applyNumberFormat="1" applyFont="1" applyBorder="1" applyAlignment="1">
      <alignment horizontal="center" vertical="center" wrapText="1"/>
    </xf>
    <xf numFmtId="0" fontId="19" fillId="0" borderId="2" xfId="0" applyFont="1" applyBorder="1" applyAlignment="1">
      <alignment vertical="center" wrapText="1"/>
    </xf>
    <xf numFmtId="0" fontId="20" fillId="0" borderId="2" xfId="0" applyFont="1" applyBorder="1" applyAlignment="1">
      <alignment vertical="center" wrapText="1"/>
    </xf>
    <xf numFmtId="0" fontId="18" fillId="0" borderId="6" xfId="0" applyFont="1" applyBorder="1" applyAlignment="1">
      <alignment vertical="center" wrapText="1"/>
    </xf>
    <xf numFmtId="0" fontId="19" fillId="0" borderId="2" xfId="0" applyFont="1" applyBorder="1" applyAlignment="1">
      <alignment horizontal="center" vertical="center" wrapText="1"/>
    </xf>
    <xf numFmtId="9" fontId="19" fillId="0" borderId="2" xfId="0" applyNumberFormat="1" applyFont="1" applyBorder="1" applyAlignment="1">
      <alignment vertical="center" wrapText="1"/>
    </xf>
    <xf numFmtId="0" fontId="1" fillId="0" borderId="2" xfId="0" applyFont="1" applyBorder="1" applyAlignment="1" applyProtection="1">
      <alignment vertical="center" wrapText="1"/>
      <protection locked="0" hidden="1"/>
    </xf>
    <xf numFmtId="0" fontId="3" fillId="0" borderId="2" xfId="0" applyFont="1" applyBorder="1" applyAlignment="1" applyProtection="1">
      <alignment vertical="center" wrapText="1"/>
      <protection locked="0" hidden="1"/>
    </xf>
    <xf numFmtId="0" fontId="3" fillId="0" borderId="2" xfId="0" applyFont="1" applyBorder="1" applyAlignment="1" applyProtection="1">
      <alignment horizontal="left" vertical="center" wrapText="1"/>
      <protection locked="0"/>
    </xf>
    <xf numFmtId="0" fontId="39" fillId="0" borderId="2"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7" fillId="0" borderId="6" xfId="0" applyFont="1" applyBorder="1" applyAlignment="1" applyProtection="1">
      <alignment horizontal="center" vertical="center" wrapText="1"/>
      <protection locked="0"/>
    </xf>
    <xf numFmtId="0" fontId="37" fillId="12" borderId="2" xfId="0" applyFont="1" applyFill="1" applyBorder="1" applyAlignment="1" applyProtection="1">
      <alignment horizontal="center" vertical="center" wrapText="1"/>
      <protection locked="0"/>
    </xf>
    <xf numFmtId="0" fontId="39" fillId="0" borderId="2" xfId="0" applyFont="1" applyBorder="1" applyAlignment="1" applyProtection="1">
      <alignment horizontal="center" vertical="center" wrapText="1"/>
      <protection locked="0" hidden="1"/>
    </xf>
    <xf numFmtId="0" fontId="40" fillId="16" borderId="2" xfId="0" applyFont="1" applyFill="1" applyBorder="1" applyAlignment="1" applyProtection="1">
      <alignment horizontal="center" vertical="center" wrapText="1"/>
      <protection hidden="1"/>
    </xf>
    <xf numFmtId="0" fontId="1" fillId="0" borderId="9" xfId="0" applyFont="1" applyBorder="1" applyAlignment="1" applyProtection="1">
      <alignment horizontal="center" vertical="center" wrapText="1"/>
      <protection locked="0"/>
    </xf>
    <xf numFmtId="0" fontId="37" fillId="2" borderId="2" xfId="0" applyFont="1" applyFill="1" applyBorder="1" applyAlignment="1" applyProtection="1">
      <alignment horizontal="center" vertical="center" wrapText="1"/>
      <protection locked="0"/>
    </xf>
    <xf numFmtId="0" fontId="37" fillId="0" borderId="31" xfId="0" applyFont="1" applyBorder="1" applyAlignment="1" applyProtection="1">
      <alignment horizontal="center" vertical="center" wrapText="1"/>
      <protection locked="0"/>
    </xf>
    <xf numFmtId="0" fontId="38" fillId="8" borderId="2" xfId="0" applyFont="1" applyFill="1" applyBorder="1" applyAlignment="1" applyProtection="1">
      <alignment horizontal="center" vertical="center" wrapText="1"/>
      <protection hidden="1"/>
    </xf>
    <xf numFmtId="0" fontId="38" fillId="17" borderId="2" xfId="0" applyFont="1" applyFill="1" applyBorder="1" applyAlignment="1" applyProtection="1">
      <alignment horizontal="center" vertical="center" wrapText="1"/>
      <protection locked="0"/>
    </xf>
    <xf numFmtId="9" fontId="39" fillId="0" borderId="2" xfId="1" applyFont="1" applyFill="1" applyBorder="1" applyAlignment="1" applyProtection="1">
      <alignment horizontal="center" vertical="center" wrapText="1"/>
      <protection locked="0"/>
    </xf>
    <xf numFmtId="9" fontId="39" fillId="0" borderId="8" xfId="1" applyFont="1" applyFill="1" applyBorder="1" applyAlignment="1" applyProtection="1">
      <alignment horizontal="center" vertical="center" wrapText="1"/>
      <protection locked="0"/>
    </xf>
    <xf numFmtId="0" fontId="40" fillId="15" borderId="2" xfId="0" applyFont="1" applyFill="1" applyBorder="1" applyAlignment="1" applyProtection="1">
      <alignment horizontal="center" vertical="center" wrapText="1"/>
      <protection hidden="1"/>
    </xf>
    <xf numFmtId="0" fontId="1" fillId="0" borderId="8" xfId="0" applyFont="1" applyBorder="1" applyAlignment="1" applyProtection="1">
      <alignment horizontal="center" vertical="center" wrapText="1"/>
      <protection locked="0" hidden="1"/>
    </xf>
    <xf numFmtId="0" fontId="35" fillId="0" borderId="2" xfId="0" applyFont="1" applyBorder="1" applyAlignment="1" applyProtection="1">
      <alignment horizontal="center" vertical="center" wrapText="1"/>
      <protection locked="0"/>
    </xf>
    <xf numFmtId="0" fontId="35" fillId="0" borderId="2" xfId="0" applyFont="1" applyBorder="1" applyAlignment="1" applyProtection="1">
      <alignment horizontal="left" vertical="center" wrapText="1"/>
      <protection locked="0"/>
    </xf>
    <xf numFmtId="0" fontId="8" fillId="0" borderId="24" xfId="0" applyFont="1" applyBorder="1" applyAlignment="1" applyProtection="1">
      <alignment horizontal="center" vertical="center" wrapText="1"/>
      <protection locked="0"/>
    </xf>
    <xf numFmtId="0" fontId="1" fillId="0" borderId="24" xfId="0" applyFont="1" applyBorder="1" applyAlignment="1" applyProtection="1">
      <alignment horizontal="center" vertical="center" wrapText="1"/>
      <protection locked="0"/>
    </xf>
    <xf numFmtId="0" fontId="1" fillId="0" borderId="29" xfId="0" applyFont="1" applyBorder="1" applyAlignment="1" applyProtection="1">
      <alignment horizontal="center" vertical="center" wrapText="1"/>
      <protection locked="0"/>
    </xf>
    <xf numFmtId="9" fontId="1" fillId="0" borderId="24" xfId="1"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0" fontId="1" fillId="0" borderId="24" xfId="0" applyFont="1" applyBorder="1" applyAlignment="1" applyProtection="1">
      <alignment horizontal="left" vertical="center" wrapText="1"/>
      <protection locked="0"/>
    </xf>
    <xf numFmtId="0" fontId="1" fillId="0" borderId="29" xfId="0" applyFont="1" applyBorder="1" applyAlignment="1" applyProtection="1">
      <alignment horizontal="left" vertical="center" wrapText="1"/>
      <protection locked="0"/>
    </xf>
    <xf numFmtId="0" fontId="27" fillId="8" borderId="24" xfId="0" applyFont="1" applyFill="1" applyBorder="1" applyAlignment="1" applyProtection="1">
      <alignment horizontal="center" vertical="center" wrapText="1"/>
      <protection hidden="1"/>
    </xf>
    <xf numFmtId="0" fontId="7" fillId="16" borderId="24" xfId="0" applyFont="1" applyFill="1" applyBorder="1" applyAlignment="1" applyProtection="1">
      <alignment horizontal="center" vertical="center" wrapText="1"/>
      <protection hidden="1"/>
    </xf>
    <xf numFmtId="0" fontId="8" fillId="12" borderId="24" xfId="0" applyFont="1" applyFill="1" applyBorder="1" applyAlignment="1" applyProtection="1">
      <alignment horizontal="center" vertical="center" wrapText="1"/>
      <protection locked="0"/>
    </xf>
    <xf numFmtId="0" fontId="8" fillId="0" borderId="39" xfId="0" applyFont="1" applyBorder="1" applyAlignment="1" applyProtection="1">
      <alignment horizontal="center" vertical="center" wrapText="1"/>
      <protection locked="0"/>
    </xf>
    <xf numFmtId="0" fontId="6" fillId="12" borderId="24" xfId="0" applyFont="1" applyFill="1" applyBorder="1" applyAlignment="1" applyProtection="1">
      <alignment horizontal="center" vertical="center" wrapText="1"/>
      <protection locked="0"/>
    </xf>
    <xf numFmtId="9" fontId="6" fillId="12" borderId="24" xfId="1" applyFont="1" applyFill="1" applyBorder="1" applyAlignment="1" applyProtection="1">
      <alignment horizontal="center" vertical="center" wrapText="1"/>
      <protection locked="0"/>
    </xf>
    <xf numFmtId="9" fontId="12" fillId="0" borderId="24" xfId="1" applyFont="1" applyBorder="1" applyAlignment="1" applyProtection="1">
      <alignment horizontal="left" vertical="center" wrapText="1"/>
      <protection locked="0"/>
    </xf>
    <xf numFmtId="9" fontId="6" fillId="0" borderId="24" xfId="1" applyFont="1" applyBorder="1" applyAlignment="1" applyProtection="1">
      <alignment horizontal="center" vertical="center" wrapText="1"/>
      <protection locked="0"/>
    </xf>
    <xf numFmtId="0" fontId="1" fillId="11" borderId="2" xfId="0" applyFont="1" applyFill="1" applyBorder="1" applyAlignment="1" applyProtection="1">
      <alignment horizontal="center" vertical="center" wrapText="1"/>
      <protection locked="0"/>
    </xf>
    <xf numFmtId="0" fontId="8" fillId="11" borderId="2" xfId="0" applyFont="1" applyFill="1" applyBorder="1" applyAlignment="1" applyProtection="1">
      <alignment horizontal="center" vertical="center" wrapText="1"/>
      <protection locked="0"/>
    </xf>
    <xf numFmtId="9" fontId="6" fillId="11" borderId="2" xfId="1" applyFont="1" applyFill="1" applyBorder="1" applyAlignment="1" applyProtection="1">
      <alignment horizontal="center" vertical="center" wrapText="1"/>
      <protection locked="0"/>
    </xf>
    <xf numFmtId="0" fontId="1" fillId="11" borderId="2" xfId="0" applyFont="1" applyFill="1" applyBorder="1" applyAlignment="1" applyProtection="1">
      <alignment horizontal="center" vertical="center" wrapText="1"/>
      <protection locked="0" hidden="1"/>
    </xf>
    <xf numFmtId="0" fontId="1" fillId="11" borderId="2" xfId="0" applyFont="1" applyFill="1" applyBorder="1" applyAlignment="1" applyProtection="1">
      <alignment horizontal="left" vertical="center" wrapText="1"/>
      <protection locked="0" hidden="1"/>
    </xf>
    <xf numFmtId="9" fontId="1" fillId="11" borderId="2" xfId="1" applyFont="1" applyFill="1" applyBorder="1" applyAlignment="1" applyProtection="1">
      <alignment horizontal="center" vertical="center" wrapText="1"/>
      <protection locked="0"/>
    </xf>
    <xf numFmtId="0" fontId="8" fillId="11" borderId="31" xfId="0" applyFont="1" applyFill="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0" fillId="0" borderId="2" xfId="0" applyBorder="1" applyAlignment="1" applyProtection="1">
      <alignment horizontal="center" vertical="center" wrapText="1"/>
      <protection hidden="1"/>
    </xf>
    <xf numFmtId="0" fontId="3" fillId="0" borderId="2" xfId="0" applyFont="1" applyBorder="1" applyAlignment="1" applyProtection="1">
      <alignment horizontal="left" vertical="center" wrapText="1"/>
      <protection hidden="1"/>
    </xf>
    <xf numFmtId="0" fontId="1" fillId="0" borderId="5" xfId="0" applyFont="1" applyBorder="1" applyAlignment="1" applyProtection="1">
      <alignment horizontal="justify" vertical="center" wrapText="1"/>
      <protection locked="0"/>
    </xf>
    <xf numFmtId="0" fontId="1" fillId="0" borderId="8" xfId="0" applyFont="1" applyBorder="1" applyAlignment="1" applyProtection="1">
      <alignment horizontal="justify" vertical="center" wrapText="1"/>
      <protection locked="0"/>
    </xf>
    <xf numFmtId="9" fontId="12" fillId="0" borderId="5" xfId="1" applyFont="1" applyFill="1" applyBorder="1" applyAlignment="1" applyProtection="1">
      <alignment horizontal="left" vertical="center" wrapText="1"/>
      <protection locked="0"/>
    </xf>
    <xf numFmtId="9" fontId="1" fillId="0" borderId="5" xfId="1" applyFont="1" applyBorder="1" applyAlignment="1" applyProtection="1">
      <alignment horizontal="right" vertical="center" wrapText="1"/>
      <protection locked="0"/>
    </xf>
    <xf numFmtId="9" fontId="1" fillId="0" borderId="8" xfId="1" applyFont="1" applyBorder="1" applyAlignment="1" applyProtection="1">
      <alignment horizontal="right" vertical="center" wrapText="1"/>
      <protection locked="0"/>
    </xf>
    <xf numFmtId="0" fontId="1" fillId="0" borderId="9" xfId="0" applyFont="1" applyBorder="1" applyAlignment="1" applyProtection="1">
      <alignment horizontal="left" vertical="center" wrapText="1"/>
      <protection locked="0"/>
    </xf>
    <xf numFmtId="0" fontId="7" fillId="13" borderId="9" xfId="0" applyFont="1" applyFill="1" applyBorder="1" applyAlignment="1" applyProtection="1">
      <alignment horizontal="center" vertical="center" wrapText="1"/>
      <protection hidden="1"/>
    </xf>
    <xf numFmtId="0" fontId="4" fillId="0" borderId="2" xfId="0" applyFont="1" applyBorder="1" applyAlignment="1" applyProtection="1">
      <alignment horizontal="center" vertical="center" wrapText="1"/>
      <protection locked="0"/>
    </xf>
    <xf numFmtId="0" fontId="9" fillId="6" borderId="5" xfId="0" applyFont="1" applyFill="1" applyBorder="1" applyAlignment="1" applyProtection="1">
      <alignment horizontal="center" vertical="center"/>
      <protection hidden="1"/>
    </xf>
    <xf numFmtId="14" fontId="0" fillId="0" borderId="2" xfId="0" applyNumberFormat="1" applyBorder="1" applyAlignment="1" applyProtection="1">
      <alignment horizontal="center" vertical="center"/>
      <protection locked="0"/>
    </xf>
    <xf numFmtId="0" fontId="16" fillId="0" borderId="2" xfId="0" applyFont="1" applyBorder="1" applyAlignment="1">
      <alignment horizontal="center" vertical="center" wrapText="1"/>
    </xf>
    <xf numFmtId="0" fontId="0" fillId="0" borderId="8" xfId="0" quotePrefix="1" applyBorder="1" applyAlignment="1" applyProtection="1">
      <alignment horizontal="left" vertical="center" wrapText="1"/>
      <protection locked="0"/>
    </xf>
    <xf numFmtId="0" fontId="0" fillId="0" borderId="2" xfId="0" quotePrefix="1" applyBorder="1" applyAlignment="1" applyProtection="1">
      <alignment horizontal="left" vertical="center" wrapText="1"/>
      <protection locked="0"/>
    </xf>
    <xf numFmtId="0" fontId="37" fillId="0" borderId="2" xfId="0" applyFont="1" applyBorder="1" applyAlignment="1" applyProtection="1">
      <alignment horizontal="center" vertical="center" wrapText="1"/>
      <protection locked="0"/>
    </xf>
    <xf numFmtId="9" fontId="37" fillId="0" borderId="2" xfId="1" applyFont="1" applyBorder="1" applyAlignment="1" applyProtection="1">
      <alignment horizontal="center" vertical="center" wrapText="1"/>
      <protection locked="0"/>
    </xf>
    <xf numFmtId="9" fontId="35" fillId="0" borderId="2" xfId="1" applyFont="1" applyBorder="1" applyAlignment="1" applyProtection="1">
      <alignment horizontal="center" vertical="center" wrapText="1"/>
      <protection locked="0"/>
    </xf>
    <xf numFmtId="9" fontId="35" fillId="0" borderId="2" xfId="1" applyFont="1" applyBorder="1" applyAlignment="1" applyProtection="1">
      <alignment horizontal="left" vertical="center" wrapText="1"/>
      <protection locked="0"/>
    </xf>
    <xf numFmtId="0" fontId="24" fillId="0" borderId="2" xfId="0" applyFont="1" applyBorder="1" applyAlignment="1" applyProtection="1">
      <alignment vertical="top" wrapText="1"/>
      <protection locked="0"/>
    </xf>
    <xf numFmtId="9" fontId="0" fillId="0" borderId="2" xfId="1" applyFont="1" applyBorder="1" applyAlignment="1" applyProtection="1">
      <alignment horizontal="center" vertical="center" wrapText="1"/>
      <protection locked="0"/>
    </xf>
    <xf numFmtId="9" fontId="6" fillId="0" borderId="9" xfId="1" applyFont="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9" fontId="39" fillId="0" borderId="9" xfId="1" applyFont="1" applyBorder="1" applyAlignment="1" applyProtection="1">
      <alignment horizontal="center" vertical="center" wrapText="1"/>
      <protection locked="0"/>
    </xf>
    <xf numFmtId="0" fontId="39" fillId="0" borderId="9" xfId="0" applyFont="1" applyBorder="1" applyAlignment="1" applyProtection="1">
      <alignment horizontal="center" vertical="center" wrapText="1"/>
      <protection locked="0"/>
    </xf>
    <xf numFmtId="0" fontId="39" fillId="0" borderId="9" xfId="0" applyFont="1" applyBorder="1" applyAlignment="1" applyProtection="1">
      <alignment horizontal="center" vertical="center" wrapText="1"/>
      <protection hidden="1"/>
    </xf>
    <xf numFmtId="0" fontId="37" fillId="12" borderId="9" xfId="0" applyFont="1" applyFill="1" applyBorder="1" applyAlignment="1" applyProtection="1">
      <alignment horizontal="center" vertical="center" wrapText="1"/>
      <protection locked="0"/>
    </xf>
    <xf numFmtId="0" fontId="40" fillId="0" borderId="9"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9" fontId="12" fillId="0" borderId="2" xfId="1" applyFont="1" applyBorder="1" applyAlignment="1" applyProtection="1">
      <alignment horizontal="left" vertical="center" wrapText="1"/>
      <protection locked="0"/>
    </xf>
    <xf numFmtId="0" fontId="8" fillId="12" borderId="2" xfId="0" applyFont="1" applyFill="1" applyBorder="1" applyAlignment="1" applyProtection="1">
      <alignment horizontal="center" vertical="center" wrapText="1"/>
      <protection locked="0"/>
    </xf>
    <xf numFmtId="0" fontId="35" fillId="0" borderId="0" xfId="0" applyFont="1" applyAlignment="1" applyProtection="1">
      <alignment vertical="center"/>
      <protection hidden="1"/>
    </xf>
    <xf numFmtId="0" fontId="36" fillId="0" borderId="2" xfId="0" applyFont="1" applyBorder="1" applyAlignment="1" applyProtection="1">
      <alignment horizontal="left" vertical="center" wrapText="1"/>
      <protection locked="0"/>
    </xf>
    <xf numFmtId="0" fontId="4" fillId="0" borderId="6" xfId="0" quotePrefix="1" applyFont="1" applyBorder="1" applyAlignment="1" applyProtection="1">
      <alignment horizontal="center" vertical="center" wrapText="1"/>
      <protection hidden="1"/>
    </xf>
    <xf numFmtId="0" fontId="6" fillId="0" borderId="31"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hidden="1"/>
    </xf>
    <xf numFmtId="0" fontId="6" fillId="0" borderId="6" xfId="0" applyFont="1" applyBorder="1" applyAlignment="1" applyProtection="1">
      <alignment horizontal="center" vertical="center" wrapText="1"/>
      <protection locked="0"/>
    </xf>
    <xf numFmtId="0" fontId="45" fillId="0" borderId="2" xfId="0" applyFont="1" applyBorder="1" applyAlignment="1" applyProtection="1">
      <alignment horizontal="left" vertical="center" wrapText="1"/>
      <protection locked="0"/>
    </xf>
    <xf numFmtId="0" fontId="35" fillId="0" borderId="2" xfId="0" applyFont="1" applyBorder="1" applyAlignment="1" applyProtection="1">
      <alignment horizontal="justify" vertical="center" wrapText="1"/>
      <protection locked="0"/>
    </xf>
    <xf numFmtId="9" fontId="46" fillId="0" borderId="9" xfId="1" applyFont="1" applyFill="1" applyBorder="1" applyAlignment="1" applyProtection="1">
      <alignment horizontal="left" vertical="center" wrapText="1"/>
      <protection locked="0"/>
    </xf>
    <xf numFmtId="0" fontId="37" fillId="2" borderId="9" xfId="0" applyFont="1" applyFill="1" applyBorder="1" applyAlignment="1" applyProtection="1">
      <alignment horizontal="center" vertical="center" wrapText="1"/>
      <protection locked="0"/>
    </xf>
    <xf numFmtId="0" fontId="45" fillId="0" borderId="9" xfId="0" applyFont="1" applyBorder="1" applyAlignment="1">
      <alignment horizontal="center" vertical="center" wrapText="1"/>
    </xf>
    <xf numFmtId="0" fontId="39" fillId="0" borderId="9" xfId="0" applyFont="1" applyBorder="1" applyAlignment="1">
      <alignment horizontal="left" vertical="center" wrapText="1"/>
    </xf>
    <xf numFmtId="14" fontId="43" fillId="0" borderId="8" xfId="0" applyNumberFormat="1" applyFont="1"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8" xfId="0" applyBorder="1" applyAlignment="1" applyProtection="1">
      <alignment vertical="center" wrapText="1"/>
      <protection locked="0"/>
    </xf>
    <xf numFmtId="0" fontId="4" fillId="0" borderId="2" xfId="0" applyFont="1" applyBorder="1" applyAlignment="1">
      <alignment vertical="center" wrapText="1"/>
    </xf>
    <xf numFmtId="0" fontId="3" fillId="2" borderId="2" xfId="0" applyFont="1" applyFill="1" applyBorder="1" applyAlignment="1" applyProtection="1">
      <alignment vertical="center" wrapText="1"/>
      <protection locked="0"/>
    </xf>
    <xf numFmtId="0" fontId="6" fillId="0" borderId="0" xfId="0" applyFont="1" applyAlignment="1">
      <alignment horizontal="right" vertical="center"/>
    </xf>
    <xf numFmtId="166" fontId="6" fillId="0" borderId="0" xfId="2" applyNumberFormat="1" applyFont="1" applyBorder="1" applyAlignment="1">
      <alignment vertical="center"/>
    </xf>
    <xf numFmtId="166" fontId="0" fillId="0" borderId="0" xfId="2" applyNumberFormat="1" applyFont="1" applyBorder="1" applyAlignment="1">
      <alignment vertical="center"/>
    </xf>
    <xf numFmtId="0" fontId="37" fillId="6" borderId="2" xfId="0" applyFont="1" applyFill="1" applyBorder="1" applyAlignment="1" applyProtection="1">
      <alignment horizontal="center" vertical="center" wrapText="1"/>
      <protection locked="0"/>
    </xf>
    <xf numFmtId="0" fontId="6" fillId="7" borderId="3" xfId="0" applyFont="1" applyFill="1" applyBorder="1" applyAlignment="1">
      <alignment horizontal="center" vertical="center" wrapText="1"/>
    </xf>
    <xf numFmtId="14" fontId="0" fillId="0" borderId="0" xfId="0" applyNumberFormat="1" applyAlignment="1" applyProtection="1">
      <alignment vertical="center"/>
      <protection hidden="1"/>
    </xf>
    <xf numFmtId="14" fontId="0" fillId="0" borderId="0" xfId="0" applyNumberFormat="1" applyAlignment="1" applyProtection="1">
      <alignment vertical="center" wrapText="1"/>
      <protection hidden="1"/>
    </xf>
    <xf numFmtId="0" fontId="39" fillId="0" borderId="2" xfId="0" applyFont="1" applyBorder="1" applyAlignment="1" applyProtection="1">
      <alignment horizontal="justify" vertical="center" wrapText="1"/>
      <protection locked="0"/>
    </xf>
    <xf numFmtId="0" fontId="39" fillId="0" borderId="2" xfId="0" quotePrefix="1" applyFont="1" applyBorder="1" applyAlignment="1" applyProtection="1">
      <alignment horizontal="justify" vertical="center" wrapText="1"/>
      <protection locked="0"/>
    </xf>
    <xf numFmtId="0" fontId="24" fillId="0" borderId="24" xfId="0" applyFont="1" applyBorder="1" applyAlignment="1" applyProtection="1">
      <alignment vertical="center" wrapText="1"/>
      <protection locked="0"/>
    </xf>
    <xf numFmtId="0" fontId="24" fillId="0" borderId="29" xfId="0" applyFont="1" applyBorder="1" applyAlignment="1" applyProtection="1">
      <alignment vertical="center" wrapText="1"/>
      <protection locked="0"/>
    </xf>
    <xf numFmtId="0" fontId="0" fillId="0" borderId="6" xfId="0" applyBorder="1" applyAlignment="1" applyProtection="1">
      <alignment horizontal="center" vertical="center" wrapText="1"/>
      <protection hidden="1"/>
    </xf>
    <xf numFmtId="0" fontId="4" fillId="0" borderId="17" xfId="0" applyFont="1" applyBorder="1" applyAlignment="1" applyProtection="1">
      <alignment horizontal="left" vertical="center" wrapText="1"/>
      <protection hidden="1"/>
    </xf>
    <xf numFmtId="9" fontId="23" fillId="9" borderId="9" xfId="0" applyNumberFormat="1" applyFont="1" applyFill="1" applyBorder="1" applyAlignment="1">
      <alignment horizontal="center" vertical="center" wrapText="1"/>
    </xf>
    <xf numFmtId="0" fontId="22" fillId="9" borderId="9" xfId="0" applyFont="1" applyFill="1" applyBorder="1" applyAlignment="1">
      <alignment vertical="center" wrapText="1"/>
    </xf>
    <xf numFmtId="0" fontId="20" fillId="0" borderId="37" xfId="0" applyFont="1" applyBorder="1" applyAlignment="1">
      <alignment vertical="center" wrapText="1"/>
    </xf>
    <xf numFmtId="0" fontId="1" fillId="0" borderId="2" xfId="0" quotePrefix="1" applyFont="1" applyBorder="1" applyAlignment="1" applyProtection="1">
      <alignment horizontal="left" vertical="center" wrapText="1"/>
      <protection hidden="1"/>
    </xf>
    <xf numFmtId="14" fontId="16" fillId="0" borderId="2" xfId="0" applyNumberFormat="1" applyFont="1" applyBorder="1" applyAlignment="1">
      <alignment vertical="center" wrapText="1"/>
    </xf>
    <xf numFmtId="0" fontId="0" fillId="0" borderId="8" xfId="0" applyBorder="1" applyAlignment="1" applyProtection="1">
      <alignment horizontal="left" vertical="center" wrapText="1"/>
      <protection locked="0"/>
    </xf>
    <xf numFmtId="9" fontId="8" fillId="12" borderId="24" xfId="0" applyNumberFormat="1" applyFont="1" applyFill="1" applyBorder="1" applyAlignment="1" applyProtection="1">
      <alignment horizontal="center" vertical="center" wrapText="1"/>
      <protection locked="0"/>
    </xf>
    <xf numFmtId="0" fontId="4" fillId="0" borderId="2" xfId="0" quotePrefix="1" applyFont="1" applyBorder="1" applyAlignment="1" applyProtection="1">
      <alignment horizontal="left" vertical="center" wrapText="1"/>
      <protection locked="0"/>
    </xf>
    <xf numFmtId="0" fontId="19" fillId="0" borderId="8" xfId="0" applyFont="1" applyBorder="1" applyAlignment="1">
      <alignment vertical="center" wrapText="1"/>
    </xf>
    <xf numFmtId="9" fontId="8" fillId="0" borderId="24" xfId="0" applyNumberFormat="1" applyFont="1" applyBorder="1" applyAlignment="1" applyProtection="1">
      <alignment horizontal="center" vertical="center" wrapText="1"/>
      <protection locked="0"/>
    </xf>
    <xf numFmtId="0" fontId="22" fillId="0" borderId="55" xfId="0" applyFont="1" applyBorder="1" applyAlignment="1">
      <alignment vertical="center" wrapText="1"/>
    </xf>
    <xf numFmtId="0" fontId="1" fillId="0" borderId="11" xfId="0" quotePrefix="1" applyFont="1" applyBorder="1" applyAlignment="1" applyProtection="1">
      <alignment horizontal="left" vertical="center" wrapText="1"/>
      <protection hidden="1"/>
    </xf>
    <xf numFmtId="0" fontId="22" fillId="0" borderId="2" xfId="0" applyFont="1" applyBorder="1" applyAlignment="1">
      <alignment vertical="center" wrapText="1"/>
    </xf>
    <xf numFmtId="0" fontId="49" fillId="2" borderId="5" xfId="0" applyFont="1" applyFill="1" applyBorder="1" applyAlignment="1" applyProtection="1">
      <alignment horizontal="center" vertical="center" wrapText="1"/>
      <protection locked="0"/>
    </xf>
    <xf numFmtId="0" fontId="49" fillId="12" borderId="5" xfId="0" applyFont="1" applyFill="1" applyBorder="1" applyAlignment="1" applyProtection="1">
      <alignment horizontal="center" vertical="center" wrapText="1"/>
      <protection locked="0"/>
    </xf>
    <xf numFmtId="0" fontId="8" fillId="0" borderId="11" xfId="0" quotePrefix="1" applyFont="1" applyBorder="1" applyAlignment="1" applyProtection="1">
      <alignment horizontal="center" vertical="center" wrapText="1"/>
      <protection hidden="1"/>
    </xf>
    <xf numFmtId="0" fontId="8" fillId="0" borderId="2" xfId="0" quotePrefix="1" applyFont="1" applyBorder="1" applyAlignment="1" applyProtection="1">
      <alignment horizontal="center" vertical="center" wrapText="1"/>
      <protection hidden="1"/>
    </xf>
    <xf numFmtId="9" fontId="50" fillId="0" borderId="5" xfId="1" applyFont="1" applyBorder="1" applyAlignment="1" applyProtection="1">
      <alignment horizontal="right" vertical="center" wrapText="1"/>
      <protection locked="0"/>
    </xf>
    <xf numFmtId="9" fontId="8" fillId="2" borderId="5" xfId="1" applyFont="1" applyFill="1" applyBorder="1" applyAlignment="1" applyProtection="1">
      <alignment horizontal="right" vertical="center" wrapText="1"/>
      <protection locked="0"/>
    </xf>
    <xf numFmtId="0" fontId="49" fillId="0" borderId="5" xfId="0" applyFont="1" applyBorder="1" applyAlignment="1" applyProtection="1">
      <alignment horizontal="center" vertical="center" wrapText="1"/>
      <protection locked="0"/>
    </xf>
    <xf numFmtId="0" fontId="48" fillId="0" borderId="0" xfId="0" applyFont="1"/>
    <xf numFmtId="0" fontId="48" fillId="0" borderId="0" xfId="0" applyFont="1" applyAlignment="1">
      <alignment horizontal="right" vertical="center" wrapText="1"/>
    </xf>
    <xf numFmtId="0" fontId="40" fillId="0" borderId="2" xfId="0" applyFont="1" applyBorder="1" applyAlignment="1" applyProtection="1">
      <alignment horizontal="center" vertical="center" wrapText="1"/>
      <protection locked="0"/>
    </xf>
    <xf numFmtId="0" fontId="37" fillId="14" borderId="2" xfId="0" applyFont="1" applyFill="1" applyBorder="1" applyAlignment="1" applyProtection="1">
      <alignment horizontal="center" vertical="center" wrapText="1"/>
      <protection locked="0"/>
    </xf>
    <xf numFmtId="9" fontId="39" fillId="0" borderId="2" xfId="1"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44"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9" fontId="6" fillId="0" borderId="3" xfId="1" applyFont="1" applyBorder="1" applyAlignment="1" applyProtection="1">
      <alignment horizontal="center" vertical="center" wrapText="1"/>
      <protection locked="0"/>
    </xf>
    <xf numFmtId="0" fontId="1" fillId="0" borderId="2" xfId="0" applyFont="1" applyBorder="1" applyAlignment="1" applyProtection="1">
      <alignment horizontal="left" vertical="center" wrapText="1"/>
      <protection hidden="1"/>
    </xf>
    <xf numFmtId="0" fontId="0" fillId="0" borderId="9" xfId="0" applyBorder="1" applyAlignment="1" applyProtection="1">
      <alignment horizontal="justify" vertical="center" wrapText="1"/>
      <protection locked="0"/>
    </xf>
    <xf numFmtId="0" fontId="0" fillId="0" borderId="9" xfId="0" applyBorder="1" applyAlignment="1" applyProtection="1">
      <alignment horizontal="center" vertical="center" wrapText="1"/>
      <protection locked="0"/>
    </xf>
    <xf numFmtId="0" fontId="1" fillId="0" borderId="11" xfId="0" applyFont="1" applyBorder="1" applyAlignment="1" applyProtection="1">
      <alignment horizontal="left" vertical="center" wrapText="1"/>
      <protection hidden="1"/>
    </xf>
    <xf numFmtId="14" fontId="0" fillId="0" borderId="9" xfId="0" applyNumberFormat="1" applyBorder="1" applyAlignment="1" applyProtection="1">
      <alignment horizontal="center" vertical="center" wrapText="1"/>
      <protection locked="0"/>
    </xf>
    <xf numFmtId="14" fontId="0" fillId="0" borderId="9" xfId="0" applyNumberFormat="1" applyBorder="1" applyAlignment="1" applyProtection="1">
      <alignment vertical="center"/>
      <protection hidden="1"/>
    </xf>
    <xf numFmtId="0" fontId="0" fillId="0" borderId="9" xfId="0" applyBorder="1" applyAlignment="1" applyProtection="1">
      <alignment vertical="center" wrapText="1"/>
      <protection hidden="1"/>
    </xf>
    <xf numFmtId="0" fontId="1" fillId="0" borderId="44" xfId="0" applyFont="1" applyBorder="1" applyAlignment="1" applyProtection="1">
      <alignment vertical="center" wrapText="1"/>
      <protection locked="0"/>
    </xf>
    <xf numFmtId="9" fontId="1" fillId="0" borderId="44" xfId="1" applyFont="1" applyBorder="1" applyAlignment="1" applyProtection="1">
      <alignment vertical="center" wrapText="1"/>
      <protection locked="0"/>
    </xf>
    <xf numFmtId="0" fontId="1" fillId="0" borderId="44" xfId="0" applyFont="1" applyBorder="1" applyAlignment="1" applyProtection="1">
      <alignment horizontal="left" vertical="center" wrapText="1"/>
      <protection locked="0"/>
    </xf>
    <xf numFmtId="9" fontId="1" fillId="0" borderId="44" xfId="1" applyFont="1" applyBorder="1" applyAlignment="1" applyProtection="1">
      <alignment horizontal="right" vertical="center" wrapText="1"/>
      <protection locked="0"/>
    </xf>
    <xf numFmtId="0" fontId="1" fillId="0" borderId="46" xfId="0" quotePrefix="1" applyFont="1" applyBorder="1" applyAlignment="1" applyProtection="1">
      <alignment horizontal="left" vertical="center" wrapText="1"/>
      <protection hidden="1"/>
    </xf>
    <xf numFmtId="0" fontId="1" fillId="0" borderId="17" xfId="0" applyFont="1" applyBorder="1" applyAlignment="1" applyProtection="1">
      <alignment horizontal="center" vertical="center" wrapText="1"/>
      <protection locked="0"/>
    </xf>
    <xf numFmtId="9" fontId="1" fillId="0" borderId="17" xfId="1" applyFont="1" applyBorder="1" applyAlignment="1" applyProtection="1">
      <alignment horizontal="center" vertical="center" wrapText="1"/>
      <protection locked="0"/>
    </xf>
    <xf numFmtId="0" fontId="8" fillId="0" borderId="17" xfId="0" applyFont="1" applyBorder="1" applyAlignment="1" applyProtection="1">
      <alignment horizontal="center" vertical="center" wrapText="1"/>
      <protection locked="0"/>
    </xf>
    <xf numFmtId="0" fontId="6" fillId="2" borderId="17" xfId="0" applyFont="1" applyFill="1" applyBorder="1" applyAlignment="1" applyProtection="1">
      <alignment horizontal="center" vertical="center" wrapText="1"/>
      <protection locked="0"/>
    </xf>
    <xf numFmtId="0" fontId="2" fillId="0" borderId="52"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8" fillId="2" borderId="17" xfId="0" applyFont="1" applyFill="1" applyBorder="1" applyAlignment="1" applyProtection="1">
      <alignment horizontal="center" vertical="center" wrapText="1"/>
      <protection locked="0"/>
    </xf>
    <xf numFmtId="0" fontId="6" fillId="12" borderId="17" xfId="0" applyFont="1" applyFill="1" applyBorder="1" applyAlignment="1" applyProtection="1">
      <alignment horizontal="center" vertical="center" wrapText="1"/>
      <protection locked="0"/>
    </xf>
    <xf numFmtId="0" fontId="1" fillId="0" borderId="17" xfId="0" applyFont="1" applyBorder="1" applyAlignment="1" applyProtection="1">
      <alignment horizontal="justify" vertical="center" wrapText="1"/>
      <protection locked="0"/>
    </xf>
    <xf numFmtId="9" fontId="1" fillId="0" borderId="17" xfId="5" applyFont="1" applyBorder="1" applyAlignment="1" applyProtection="1">
      <alignment horizontal="center" vertical="center" wrapText="1"/>
      <protection locked="0"/>
    </xf>
    <xf numFmtId="9" fontId="6" fillId="0" borderId="5" xfId="5" applyFont="1" applyBorder="1" applyAlignment="1" applyProtection="1">
      <alignment horizontal="center" vertical="center" wrapText="1"/>
      <protection locked="0"/>
    </xf>
    <xf numFmtId="9" fontId="0" fillId="0" borderId="17" xfId="5" applyFont="1" applyBorder="1" applyAlignment="1" applyProtection="1">
      <alignment horizontal="justify" vertical="center" wrapText="1"/>
      <protection locked="0"/>
    </xf>
    <xf numFmtId="9" fontId="1" fillId="0" borderId="5" xfId="5" applyFont="1" applyBorder="1" applyAlignment="1" applyProtection="1">
      <alignment vertical="center" wrapText="1"/>
      <protection locked="0"/>
    </xf>
    <xf numFmtId="9" fontId="1" fillId="0" borderId="5" xfId="5" applyFont="1" applyBorder="1" applyAlignment="1" applyProtection="1">
      <alignment horizontal="right" vertical="center" wrapText="1"/>
      <protection locked="0"/>
    </xf>
    <xf numFmtId="0" fontId="1" fillId="19" borderId="13" xfId="0" applyFont="1" applyFill="1" applyBorder="1" applyAlignment="1" applyProtection="1">
      <alignment horizontal="justify" vertical="center" wrapText="1"/>
      <protection locked="0"/>
    </xf>
    <xf numFmtId="0" fontId="1" fillId="19" borderId="5" xfId="0" applyFont="1" applyFill="1" applyBorder="1" applyAlignment="1" applyProtection="1">
      <alignment horizontal="left" vertical="center" wrapText="1"/>
      <protection locked="0"/>
    </xf>
    <xf numFmtId="0" fontId="1" fillId="19" borderId="5" xfId="0" applyFont="1" applyFill="1" applyBorder="1" applyAlignment="1" applyProtection="1">
      <alignment horizontal="center" vertical="center" wrapText="1"/>
      <protection locked="0"/>
    </xf>
    <xf numFmtId="0" fontId="1" fillId="0" borderId="17" xfId="0" applyFont="1" applyBorder="1" applyAlignment="1" applyProtection="1">
      <alignment horizontal="left" vertical="center" wrapText="1"/>
      <protection locked="0"/>
    </xf>
    <xf numFmtId="0" fontId="5" fillId="19" borderId="5" xfId="0" applyFont="1" applyFill="1" applyBorder="1" applyAlignment="1" applyProtection="1">
      <alignment horizontal="left" vertical="center" wrapText="1"/>
      <protection locked="0"/>
    </xf>
    <xf numFmtId="0" fontId="1" fillId="0" borderId="17" xfId="0" applyFont="1" applyBorder="1" applyAlignment="1" applyProtection="1">
      <alignment vertical="center" wrapText="1"/>
      <protection locked="0"/>
    </xf>
    <xf numFmtId="9" fontId="1" fillId="0" borderId="17" xfId="5" applyFont="1" applyBorder="1" applyAlignment="1" applyProtection="1">
      <alignment vertical="center" wrapText="1"/>
      <protection locked="0"/>
    </xf>
    <xf numFmtId="9" fontId="1" fillId="0" borderId="5" xfId="5" applyFont="1" applyBorder="1" applyAlignment="1" applyProtection="1">
      <alignment horizontal="center" vertical="center" wrapText="1"/>
      <protection locked="0"/>
    </xf>
    <xf numFmtId="9" fontId="0" fillId="0" borderId="5" xfId="5" applyFont="1" applyBorder="1" applyAlignment="1" applyProtection="1">
      <alignment horizontal="justify" vertical="center" wrapText="1"/>
      <protection locked="0"/>
    </xf>
    <xf numFmtId="9" fontId="0" fillId="0" borderId="0" xfId="5" applyFont="1" applyAlignment="1" applyProtection="1">
      <alignment horizontal="right" vertical="center" wrapText="1"/>
      <protection hidden="1"/>
    </xf>
    <xf numFmtId="9" fontId="0" fillId="0" borderId="0" xfId="5" applyFont="1" applyAlignment="1" applyProtection="1">
      <alignment horizontal="left" vertical="center" wrapText="1"/>
      <protection hidden="1"/>
    </xf>
    <xf numFmtId="9" fontId="7" fillId="16" borderId="9" xfId="5" applyFont="1" applyFill="1" applyBorder="1" applyAlignment="1" applyProtection="1">
      <alignment horizontal="center" vertical="center" wrapText="1"/>
      <protection hidden="1"/>
    </xf>
    <xf numFmtId="9" fontId="7" fillId="15" borderId="9" xfId="5" applyFont="1" applyFill="1" applyBorder="1" applyAlignment="1" applyProtection="1">
      <alignment horizontal="center" vertical="center" wrapText="1"/>
      <protection hidden="1"/>
    </xf>
    <xf numFmtId="0" fontId="1" fillId="0" borderId="48" xfId="0" applyFont="1" applyBorder="1" applyAlignment="1" applyProtection="1">
      <alignment horizontal="center" vertical="center" wrapText="1"/>
      <protection locked="0"/>
    </xf>
    <xf numFmtId="0" fontId="1" fillId="0" borderId="57" xfId="0" applyFont="1" applyBorder="1" applyAlignment="1" applyProtection="1">
      <alignment horizontal="center" vertical="center" wrapText="1"/>
      <protection locked="0"/>
    </xf>
    <xf numFmtId="9" fontId="6" fillId="0" borderId="17" xfId="1" applyFont="1" applyBorder="1" applyAlignment="1" applyProtection="1">
      <alignment horizontal="center" vertical="center" wrapText="1"/>
      <protection locked="0"/>
    </xf>
    <xf numFmtId="0" fontId="1" fillId="19" borderId="2" xfId="0" applyFont="1" applyFill="1" applyBorder="1" applyAlignment="1" applyProtection="1">
      <alignment horizontal="justify" vertical="center" wrapText="1"/>
      <protection locked="0"/>
    </xf>
    <xf numFmtId="9" fontId="1" fillId="0" borderId="2" xfId="5" applyFont="1" applyBorder="1" applyAlignment="1" applyProtection="1">
      <alignment horizontal="center" vertical="center" wrapText="1"/>
      <protection locked="0"/>
    </xf>
    <xf numFmtId="9" fontId="6" fillId="0" borderId="2" xfId="5" applyFont="1" applyBorder="1" applyAlignment="1" applyProtection="1">
      <alignment horizontal="center" vertical="center" wrapText="1"/>
      <protection locked="0"/>
    </xf>
    <xf numFmtId="0" fontId="1" fillId="0" borderId="47" xfId="0" quotePrefix="1" applyFont="1" applyBorder="1" applyAlignment="1" applyProtection="1">
      <alignment horizontal="left" vertical="center" wrapText="1"/>
      <protection hidden="1"/>
    </xf>
    <xf numFmtId="9" fontId="0" fillId="0" borderId="2" xfId="5" applyFont="1" applyBorder="1" applyAlignment="1" applyProtection="1">
      <alignment horizontal="left" vertical="center" wrapText="1"/>
      <protection locked="0"/>
    </xf>
    <xf numFmtId="9" fontId="1" fillId="0" borderId="2" xfId="5" applyFont="1" applyBorder="1" applyAlignment="1" applyProtection="1">
      <alignment vertical="center" wrapText="1"/>
      <protection locked="0"/>
    </xf>
    <xf numFmtId="0" fontId="1" fillId="19" borderId="2" xfId="0" applyFont="1" applyFill="1" applyBorder="1" applyAlignment="1" applyProtection="1">
      <alignment horizontal="left" vertical="center" wrapText="1"/>
      <protection locked="0"/>
    </xf>
    <xf numFmtId="0" fontId="1" fillId="19" borderId="2" xfId="0" applyFont="1" applyFill="1" applyBorder="1" applyAlignment="1" applyProtection="1">
      <alignment horizontal="center" vertical="center" wrapText="1"/>
      <protection locked="0"/>
    </xf>
    <xf numFmtId="9" fontId="1" fillId="0" borderId="2" xfId="5" applyFont="1" applyBorder="1" applyAlignment="1" applyProtection="1">
      <alignment horizontal="right" vertical="center" wrapText="1"/>
      <protection locked="0"/>
    </xf>
    <xf numFmtId="9" fontId="6" fillId="0" borderId="17" xfId="5" applyFont="1" applyBorder="1" applyAlignment="1" applyProtection="1">
      <alignment horizontal="center" vertical="center" wrapText="1"/>
      <protection locked="0"/>
    </xf>
    <xf numFmtId="0" fontId="2" fillId="0" borderId="48" xfId="0" applyFont="1" applyBorder="1" applyAlignment="1" applyProtection="1">
      <alignment horizontal="center" vertical="center" wrapText="1"/>
      <protection locked="0"/>
    </xf>
    <xf numFmtId="0" fontId="1" fillId="0" borderId="48" xfId="0" applyFont="1" applyBorder="1" applyAlignment="1" applyProtection="1">
      <alignment horizontal="left" vertical="center" wrapText="1"/>
      <protection locked="0"/>
    </xf>
    <xf numFmtId="0" fontId="1" fillId="0" borderId="48" xfId="0" applyFont="1" applyBorder="1" applyAlignment="1" applyProtection="1">
      <alignment horizontal="center" vertical="center" wrapText="1"/>
      <protection locked="0" hidden="1"/>
    </xf>
    <xf numFmtId="10" fontId="1" fillId="0" borderId="48" xfId="1" applyNumberFormat="1" applyFont="1" applyBorder="1" applyAlignment="1" applyProtection="1">
      <alignment horizontal="center" vertical="center" wrapText="1"/>
      <protection locked="0"/>
    </xf>
    <xf numFmtId="0" fontId="8" fillId="0" borderId="48" xfId="0" applyFont="1" applyBorder="1" applyAlignment="1" applyProtection="1">
      <alignment horizontal="center" vertical="center" wrapText="1"/>
      <protection locked="0"/>
    </xf>
    <xf numFmtId="0" fontId="6" fillId="12" borderId="48" xfId="0" applyFont="1" applyFill="1" applyBorder="1" applyAlignment="1" applyProtection="1">
      <alignment horizontal="center" vertical="center" wrapText="1"/>
      <protection locked="0"/>
    </xf>
    <xf numFmtId="9" fontId="6" fillId="0" borderId="48" xfId="1" applyFont="1" applyBorder="1" applyAlignment="1" applyProtection="1">
      <alignment horizontal="center" vertical="center" wrapText="1"/>
      <protection locked="0"/>
    </xf>
    <xf numFmtId="0" fontId="8" fillId="12" borderId="48" xfId="0" applyFont="1" applyFill="1" applyBorder="1" applyAlignment="1" applyProtection="1">
      <alignment horizontal="center" vertical="center" wrapText="1"/>
      <protection locked="0"/>
    </xf>
    <xf numFmtId="9" fontId="12" fillId="0" borderId="48" xfId="1" applyFont="1" applyBorder="1" applyAlignment="1" applyProtection="1">
      <alignment horizontal="left" vertical="center" wrapText="1"/>
      <protection locked="0"/>
    </xf>
    <xf numFmtId="9" fontId="0" fillId="0" borderId="2" xfId="5" applyFont="1" applyBorder="1" applyAlignment="1" applyProtection="1">
      <alignment horizontal="justify" vertical="center" wrapText="1"/>
      <protection locked="0"/>
    </xf>
    <xf numFmtId="0" fontId="2" fillId="0" borderId="58" xfId="0" applyFont="1" applyBorder="1" applyAlignment="1" applyProtection="1">
      <alignment horizontal="center" vertical="center" wrapText="1"/>
      <protection locked="0"/>
    </xf>
    <xf numFmtId="0" fontId="8" fillId="3" borderId="15" xfId="0" applyFont="1" applyFill="1" applyBorder="1" applyAlignment="1" applyProtection="1">
      <alignment horizontal="center" vertical="center" wrapText="1"/>
      <protection hidden="1"/>
    </xf>
    <xf numFmtId="9" fontId="0" fillId="0" borderId="5" xfId="1" applyFont="1" applyBorder="1" applyAlignment="1" applyProtection="1">
      <alignment horizontal="left" vertical="center" wrapText="1"/>
      <protection locked="0"/>
    </xf>
    <xf numFmtId="0" fontId="49" fillId="0" borderId="2" xfId="0" applyFont="1" applyBorder="1" applyAlignment="1" applyProtection="1">
      <alignment horizontal="center" vertical="center" wrapText="1"/>
      <protection locked="0"/>
    </xf>
    <xf numFmtId="9" fontId="8" fillId="0" borderId="39" xfId="0" applyNumberFormat="1" applyFont="1" applyBorder="1" applyAlignment="1" applyProtection="1">
      <alignment horizontal="center" vertical="center" wrapText="1"/>
      <protection locked="0"/>
    </xf>
    <xf numFmtId="0" fontId="1" fillId="2" borderId="5" xfId="0" applyFont="1" applyFill="1" applyBorder="1" applyAlignment="1" applyProtection="1">
      <alignment vertical="center" wrapText="1"/>
      <protection locked="0"/>
    </xf>
    <xf numFmtId="0" fontId="1" fillId="2" borderId="2" xfId="0" applyFont="1" applyFill="1" applyBorder="1" applyAlignment="1" applyProtection="1">
      <alignment vertical="center" wrapText="1"/>
      <protection locked="0"/>
    </xf>
    <xf numFmtId="0" fontId="1" fillId="2" borderId="9" xfId="0" applyFont="1" applyFill="1" applyBorder="1" applyAlignment="1" applyProtection="1">
      <alignment vertical="center" wrapText="1"/>
      <protection locked="0"/>
    </xf>
    <xf numFmtId="0" fontId="1" fillId="7" borderId="2" xfId="0" applyFont="1" applyFill="1" applyBorder="1" applyAlignment="1" applyProtection="1">
      <alignment vertical="center" wrapText="1"/>
      <protection locked="0"/>
    </xf>
    <xf numFmtId="0" fontId="13" fillId="0" borderId="7" xfId="4" applyFill="1" applyBorder="1" applyAlignment="1">
      <alignment horizontal="center" vertical="center" wrapText="1"/>
    </xf>
    <xf numFmtId="0" fontId="0" fillId="0" borderId="41" xfId="0" applyBorder="1" applyAlignment="1">
      <alignment horizontal="center" vertical="center" wrapText="1"/>
    </xf>
    <xf numFmtId="0" fontId="0" fillId="0" borderId="5" xfId="0" applyBorder="1" applyAlignment="1" applyProtection="1">
      <alignment horizontal="left" vertical="center" wrapText="1"/>
      <protection locked="0"/>
    </xf>
    <xf numFmtId="0" fontId="14" fillId="6" borderId="5" xfId="0" applyFont="1" applyFill="1" applyBorder="1" applyAlignment="1" applyProtection="1">
      <alignment horizontal="center" vertical="center"/>
      <protection hidden="1"/>
    </xf>
    <xf numFmtId="0" fontId="41" fillId="15" borderId="2" xfId="0" applyFont="1" applyFill="1" applyBorder="1" applyAlignment="1" applyProtection="1">
      <alignment horizontal="center" vertical="center" wrapText="1"/>
      <protection hidden="1"/>
    </xf>
    <xf numFmtId="0" fontId="41" fillId="16" borderId="2" xfId="0" applyFont="1" applyFill="1" applyBorder="1" applyAlignment="1" applyProtection="1">
      <alignment horizontal="center" vertical="center" wrapText="1"/>
      <protection hidden="1"/>
    </xf>
    <xf numFmtId="0" fontId="14" fillId="8" borderId="6" xfId="0" applyFont="1" applyFill="1" applyBorder="1" applyAlignment="1" applyProtection="1">
      <alignment horizontal="center" vertical="center" wrapText="1"/>
      <protection hidden="1"/>
    </xf>
    <xf numFmtId="0" fontId="14" fillId="8" borderId="2" xfId="0" applyFont="1" applyFill="1" applyBorder="1" applyAlignment="1" applyProtection="1">
      <alignment horizontal="center" vertical="center" wrapText="1"/>
      <protection hidden="1"/>
    </xf>
    <xf numFmtId="9" fontId="41" fillId="15" borderId="2" xfId="1" applyFont="1" applyFill="1" applyBorder="1" applyAlignment="1" applyProtection="1">
      <alignment horizontal="center" vertical="center" wrapText="1"/>
      <protection hidden="1"/>
    </xf>
    <xf numFmtId="9" fontId="41" fillId="16" borderId="2" xfId="1" applyFont="1" applyFill="1" applyBorder="1" applyAlignment="1" applyProtection="1">
      <alignment horizontal="center" vertical="center" wrapText="1"/>
      <protection hidden="1"/>
    </xf>
    <xf numFmtId="0" fontId="4" fillId="0" borderId="2" xfId="0" applyFont="1" applyBorder="1" applyAlignment="1" applyProtection="1">
      <alignment vertical="center" wrapText="1"/>
      <protection locked="0" hidden="1"/>
    </xf>
    <xf numFmtId="0" fontId="4" fillId="0" borderId="2" xfId="0" applyFont="1" applyBorder="1" applyAlignment="1" applyProtection="1">
      <alignment vertical="center" wrapText="1"/>
      <protection locked="0"/>
    </xf>
    <xf numFmtId="9" fontId="0" fillId="0" borderId="2" xfId="1" applyFont="1" applyBorder="1" applyAlignment="1" applyProtection="1">
      <alignment vertical="center" wrapText="1"/>
      <protection locked="0"/>
    </xf>
    <xf numFmtId="9" fontId="0" fillId="0" borderId="2" xfId="1" applyFont="1" applyBorder="1" applyAlignment="1" applyProtection="1">
      <alignment horizontal="right" vertical="center" wrapText="1"/>
      <protection locked="0"/>
    </xf>
    <xf numFmtId="0" fontId="0" fillId="0" borderId="6" xfId="0" quotePrefix="1" applyBorder="1" applyAlignment="1" applyProtection="1">
      <alignment horizontal="left" vertical="center" wrapText="1"/>
      <protection hidden="1"/>
    </xf>
    <xf numFmtId="0" fontId="0" fillId="0" borderId="2" xfId="0" applyBorder="1" applyAlignment="1" applyProtection="1">
      <alignment horizontal="justify" vertical="center" wrapText="1"/>
      <protection locked="0" hidden="1"/>
    </xf>
    <xf numFmtId="0" fontId="0" fillId="0" borderId="2" xfId="0" applyBorder="1" applyAlignment="1" applyProtection="1">
      <alignment horizontal="center" vertical="center" wrapText="1"/>
      <protection locked="0" hidden="1"/>
    </xf>
    <xf numFmtId="14" fontId="0" fillId="0" borderId="2" xfId="0" applyNumberFormat="1" applyBorder="1" applyAlignment="1" applyProtection="1">
      <alignment horizontal="center" vertical="center" wrapText="1"/>
      <protection locked="0" hidden="1"/>
    </xf>
    <xf numFmtId="0" fontId="0" fillId="0" borderId="2" xfId="0" applyBorder="1" applyAlignment="1" applyProtection="1">
      <alignment horizontal="left" vertical="center" wrapText="1"/>
      <protection locked="0" hidden="1"/>
    </xf>
    <xf numFmtId="0" fontId="0" fillId="0" borderId="6" xfId="0" applyBorder="1" applyAlignment="1" applyProtection="1">
      <alignment horizontal="left" vertical="center" wrapText="1"/>
      <protection hidden="1"/>
    </xf>
    <xf numFmtId="9" fontId="0" fillId="0" borderId="8" xfId="1" applyFont="1" applyBorder="1" applyAlignment="1" applyProtection="1">
      <alignment horizontal="right" vertical="center" wrapText="1"/>
      <protection locked="0"/>
    </xf>
    <xf numFmtId="0" fontId="0" fillId="0" borderId="11" xfId="0" applyBorder="1" applyAlignment="1" applyProtection="1">
      <alignment horizontal="justify" vertical="center" wrapText="1"/>
      <protection hidden="1"/>
    </xf>
    <xf numFmtId="0" fontId="0" fillId="0" borderId="9" xfId="0" applyBorder="1" applyAlignment="1" applyProtection="1">
      <alignment vertical="center" wrapText="1"/>
      <protection locked="0"/>
    </xf>
    <xf numFmtId="0" fontId="6" fillId="0" borderId="27" xfId="0" applyFont="1"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0" fillId="0" borderId="24" xfId="0" applyBorder="1" applyAlignment="1" applyProtection="1">
      <alignment horizontal="left" vertical="center" wrapText="1"/>
      <protection locked="0"/>
    </xf>
    <xf numFmtId="9" fontId="0" fillId="0" borderId="24" xfId="1" applyFont="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9" fontId="0" fillId="0" borderId="24" xfId="1" applyFont="1" applyBorder="1" applyAlignment="1" applyProtection="1">
      <alignment horizontal="left" vertical="center" wrapText="1"/>
      <protection locked="0"/>
    </xf>
    <xf numFmtId="0" fontId="4" fillId="0" borderId="24" xfId="0" applyFont="1" applyBorder="1" applyAlignment="1" applyProtection="1">
      <alignment vertical="center" wrapText="1"/>
      <protection locked="0"/>
    </xf>
    <xf numFmtId="9" fontId="0" fillId="0" borderId="24" xfId="1" applyFont="1" applyBorder="1" applyAlignment="1" applyProtection="1">
      <alignment vertical="center" wrapText="1"/>
      <protection locked="0"/>
    </xf>
    <xf numFmtId="9" fontId="0" fillId="0" borderId="5" xfId="1" applyFont="1" applyBorder="1" applyAlignment="1" applyProtection="1">
      <alignment vertical="center" wrapText="1"/>
      <protection locked="0"/>
    </xf>
    <xf numFmtId="9" fontId="6" fillId="12" borderId="24" xfId="0" applyNumberFormat="1" applyFont="1" applyFill="1" applyBorder="1" applyAlignment="1" applyProtection="1">
      <alignment horizontal="center" vertical="center" wrapText="1"/>
      <protection locked="0"/>
    </xf>
    <xf numFmtId="0" fontId="0" fillId="0" borderId="11" xfId="0" quotePrefix="1" applyBorder="1" applyAlignment="1" applyProtection="1">
      <alignment horizontal="left" vertical="center" wrapText="1"/>
      <protection hidden="1"/>
    </xf>
    <xf numFmtId="0" fontId="21" fillId="9" borderId="9" xfId="0" applyFont="1" applyFill="1" applyBorder="1" applyAlignment="1">
      <alignment vertical="center" wrapText="1"/>
    </xf>
    <xf numFmtId="0" fontId="21" fillId="0" borderId="2" xfId="0" applyFont="1" applyBorder="1" applyAlignment="1">
      <alignment vertical="center" wrapText="1"/>
    </xf>
    <xf numFmtId="0" fontId="0" fillId="0" borderId="2" xfId="0" applyBorder="1" applyProtection="1">
      <protection hidden="1"/>
    </xf>
    <xf numFmtId="0" fontId="6" fillId="0" borderId="4" xfId="0" applyFont="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17" xfId="0" applyBorder="1" applyAlignment="1" applyProtection="1">
      <alignment horizontal="left" vertical="center" wrapText="1"/>
      <protection locked="0"/>
    </xf>
    <xf numFmtId="9" fontId="0" fillId="0" borderId="5" xfId="1"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0" fillId="0" borderId="5" xfId="0" applyBorder="1" applyAlignment="1" applyProtection="1">
      <alignment vertical="center" wrapText="1"/>
      <protection locked="0"/>
    </xf>
    <xf numFmtId="9" fontId="0" fillId="0" borderId="5" xfId="1" applyFont="1" applyBorder="1" applyAlignment="1" applyProtection="1">
      <alignment horizontal="right" vertical="center" wrapText="1"/>
      <protection locked="0"/>
    </xf>
    <xf numFmtId="0" fontId="0" fillId="0" borderId="2" xfId="0" quotePrefix="1" applyBorder="1" applyAlignment="1" applyProtection="1">
      <alignment horizontal="left" vertical="center" wrapText="1"/>
      <protection hidden="1"/>
    </xf>
    <xf numFmtId="9" fontId="0" fillId="0" borderId="5" xfId="5" applyFont="1" applyBorder="1" applyAlignment="1" applyProtection="1">
      <alignment vertical="center" wrapText="1"/>
      <protection locked="0"/>
    </xf>
    <xf numFmtId="0" fontId="0" fillId="19" borderId="5" xfId="0" applyFill="1" applyBorder="1" applyAlignment="1" applyProtection="1">
      <alignment horizontal="left" vertical="center" wrapText="1"/>
      <protection locked="0"/>
    </xf>
    <xf numFmtId="9" fontId="0" fillId="0" borderId="5" xfId="5" applyFont="1" applyBorder="1" applyAlignment="1" applyProtection="1">
      <alignment horizontal="right" vertical="center" wrapText="1"/>
      <protection locked="0"/>
    </xf>
    <xf numFmtId="0" fontId="0" fillId="0" borderId="5" xfId="0" applyBorder="1" applyAlignment="1" applyProtection="1">
      <alignment horizontal="justify" vertical="center" wrapText="1"/>
      <protection locked="0"/>
    </xf>
    <xf numFmtId="0" fontId="0" fillId="19" borderId="5" xfId="0" applyFill="1" applyBorder="1" applyAlignment="1" applyProtection="1">
      <alignment horizontal="center" vertical="center" wrapText="1"/>
      <protection locked="0"/>
    </xf>
    <xf numFmtId="164" fontId="0" fillId="0" borderId="2" xfId="0" applyNumberFormat="1" applyBorder="1" applyAlignment="1" applyProtection="1">
      <alignment vertical="center"/>
      <protection hidden="1"/>
    </xf>
    <xf numFmtId="0" fontId="0" fillId="0" borderId="9" xfId="0" applyBorder="1" applyAlignment="1" applyProtection="1">
      <alignment horizontal="left" vertical="center" wrapText="1"/>
      <protection locked="0"/>
    </xf>
    <xf numFmtId="0" fontId="35" fillId="0" borderId="2" xfId="0" applyFont="1" applyBorder="1" applyAlignment="1" applyProtection="1">
      <alignment horizontal="justify" vertical="center" wrapText="1"/>
      <protection hidden="1"/>
    </xf>
    <xf numFmtId="0" fontId="35" fillId="0" borderId="2" xfId="0" applyFont="1" applyBorder="1" applyAlignment="1" applyProtection="1">
      <alignment horizontal="center" vertical="center"/>
      <protection hidden="1"/>
    </xf>
    <xf numFmtId="164" fontId="35" fillId="0" borderId="2" xfId="0" applyNumberFormat="1" applyFont="1" applyBorder="1" applyAlignment="1" applyProtection="1">
      <alignment vertical="center"/>
      <protection hidden="1"/>
    </xf>
    <xf numFmtId="0" fontId="35" fillId="0" borderId="2" xfId="0" applyFont="1" applyBorder="1" applyAlignment="1" applyProtection="1">
      <alignment horizontal="left" vertical="center" wrapText="1"/>
      <protection hidden="1"/>
    </xf>
    <xf numFmtId="0" fontId="1" fillId="0" borderId="48" xfId="0" quotePrefix="1" applyFont="1" applyBorder="1" applyAlignment="1" applyProtection="1">
      <alignment horizontal="left" vertical="center" wrapText="1"/>
      <protection hidden="1"/>
    </xf>
    <xf numFmtId="0" fontId="1" fillId="0" borderId="48" xfId="0" quotePrefix="1" applyFont="1" applyBorder="1" applyAlignment="1" applyProtection="1">
      <alignment horizontal="justify" vertical="center" wrapText="1"/>
      <protection locked="0"/>
    </xf>
    <xf numFmtId="14" fontId="0" fillId="0" borderId="48" xfId="0" applyNumberFormat="1" applyBorder="1" applyAlignment="1" applyProtection="1">
      <alignment horizontal="center" vertical="center" wrapText="1"/>
      <protection locked="0"/>
    </xf>
    <xf numFmtId="14" fontId="0" fillId="0" borderId="48" xfId="0" applyNumberFormat="1" applyBorder="1" applyAlignment="1" applyProtection="1">
      <alignment horizontal="center" vertical="center"/>
      <protection locked="0"/>
    </xf>
    <xf numFmtId="0" fontId="1" fillId="0" borderId="48" xfId="0" quotePrefix="1" applyFont="1" applyBorder="1" applyAlignment="1" applyProtection="1">
      <alignment horizontal="left" vertical="center" wrapText="1"/>
      <protection locked="0"/>
    </xf>
    <xf numFmtId="0" fontId="1" fillId="0" borderId="9" xfId="0" quotePrefix="1" applyFont="1" applyBorder="1" applyAlignment="1" applyProtection="1">
      <alignment horizontal="left" vertical="center" wrapText="1"/>
      <protection hidden="1"/>
    </xf>
    <xf numFmtId="0" fontId="39" fillId="11" borderId="9" xfId="0" applyFont="1" applyFill="1" applyBorder="1" applyAlignment="1">
      <alignment horizontal="center" vertical="center" wrapText="1"/>
    </xf>
    <xf numFmtId="0" fontId="0" fillId="0" borderId="9" xfId="0" applyBorder="1" applyProtection="1">
      <protection hidden="1"/>
    </xf>
    <xf numFmtId="0" fontId="22" fillId="0" borderId="37" xfId="0" applyFont="1" applyBorder="1" applyAlignment="1">
      <alignment vertical="center" wrapText="1"/>
    </xf>
    <xf numFmtId="0" fontId="0" fillId="0" borderId="9" xfId="0" applyBorder="1" applyAlignment="1" applyProtection="1">
      <alignment vertical="center"/>
      <protection hidden="1"/>
    </xf>
    <xf numFmtId="0" fontId="14" fillId="17" borderId="17" xfId="0" applyFont="1" applyFill="1" applyBorder="1" applyAlignment="1" applyProtection="1">
      <alignment horizontal="center" vertical="center" wrapText="1"/>
      <protection locked="0"/>
    </xf>
    <xf numFmtId="0" fontId="1" fillId="0" borderId="39" xfId="0" applyFont="1" applyBorder="1" applyAlignment="1" applyProtection="1">
      <alignment horizontal="center" vertical="center" wrapText="1"/>
      <protection locked="0"/>
    </xf>
    <xf numFmtId="0" fontId="1" fillId="0" borderId="35" xfId="0" applyFont="1" applyBorder="1" applyAlignment="1" applyProtection="1">
      <alignment horizontal="left" vertical="center" wrapText="1"/>
      <protection locked="0"/>
    </xf>
    <xf numFmtId="0" fontId="14" fillId="17" borderId="2" xfId="0" applyFont="1" applyFill="1" applyBorder="1" applyAlignment="1" applyProtection="1">
      <alignment horizontal="center" vertical="center" wrapText="1"/>
      <protection locked="0"/>
    </xf>
    <xf numFmtId="0" fontId="8" fillId="15" borderId="5" xfId="0" applyFont="1" applyFill="1" applyBorder="1" applyAlignment="1" applyProtection="1">
      <alignment horizontal="center" vertical="center" wrapText="1"/>
      <protection locked="0"/>
    </xf>
    <xf numFmtId="0" fontId="22" fillId="0" borderId="9" xfId="0" applyFont="1" applyBorder="1" applyAlignment="1">
      <alignment vertical="center" wrapText="1"/>
    </xf>
    <xf numFmtId="0" fontId="4" fillId="0" borderId="5" xfId="0" applyFont="1" applyBorder="1" applyAlignment="1" applyProtection="1">
      <alignment vertical="center" wrapText="1"/>
      <protection hidden="1"/>
    </xf>
    <xf numFmtId="0" fontId="8" fillId="21" borderId="2" xfId="0" applyFont="1" applyFill="1" applyBorder="1" applyAlignment="1" applyProtection="1">
      <alignment horizontal="center" vertical="center" wrapText="1"/>
      <protection locked="0"/>
    </xf>
    <xf numFmtId="0" fontId="6" fillId="21" borderId="2" xfId="0" applyFont="1" applyFill="1" applyBorder="1" applyAlignment="1" applyProtection="1">
      <alignment horizontal="center" vertical="center" wrapText="1"/>
      <protection locked="0"/>
    </xf>
    <xf numFmtId="0" fontId="14" fillId="8" borderId="2" xfId="0" applyFont="1" applyFill="1" applyBorder="1" applyAlignment="1">
      <alignment horizontal="center" vertical="center"/>
    </xf>
    <xf numFmtId="0" fontId="4" fillId="0" borderId="2" xfId="0" applyFont="1" applyBorder="1" applyAlignment="1" applyProtection="1">
      <alignment horizontal="center" vertical="center" wrapText="1"/>
      <protection hidden="1"/>
    </xf>
    <xf numFmtId="0" fontId="3" fillId="0" borderId="2" xfId="0" applyFont="1" applyBorder="1" applyAlignment="1" applyProtection="1">
      <alignment horizontal="center" vertical="center" wrapText="1"/>
      <protection locked="0" hidden="1"/>
    </xf>
    <xf numFmtId="0" fontId="3" fillId="0" borderId="17" xfId="0" applyFont="1" applyBorder="1" applyAlignment="1" applyProtection="1">
      <alignment horizontal="center" vertical="center" wrapText="1"/>
      <protection locked="0"/>
    </xf>
    <xf numFmtId="14" fontId="4" fillId="0" borderId="2" xfId="0" applyNumberFormat="1" applyFont="1" applyBorder="1" applyAlignment="1">
      <alignment vertical="center"/>
    </xf>
    <xf numFmtId="0" fontId="4" fillId="0" borderId="2" xfId="0" applyFont="1" applyBorder="1" applyAlignment="1">
      <alignment vertical="center"/>
    </xf>
    <xf numFmtId="0" fontId="3" fillId="0" borderId="24" xfId="0" applyFont="1" applyBorder="1" applyAlignment="1" applyProtection="1">
      <alignment horizontal="left" vertical="center" wrapText="1"/>
      <protection locked="0"/>
    </xf>
    <xf numFmtId="0" fontId="3" fillId="0" borderId="24"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hidden="1"/>
    </xf>
    <xf numFmtId="0" fontId="4" fillId="0" borderId="0" xfId="0" applyFont="1" applyAlignment="1" applyProtection="1">
      <alignment horizontal="left" vertical="center" wrapText="1"/>
      <protection hidden="1"/>
    </xf>
    <xf numFmtId="0" fontId="3" fillId="0" borderId="5" xfId="0" applyFont="1" applyBorder="1" applyAlignment="1" applyProtection="1">
      <alignment horizontal="justify" vertical="center" wrapText="1"/>
      <protection locked="0"/>
    </xf>
    <xf numFmtId="9" fontId="4" fillId="0" borderId="24" xfId="1" applyFont="1" applyFill="1" applyBorder="1" applyAlignment="1" applyProtection="1">
      <alignment horizontal="left" vertical="center" wrapText="1"/>
      <protection locked="0"/>
    </xf>
    <xf numFmtId="9" fontId="4" fillId="0" borderId="5" xfId="1" applyFont="1" applyFill="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hidden="1"/>
    </xf>
    <xf numFmtId="14" fontId="3" fillId="0" borderId="2" xfId="0" applyNumberFormat="1" applyFont="1" applyBorder="1" applyAlignment="1" applyProtection="1">
      <alignment horizontal="center" vertical="center" wrapText="1"/>
      <protection locked="0" hidden="1"/>
    </xf>
    <xf numFmtId="0" fontId="3" fillId="0" borderId="2" xfId="0" applyFont="1" applyBorder="1" applyAlignment="1" applyProtection="1">
      <alignment vertical="top" wrapText="1"/>
      <protection locked="0"/>
    </xf>
    <xf numFmtId="0" fontId="3" fillId="0" borderId="2" xfId="0" applyFont="1" applyBorder="1" applyAlignment="1" applyProtection="1">
      <alignment horizontal="left" vertical="center" wrapText="1"/>
      <protection locked="0" hidden="1"/>
    </xf>
    <xf numFmtId="0" fontId="4" fillId="0" borderId="2" xfId="0" applyFont="1" applyBorder="1" applyAlignment="1" applyProtection="1">
      <alignment horizontal="left" vertical="center" wrapText="1"/>
      <protection locked="0"/>
    </xf>
    <xf numFmtId="0" fontId="4" fillId="0" borderId="2" xfId="0" applyFont="1" applyBorder="1" applyAlignment="1" applyProtection="1">
      <alignment horizontal="justify" vertical="center" wrapText="1"/>
      <protection hidden="1"/>
    </xf>
    <xf numFmtId="0" fontId="3" fillId="0" borderId="48" xfId="0" applyFont="1" applyBorder="1" applyAlignment="1" applyProtection="1">
      <alignment horizontal="center" vertical="center" wrapText="1"/>
      <protection locked="0"/>
    </xf>
    <xf numFmtId="0" fontId="0" fillId="0" borderId="34" xfId="0" applyBorder="1" applyAlignment="1">
      <alignment horizontal="center" vertical="center" wrapText="1"/>
    </xf>
    <xf numFmtId="0" fontId="0" fillId="0" borderId="8" xfId="0" applyBorder="1" applyAlignment="1">
      <alignment horizontal="right" vertical="center" wrapText="1"/>
    </xf>
    <xf numFmtId="0" fontId="13" fillId="0" borderId="11" xfId="4" applyFill="1" applyBorder="1" applyAlignment="1">
      <alignment horizontal="center" vertical="center" wrapText="1"/>
    </xf>
    <xf numFmtId="0" fontId="6" fillId="0" borderId="34" xfId="0" applyFont="1" applyBorder="1" applyAlignment="1">
      <alignment horizontal="right" vertical="center"/>
    </xf>
    <xf numFmtId="0" fontId="6" fillId="0" borderId="7" xfId="0" applyFont="1" applyBorder="1" applyAlignment="1">
      <alignment horizontal="center" vertical="center" wrapText="1"/>
    </xf>
    <xf numFmtId="0" fontId="0" fillId="0" borderId="33" xfId="0" applyBorder="1" applyAlignment="1">
      <alignment horizontal="center" vertical="center" wrapText="1"/>
    </xf>
    <xf numFmtId="0" fontId="13" fillId="0" borderId="6" xfId="3"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32" xfId="0" applyFont="1" applyFill="1" applyBorder="1" applyAlignment="1">
      <alignment horizontal="center" vertical="center" wrapText="1"/>
    </xf>
    <xf numFmtId="0" fontId="15" fillId="8" borderId="4"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15" fillId="8" borderId="32" xfId="0" applyFont="1" applyFill="1" applyBorder="1" applyAlignment="1">
      <alignment horizontal="center" vertical="center" wrapText="1"/>
    </xf>
    <xf numFmtId="0" fontId="14" fillId="8" borderId="20" xfId="0" applyFont="1" applyFill="1" applyBorder="1" applyAlignment="1">
      <alignment horizontal="center" vertical="center" wrapText="1"/>
    </xf>
    <xf numFmtId="0" fontId="14" fillId="8" borderId="18" xfId="0" applyFont="1" applyFill="1" applyBorder="1" applyAlignment="1">
      <alignment horizontal="center" vertical="center" wrapText="1"/>
    </xf>
    <xf numFmtId="0" fontId="13" fillId="0" borderId="6" xfId="4" applyFill="1" applyBorder="1" applyAlignment="1">
      <alignment horizontal="center" vertical="center" wrapText="1"/>
    </xf>
    <xf numFmtId="0" fontId="4" fillId="0" borderId="2" xfId="0" applyFont="1" applyBorder="1" applyAlignment="1">
      <alignment horizontal="center" vertical="center" wrapText="1"/>
    </xf>
    <xf numFmtId="0" fontId="14" fillId="8" borderId="2" xfId="0" applyFont="1" applyFill="1" applyBorder="1" applyAlignment="1">
      <alignment horizontal="center" vertical="center"/>
    </xf>
    <xf numFmtId="0" fontId="41" fillId="0" borderId="2" xfId="0" applyFont="1" applyBorder="1" applyAlignment="1">
      <alignment horizontal="center" vertical="center" wrapText="1"/>
    </xf>
    <xf numFmtId="0" fontId="14" fillId="8" borderId="15" xfId="0" applyFont="1" applyFill="1" applyBorder="1" applyAlignment="1">
      <alignment horizontal="center" vertical="center"/>
    </xf>
    <xf numFmtId="0" fontId="14" fillId="8" borderId="31" xfId="0" applyFont="1" applyFill="1" applyBorder="1" applyAlignment="1">
      <alignment horizontal="center" vertical="center"/>
    </xf>
    <xf numFmtId="0" fontId="14" fillId="8" borderId="60" xfId="0" applyFont="1" applyFill="1" applyBorder="1" applyAlignment="1">
      <alignment horizontal="center" vertical="center"/>
    </xf>
    <xf numFmtId="0" fontId="14" fillId="8" borderId="47" xfId="0" applyFont="1" applyFill="1" applyBorder="1" applyAlignment="1">
      <alignment horizontal="center" vertical="center"/>
    </xf>
    <xf numFmtId="0" fontId="4" fillId="0" borderId="31" xfId="0" applyFont="1" applyBorder="1" applyAlignment="1">
      <alignment horizontal="left" vertical="center" wrapText="1"/>
    </xf>
    <xf numFmtId="0" fontId="4" fillId="0" borderId="60" xfId="0" applyFont="1" applyBorder="1" applyAlignment="1">
      <alignment horizontal="left" vertical="center" wrapText="1"/>
    </xf>
    <xf numFmtId="0" fontId="4" fillId="0" borderId="47" xfId="0" applyFont="1" applyBorder="1" applyAlignment="1">
      <alignment horizontal="left" vertical="center" wrapText="1"/>
    </xf>
    <xf numFmtId="9" fontId="6" fillId="0" borderId="5" xfId="1" applyFont="1" applyBorder="1" applyAlignment="1" applyProtection="1">
      <alignment horizontal="center" vertical="center" wrapText="1"/>
      <protection locked="0"/>
    </xf>
    <xf numFmtId="9" fontId="6" fillId="0" borderId="8" xfId="1" applyFont="1" applyBorder="1" applyAlignment="1" applyProtection="1">
      <alignment horizontal="center" vertical="center" wrapText="1"/>
      <protection locked="0"/>
    </xf>
    <xf numFmtId="0" fontId="0" fillId="0" borderId="5" xfId="0" applyBorder="1" applyAlignment="1" applyProtection="1">
      <alignment horizontal="left" vertical="center" wrapText="1"/>
      <protection hidden="1"/>
    </xf>
    <xf numFmtId="0" fontId="0" fillId="0" borderId="8" xfId="0" applyBorder="1" applyAlignment="1" applyProtection="1">
      <alignment horizontal="left" vertical="center" wrapText="1"/>
      <protection hidden="1"/>
    </xf>
    <xf numFmtId="0" fontId="8" fillId="2" borderId="5"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8" fillId="0" borderId="35" xfId="0" applyFont="1" applyBorder="1" applyAlignment="1" applyProtection="1">
      <alignment horizontal="center" vertical="center" wrapText="1"/>
      <protection locked="0"/>
    </xf>
    <xf numFmtId="0" fontId="8" fillId="0" borderId="37"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hidden="1"/>
    </xf>
    <xf numFmtId="0" fontId="2" fillId="0" borderId="8"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8" fillId="0" borderId="5" xfId="0" applyFont="1" applyBorder="1" applyAlignment="1" applyProtection="1">
      <alignment horizontal="center" vertical="center" wrapText="1"/>
      <protection locked="0"/>
    </xf>
    <xf numFmtId="0" fontId="8" fillId="0" borderId="8" xfId="0" applyFont="1" applyBorder="1" applyAlignment="1" applyProtection="1">
      <alignment horizontal="center" vertical="center" wrapText="1"/>
      <protection locked="0"/>
    </xf>
    <xf numFmtId="0" fontId="6" fillId="14" borderId="5" xfId="0" applyFont="1" applyFill="1" applyBorder="1" applyAlignment="1" applyProtection="1">
      <alignment horizontal="center" vertical="center" wrapText="1"/>
      <protection locked="0"/>
    </xf>
    <xf numFmtId="0" fontId="6" fillId="14" borderId="8" xfId="0" applyFont="1" applyFill="1" applyBorder="1" applyAlignment="1" applyProtection="1">
      <alignment horizontal="center" vertical="center" wrapText="1"/>
      <protection locked="0"/>
    </xf>
    <xf numFmtId="0" fontId="6" fillId="2" borderId="5" xfId="0" applyFont="1" applyFill="1" applyBorder="1" applyAlignment="1" applyProtection="1">
      <alignment horizontal="center" vertical="center" wrapText="1"/>
      <protection locked="0"/>
    </xf>
    <xf numFmtId="0" fontId="6" fillId="2" borderId="8" xfId="0" applyFont="1" applyFill="1" applyBorder="1" applyAlignment="1" applyProtection="1">
      <alignment horizontal="center" vertical="center" wrapText="1"/>
      <protection locked="0"/>
    </xf>
    <xf numFmtId="0" fontId="8" fillId="14" borderId="5" xfId="0" applyFont="1" applyFill="1" applyBorder="1" applyAlignment="1" applyProtection="1">
      <alignment horizontal="center" vertical="center" wrapText="1"/>
      <protection locked="0"/>
    </xf>
    <xf numFmtId="0" fontId="8" fillId="14" borderId="8" xfId="0" applyFont="1" applyFill="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0" fillId="0" borderId="5"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9" fontId="1" fillId="0" borderId="5" xfId="1" applyFont="1" applyBorder="1" applyAlignment="1" applyProtection="1">
      <alignment horizontal="center" vertical="center" wrapText="1"/>
      <protection locked="0"/>
    </xf>
    <xf numFmtId="9" fontId="1" fillId="0" borderId="8" xfId="1" applyFont="1" applyBorder="1" applyAlignment="1" applyProtection="1">
      <alignment horizontal="center" vertical="center" wrapText="1"/>
      <protection locked="0"/>
    </xf>
    <xf numFmtId="0" fontId="2" fillId="0" borderId="4" xfId="0" applyFont="1" applyBorder="1" applyAlignment="1" applyProtection="1">
      <alignment horizontal="center" vertical="center"/>
      <protection hidden="1"/>
    </xf>
    <xf numFmtId="0" fontId="2" fillId="0" borderId="7" xfId="0" applyFont="1" applyBorder="1" applyAlignment="1" applyProtection="1">
      <alignment horizontal="center" vertical="center"/>
      <protection hidden="1"/>
    </xf>
    <xf numFmtId="0" fontId="1" fillId="0" borderId="6" xfId="0" applyFont="1" applyBorder="1" applyAlignment="1" applyProtection="1">
      <alignment horizontal="center" vertical="center" wrapText="1"/>
      <protection hidden="1"/>
    </xf>
    <xf numFmtId="0" fontId="0" fillId="0" borderId="2" xfId="0" applyBorder="1" applyAlignment="1" applyProtection="1">
      <alignment horizontal="left" vertical="center" wrapText="1"/>
      <protection locked="0"/>
    </xf>
    <xf numFmtId="43" fontId="0" fillId="0" borderId="2" xfId="2"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0" fontId="6" fillId="12" borderId="5" xfId="0" applyFont="1" applyFill="1" applyBorder="1" applyAlignment="1" applyProtection="1">
      <alignment horizontal="center" vertical="center" wrapText="1"/>
      <protection locked="0"/>
    </xf>
    <xf numFmtId="0" fontId="6" fillId="12" borderId="2" xfId="0" applyFont="1" applyFill="1" applyBorder="1" applyAlignment="1" applyProtection="1">
      <alignment horizontal="center" vertical="center" wrapText="1"/>
      <protection locked="0"/>
    </xf>
    <xf numFmtId="9" fontId="6" fillId="0" borderId="2" xfId="1" applyFont="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hidden="1"/>
    </xf>
    <xf numFmtId="0" fontId="1" fillId="0" borderId="2" xfId="0" applyFont="1" applyBorder="1" applyAlignment="1" applyProtection="1">
      <alignment horizontal="center" vertical="center" wrapText="1"/>
      <protection locked="0" hidden="1"/>
    </xf>
    <xf numFmtId="14" fontId="1" fillId="0" borderId="2" xfId="0" applyNumberFormat="1" applyFont="1" applyBorder="1" applyAlignment="1" applyProtection="1">
      <alignment horizontal="center" vertical="center" wrapText="1"/>
      <protection locked="0" hidden="1"/>
    </xf>
    <xf numFmtId="0" fontId="0" fillId="0" borderId="2" xfId="0" applyBorder="1" applyAlignment="1" applyProtection="1">
      <alignment horizontal="center" vertical="center" wrapText="1"/>
      <protection locked="0"/>
    </xf>
    <xf numFmtId="9" fontId="6" fillId="2" borderId="5" xfId="1" applyFont="1" applyFill="1" applyBorder="1" applyAlignment="1" applyProtection="1">
      <alignment horizontal="center" vertical="center" wrapText="1"/>
      <protection locked="0"/>
    </xf>
    <xf numFmtId="9" fontId="6" fillId="2" borderId="2" xfId="1" applyFont="1" applyFill="1" applyBorder="1" applyAlignment="1" applyProtection="1">
      <alignment horizontal="center" vertical="center" wrapText="1"/>
      <protection locked="0"/>
    </xf>
    <xf numFmtId="0" fontId="8" fillId="2" borderId="2" xfId="0" applyFont="1" applyFill="1" applyBorder="1" applyAlignment="1" applyProtection="1">
      <alignment horizontal="center" vertical="center" wrapText="1"/>
      <protection locked="0"/>
    </xf>
    <xf numFmtId="0" fontId="0" fillId="0" borderId="5" xfId="0" applyBorder="1" applyAlignment="1" applyProtection="1">
      <alignment horizontal="left" vertical="center" wrapText="1"/>
      <protection locked="0"/>
    </xf>
    <xf numFmtId="0" fontId="8" fillId="0" borderId="31" xfId="0" applyFont="1" applyBorder="1" applyAlignment="1" applyProtection="1">
      <alignment horizontal="center" vertical="center" wrapText="1"/>
      <protection locked="0"/>
    </xf>
    <xf numFmtId="9" fontId="1" fillId="0" borderId="2" xfId="1"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1" fillId="0" borderId="5" xfId="0" applyFont="1" applyBorder="1" applyAlignment="1" applyProtection="1">
      <alignment horizontal="left" vertical="center" wrapText="1"/>
      <protection locked="0"/>
    </xf>
    <xf numFmtId="0" fontId="1" fillId="0" borderId="2" xfId="0" applyFont="1" applyBorder="1" applyAlignment="1" applyProtection="1">
      <alignment horizontal="left" vertical="center" wrapText="1"/>
      <protection locked="0"/>
    </xf>
    <xf numFmtId="9" fontId="12" fillId="0" borderId="2" xfId="1" applyFont="1" applyBorder="1" applyAlignment="1" applyProtection="1">
      <alignment horizontal="left" vertical="center" wrapText="1"/>
      <protection locked="0"/>
    </xf>
    <xf numFmtId="0" fontId="1" fillId="0" borderId="2" xfId="0" applyFont="1" applyBorder="1" applyAlignment="1" applyProtection="1">
      <alignment horizontal="left" vertical="center" wrapText="1"/>
      <protection locked="0" hidden="1"/>
    </xf>
    <xf numFmtId="9" fontId="6" fillId="12" borderId="2" xfId="1"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8" fillId="14" borderId="2" xfId="0" applyFont="1" applyFill="1" applyBorder="1" applyAlignment="1" applyProtection="1">
      <alignment horizontal="center" vertical="center" wrapText="1"/>
      <protection locked="0"/>
    </xf>
    <xf numFmtId="9" fontId="0" fillId="0" borderId="2" xfId="1" applyFont="1" applyBorder="1" applyAlignment="1" applyProtection="1">
      <alignment horizontal="center" vertical="center" wrapText="1"/>
      <protection locked="0"/>
    </xf>
    <xf numFmtId="0" fontId="6" fillId="14" borderId="2" xfId="0" applyFont="1" applyFill="1" applyBorder="1" applyAlignment="1" applyProtection="1">
      <alignment horizontal="center" vertical="center" wrapText="1"/>
      <protection locked="0"/>
    </xf>
    <xf numFmtId="0" fontId="8" fillId="3" borderId="2" xfId="0" applyFont="1" applyFill="1" applyBorder="1" applyAlignment="1" applyProtection="1">
      <alignment horizontal="center" vertical="center" wrapText="1"/>
      <protection hidden="1"/>
    </xf>
    <xf numFmtId="0" fontId="8" fillId="3" borderId="33" xfId="0" applyFont="1" applyFill="1" applyBorder="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hidden="1"/>
    </xf>
    <xf numFmtId="0" fontId="7" fillId="16" borderId="2" xfId="0" applyFont="1" applyFill="1" applyBorder="1" applyAlignment="1" applyProtection="1">
      <alignment horizontal="center" vertical="center" wrapText="1"/>
      <protection hidden="1"/>
    </xf>
    <xf numFmtId="0" fontId="7" fillId="4" borderId="2" xfId="0" applyFont="1" applyFill="1" applyBorder="1" applyAlignment="1" applyProtection="1">
      <alignment horizontal="center" vertical="center" wrapText="1"/>
      <protection hidden="1"/>
    </xf>
    <xf numFmtId="0" fontId="7" fillId="4" borderId="31" xfId="0" applyFont="1" applyFill="1" applyBorder="1" applyAlignment="1" applyProtection="1">
      <alignment horizontal="center" vertical="center" wrapText="1"/>
      <protection hidden="1"/>
    </xf>
    <xf numFmtId="0" fontId="8" fillId="3" borderId="6" xfId="0" applyFont="1" applyFill="1" applyBorder="1" applyAlignment="1" applyProtection="1">
      <alignment horizontal="center" vertical="center" wrapText="1"/>
      <protection hidden="1"/>
    </xf>
    <xf numFmtId="0" fontId="9" fillId="8" borderId="4" xfId="0" applyFont="1" applyFill="1" applyBorder="1" applyAlignment="1" applyProtection="1">
      <alignment horizontal="center" vertical="center"/>
      <protection hidden="1"/>
    </xf>
    <xf numFmtId="0" fontId="9" fillId="8" borderId="5" xfId="0" applyFont="1" applyFill="1" applyBorder="1" applyAlignment="1" applyProtection="1">
      <alignment horizontal="center" vertical="center"/>
      <protection hidden="1"/>
    </xf>
    <xf numFmtId="0" fontId="9" fillId="8" borderId="6" xfId="0" applyFont="1" applyFill="1" applyBorder="1" applyAlignment="1" applyProtection="1">
      <alignment horizontal="center" vertical="center"/>
      <protection hidden="1"/>
    </xf>
    <xf numFmtId="0" fontId="9" fillId="8" borderId="2" xfId="0" applyFont="1" applyFill="1" applyBorder="1" applyAlignment="1" applyProtection="1">
      <alignment horizontal="center" vertical="center"/>
      <protection hidden="1"/>
    </xf>
    <xf numFmtId="0" fontId="10" fillId="15" borderId="5" xfId="0" applyFont="1" applyFill="1" applyBorder="1" applyAlignment="1" applyProtection="1">
      <alignment horizontal="center" vertical="center" wrapText="1"/>
      <protection hidden="1"/>
    </xf>
    <xf numFmtId="0" fontId="10" fillId="15" borderId="2" xfId="0" applyFont="1" applyFill="1" applyBorder="1" applyAlignment="1" applyProtection="1">
      <alignment horizontal="center" vertical="center" wrapText="1"/>
      <protection hidden="1"/>
    </xf>
    <xf numFmtId="0" fontId="10" fillId="16" borderId="5" xfId="0" applyFont="1" applyFill="1" applyBorder="1" applyAlignment="1" applyProtection="1">
      <alignment horizontal="center" vertical="center"/>
      <protection hidden="1"/>
    </xf>
    <xf numFmtId="9" fontId="9" fillId="6" borderId="5" xfId="1" applyFont="1" applyFill="1" applyBorder="1" applyAlignment="1" applyProtection="1">
      <alignment horizontal="center" vertical="center"/>
      <protection hidden="1"/>
    </xf>
    <xf numFmtId="9" fontId="9" fillId="6" borderId="35" xfId="1" applyFont="1" applyFill="1" applyBorder="1" applyAlignment="1" applyProtection="1">
      <alignment horizontal="center" vertical="center"/>
      <protection hidden="1"/>
    </xf>
    <xf numFmtId="0" fontId="9" fillId="5" borderId="4" xfId="0" applyFont="1" applyFill="1" applyBorder="1" applyAlignment="1" applyProtection="1">
      <alignment horizontal="center" vertical="center"/>
      <protection hidden="1"/>
    </xf>
    <xf numFmtId="0" fontId="9" fillId="5" borderId="5" xfId="0" applyFont="1" applyFill="1" applyBorder="1" applyAlignment="1" applyProtection="1">
      <alignment horizontal="center" vertical="center"/>
      <protection hidden="1"/>
    </xf>
    <xf numFmtId="0" fontId="9" fillId="5" borderId="32" xfId="0" applyFont="1" applyFill="1" applyBorder="1" applyAlignment="1" applyProtection="1">
      <alignment horizontal="center" vertical="center"/>
      <protection hidden="1"/>
    </xf>
    <xf numFmtId="9" fontId="12" fillId="0" borderId="5" xfId="1" applyFont="1" applyBorder="1" applyAlignment="1" applyProtection="1">
      <alignment horizontal="left" vertical="center" wrapText="1"/>
      <protection locked="0"/>
    </xf>
    <xf numFmtId="9" fontId="12" fillId="0" borderId="8" xfId="1" applyFont="1" applyBorder="1" applyAlignment="1" applyProtection="1">
      <alignment horizontal="left" vertical="center" wrapText="1"/>
      <protection locked="0"/>
    </xf>
    <xf numFmtId="0" fontId="8" fillId="12" borderId="44" xfId="0" applyFont="1" applyFill="1" applyBorder="1" applyAlignment="1" applyProtection="1">
      <alignment horizontal="center" vertical="center" wrapText="1"/>
      <protection locked="0"/>
    </xf>
    <xf numFmtId="0" fontId="8" fillId="12" borderId="9" xfId="0" applyFont="1" applyFill="1" applyBorder="1" applyAlignment="1" applyProtection="1">
      <alignment horizontal="center" vertical="center" wrapText="1"/>
      <protection locked="0"/>
    </xf>
    <xf numFmtId="0" fontId="8" fillId="0" borderId="14" xfId="0" applyFont="1" applyBorder="1" applyAlignment="1" applyProtection="1">
      <alignment horizontal="center" vertical="center" wrapText="1"/>
      <protection locked="0"/>
    </xf>
    <xf numFmtId="0" fontId="6" fillId="12" borderId="8" xfId="0" applyFont="1" applyFill="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1" fillId="0" borderId="8" xfId="0" applyFont="1" applyBorder="1" applyAlignment="1" applyProtection="1">
      <alignment horizontal="left" vertical="center" wrapText="1"/>
      <protection locked="0"/>
    </xf>
    <xf numFmtId="0" fontId="8" fillId="12" borderId="5" xfId="0" applyFont="1" applyFill="1" applyBorder="1" applyAlignment="1" applyProtection="1">
      <alignment horizontal="center" vertical="center" wrapText="1"/>
      <protection locked="0"/>
    </xf>
    <xf numFmtId="0" fontId="8" fillId="12" borderId="8" xfId="0" applyFont="1" applyFill="1" applyBorder="1" applyAlignment="1" applyProtection="1">
      <alignment horizontal="center" vertical="center" wrapText="1"/>
      <protection locked="0"/>
    </xf>
    <xf numFmtId="0" fontId="8" fillId="0" borderId="36" xfId="0" applyFont="1" applyBorder="1" applyAlignment="1" applyProtection="1">
      <alignment horizontal="center" vertical="center" wrapText="1"/>
      <protection locked="0"/>
    </xf>
    <xf numFmtId="0" fontId="7" fillId="16" borderId="9" xfId="0" applyFont="1" applyFill="1" applyBorder="1" applyAlignment="1" applyProtection="1">
      <alignment horizontal="center" vertical="center" wrapText="1"/>
      <protection hidden="1"/>
    </xf>
    <xf numFmtId="0" fontId="27" fillId="8" borderId="9" xfId="0" applyFont="1" applyFill="1" applyBorder="1" applyAlignment="1" applyProtection="1">
      <alignment horizontal="center" vertical="center" wrapText="1"/>
      <protection hidden="1"/>
    </xf>
    <xf numFmtId="0" fontId="8" fillId="3" borderId="15" xfId="0" applyFont="1" applyFill="1" applyBorder="1" applyAlignment="1" applyProtection="1">
      <alignment horizontal="center" vertical="center" wrapText="1"/>
      <protection hidden="1"/>
    </xf>
    <xf numFmtId="0" fontId="9" fillId="5" borderId="54" xfId="0" applyFont="1" applyFill="1" applyBorder="1" applyAlignment="1" applyProtection="1">
      <alignment horizontal="center" vertical="center"/>
      <protection hidden="1"/>
    </xf>
    <xf numFmtId="0" fontId="9" fillId="5" borderId="0" xfId="0" applyFont="1" applyFill="1" applyAlignment="1" applyProtection="1">
      <alignment horizontal="center" vertical="center"/>
      <protection hidden="1"/>
    </xf>
    <xf numFmtId="0" fontId="7" fillId="4" borderId="9" xfId="0" applyFont="1" applyFill="1" applyBorder="1" applyAlignment="1" applyProtection="1">
      <alignment horizontal="center" vertical="center" wrapText="1"/>
      <protection hidden="1"/>
    </xf>
    <xf numFmtId="0" fontId="7" fillId="4" borderId="37" xfId="0" applyFont="1" applyFill="1" applyBorder="1" applyAlignment="1" applyProtection="1">
      <alignment horizontal="center" vertical="center" wrapText="1"/>
      <protection hidden="1"/>
    </xf>
    <xf numFmtId="0" fontId="2" fillId="0" borderId="52" xfId="0" applyFont="1" applyBorder="1" applyAlignment="1" applyProtection="1">
      <alignment horizontal="center" vertical="center" wrapText="1"/>
      <protection locked="0"/>
    </xf>
    <xf numFmtId="0" fontId="2" fillId="0" borderId="45" xfId="0" applyFont="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1" fillId="0" borderId="17"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18" xfId="0" applyFont="1" applyBorder="1" applyAlignment="1" applyProtection="1">
      <alignment horizontal="center" vertical="center" wrapText="1"/>
      <protection locked="0"/>
    </xf>
    <xf numFmtId="9" fontId="12" fillId="0" borderId="17" xfId="1" applyFont="1" applyBorder="1" applyAlignment="1" applyProtection="1">
      <alignment horizontal="center" vertical="center" wrapText="1"/>
      <protection locked="0"/>
    </xf>
    <xf numFmtId="9" fontId="12" fillId="0" borderId="3" xfId="1" applyFont="1" applyBorder="1" applyAlignment="1" applyProtection="1">
      <alignment horizontal="center" vertical="center" wrapText="1"/>
      <protection locked="0"/>
    </xf>
    <xf numFmtId="9" fontId="12" fillId="0" borderId="18" xfId="1" applyFont="1" applyBorder="1" applyAlignment="1" applyProtection="1">
      <alignment horizontal="center" vertical="center" wrapText="1"/>
      <protection locked="0"/>
    </xf>
    <xf numFmtId="0" fontId="8" fillId="12" borderId="17" xfId="0" applyFont="1" applyFill="1" applyBorder="1" applyAlignment="1" applyProtection="1">
      <alignment horizontal="center" vertical="center" wrapText="1"/>
      <protection locked="0"/>
    </xf>
    <xf numFmtId="0" fontId="8" fillId="12" borderId="3" xfId="0" applyFont="1" applyFill="1" applyBorder="1" applyAlignment="1" applyProtection="1">
      <alignment horizontal="center" vertical="center" wrapText="1"/>
      <protection locked="0"/>
    </xf>
    <xf numFmtId="0" fontId="8" fillId="0" borderId="55" xfId="0"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9" fontId="1" fillId="0" borderId="17" xfId="1" applyFont="1" applyBorder="1" applyAlignment="1" applyProtection="1">
      <alignment horizontal="center" vertical="center" wrapText="1"/>
      <protection locked="0"/>
    </xf>
    <xf numFmtId="9" fontId="1" fillId="0" borderId="3" xfId="1" applyFont="1" applyBorder="1" applyAlignment="1" applyProtection="1">
      <alignment horizontal="center" vertical="center" wrapText="1"/>
      <protection locked="0"/>
    </xf>
    <xf numFmtId="9" fontId="1" fillId="0" borderId="18" xfId="1" applyFont="1" applyBorder="1" applyAlignment="1" applyProtection="1">
      <alignment horizontal="center" vertical="center" wrapText="1"/>
      <protection locked="0"/>
    </xf>
    <xf numFmtId="0" fontId="8" fillId="0" borderId="17"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8" fillId="0" borderId="18" xfId="0" applyFont="1" applyBorder="1" applyAlignment="1" applyProtection="1">
      <alignment horizontal="center" vertical="center" wrapText="1"/>
      <protection locked="0"/>
    </xf>
    <xf numFmtId="0" fontId="6" fillId="14" borderId="17" xfId="0" applyFont="1" applyFill="1" applyBorder="1" applyAlignment="1" applyProtection="1">
      <alignment horizontal="center" vertical="center" wrapText="1"/>
      <protection locked="0"/>
    </xf>
    <xf numFmtId="0" fontId="6" fillId="14" borderId="3" xfId="0" applyFont="1" applyFill="1" applyBorder="1" applyAlignment="1" applyProtection="1">
      <alignment horizontal="center" vertical="center" wrapText="1"/>
      <protection locked="0"/>
    </xf>
    <xf numFmtId="0" fontId="6" fillId="14" borderId="18" xfId="0" applyFont="1" applyFill="1" applyBorder="1" applyAlignment="1" applyProtection="1">
      <alignment horizontal="center" vertical="center" wrapText="1"/>
      <protection locked="0"/>
    </xf>
    <xf numFmtId="0" fontId="6" fillId="2" borderId="17"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center" vertical="center" wrapText="1"/>
      <protection locked="0"/>
    </xf>
    <xf numFmtId="0" fontId="6" fillId="2" borderId="18" xfId="0" applyFont="1" applyFill="1" applyBorder="1" applyAlignment="1" applyProtection="1">
      <alignment horizontal="center" vertical="center" wrapText="1"/>
      <protection locked="0"/>
    </xf>
    <xf numFmtId="0" fontId="8" fillId="14" borderId="17" xfId="0" applyFont="1" applyFill="1" applyBorder="1" applyAlignment="1" applyProtection="1">
      <alignment horizontal="center" vertical="center" wrapText="1"/>
      <protection locked="0"/>
    </xf>
    <xf numFmtId="0" fontId="8" fillId="14" borderId="3" xfId="0" applyFont="1" applyFill="1" applyBorder="1" applyAlignment="1" applyProtection="1">
      <alignment horizontal="center" vertical="center" wrapText="1"/>
      <protection locked="0"/>
    </xf>
    <xf numFmtId="0" fontId="8" fillId="14" borderId="18" xfId="0" applyFont="1" applyFill="1" applyBorder="1" applyAlignment="1" applyProtection="1">
      <alignment horizontal="center" vertical="center" wrapText="1"/>
      <protection locked="0"/>
    </xf>
    <xf numFmtId="0" fontId="1" fillId="0" borderId="2" xfId="0" applyFont="1" applyBorder="1" applyAlignment="1" applyProtection="1">
      <alignment vertical="center" wrapText="1"/>
      <protection locked="0" hidden="1"/>
    </xf>
    <xf numFmtId="0" fontId="3" fillId="0" borderId="2" xfId="0" applyFont="1" applyBorder="1" applyAlignment="1" applyProtection="1">
      <alignment vertical="center" wrapText="1"/>
      <protection locked="0" hidden="1"/>
    </xf>
    <xf numFmtId="9" fontId="4" fillId="0" borderId="2" xfId="1" applyFont="1" applyBorder="1" applyAlignment="1" applyProtection="1">
      <alignment horizontal="left" vertical="center" wrapText="1"/>
      <protection locked="0"/>
    </xf>
    <xf numFmtId="0" fontId="8" fillId="12" borderId="2" xfId="0" applyFont="1" applyFill="1" applyBorder="1" applyAlignment="1" applyProtection="1">
      <alignment horizontal="center" vertical="center" wrapText="1"/>
      <protection locked="0"/>
    </xf>
    <xf numFmtId="9" fontId="6" fillId="2" borderId="8" xfId="1" applyFont="1" applyFill="1" applyBorder="1" applyAlignment="1" applyProtection="1">
      <alignment horizontal="center" vertical="center" wrapText="1"/>
      <protection locked="0"/>
    </xf>
    <xf numFmtId="0" fontId="8" fillId="12" borderId="53" xfId="0" applyFont="1" applyFill="1" applyBorder="1" applyAlignment="1" applyProtection="1">
      <alignment horizontal="center" vertical="center" wrapText="1"/>
      <protection locked="0"/>
    </xf>
    <xf numFmtId="0" fontId="0" fillId="0" borderId="9" xfId="0" applyBorder="1" applyAlignment="1" applyProtection="1">
      <alignment horizontal="center" vertical="center" wrapText="1"/>
      <protection hidden="1"/>
    </xf>
    <xf numFmtId="0" fontId="0" fillId="0" borderId="44" xfId="0" applyBorder="1" applyAlignment="1" applyProtection="1">
      <alignment horizontal="center" vertical="center" wrapText="1"/>
      <protection hidden="1"/>
    </xf>
    <xf numFmtId="0" fontId="22" fillId="9" borderId="2" xfId="0" applyFont="1" applyFill="1" applyBorder="1" applyAlignment="1">
      <alignment horizontal="center" vertical="center" wrapText="1"/>
    </xf>
    <xf numFmtId="0" fontId="20" fillId="0" borderId="31" xfId="0" applyFont="1" applyBorder="1" applyAlignment="1">
      <alignment horizontal="center" vertical="center" wrapText="1"/>
    </xf>
    <xf numFmtId="0" fontId="20" fillId="0" borderId="2" xfId="0" applyFont="1" applyBorder="1" applyAlignment="1">
      <alignment vertical="center" wrapText="1"/>
    </xf>
    <xf numFmtId="0" fontId="17" fillId="9" borderId="2" xfId="0" applyFont="1" applyFill="1" applyBorder="1" applyAlignment="1">
      <alignment vertical="center" wrapText="1"/>
    </xf>
    <xf numFmtId="0" fontId="21" fillId="10" borderId="2" xfId="0" applyFont="1" applyFill="1" applyBorder="1" applyAlignment="1">
      <alignment vertical="center" wrapText="1"/>
    </xf>
    <xf numFmtId="0" fontId="22" fillId="9" borderId="2" xfId="0" applyFont="1" applyFill="1" applyBorder="1" applyAlignment="1">
      <alignment vertical="center" wrapText="1"/>
    </xf>
    <xf numFmtId="0" fontId="16" fillId="0" borderId="2" xfId="0" applyFont="1" applyBorder="1" applyAlignment="1">
      <alignment vertical="center" wrapText="1"/>
    </xf>
    <xf numFmtId="9" fontId="19" fillId="0" borderId="2" xfId="0" applyNumberFormat="1" applyFont="1" applyBorder="1" applyAlignment="1">
      <alignment horizontal="center" vertical="center" wrapText="1"/>
    </xf>
    <xf numFmtId="0" fontId="18" fillId="0" borderId="6" xfId="0" applyFont="1" applyBorder="1" applyAlignment="1">
      <alignment vertical="center" wrapText="1"/>
    </xf>
    <xf numFmtId="0" fontId="19" fillId="0" borderId="2" xfId="0" applyFont="1" applyBorder="1" applyAlignment="1">
      <alignment vertical="center" wrapText="1"/>
    </xf>
    <xf numFmtId="0" fontId="19" fillId="0" borderId="2" xfId="0" applyFont="1" applyBorder="1" applyAlignment="1">
      <alignment horizontal="center" vertical="center" wrapText="1"/>
    </xf>
    <xf numFmtId="9" fontId="19" fillId="0" borderId="2" xfId="0" applyNumberFormat="1" applyFont="1" applyBorder="1" applyAlignment="1">
      <alignment vertical="center" wrapText="1"/>
    </xf>
    <xf numFmtId="0" fontId="17" fillId="9" borderId="2" xfId="0" applyFont="1" applyFill="1" applyBorder="1" applyAlignment="1">
      <alignment wrapText="1"/>
    </xf>
    <xf numFmtId="0" fontId="1" fillId="0" borderId="17" xfId="0" applyFont="1" applyBorder="1" applyAlignment="1" applyProtection="1">
      <alignment horizontal="justify" vertical="center" wrapText="1"/>
      <protection locked="0"/>
    </xf>
    <xf numFmtId="0" fontId="1" fillId="0" borderId="18" xfId="0" applyFont="1" applyBorder="1" applyAlignment="1" applyProtection="1">
      <alignment horizontal="justify" vertical="center" wrapText="1"/>
      <protection locked="0"/>
    </xf>
    <xf numFmtId="0" fontId="1" fillId="19" borderId="13" xfId="0" applyFont="1" applyFill="1" applyBorder="1" applyAlignment="1" applyProtection="1">
      <alignment horizontal="justify" vertical="center" wrapText="1"/>
      <protection locked="0"/>
    </xf>
    <xf numFmtId="0" fontId="1" fillId="19" borderId="50" xfId="0" applyFont="1" applyFill="1" applyBorder="1" applyAlignment="1" applyProtection="1">
      <alignment horizontal="justify" vertical="center" wrapText="1"/>
      <protection locked="0"/>
    </xf>
    <xf numFmtId="9" fontId="0" fillId="0" borderId="17" xfId="5" applyFont="1" applyBorder="1" applyAlignment="1" applyProtection="1">
      <alignment horizontal="justify" vertical="center" wrapText="1"/>
      <protection locked="0"/>
    </xf>
    <xf numFmtId="9" fontId="0" fillId="0" borderId="3" xfId="5" applyFont="1" applyBorder="1" applyAlignment="1" applyProtection="1">
      <alignment horizontal="justify" vertical="center" wrapText="1"/>
      <protection locked="0"/>
    </xf>
    <xf numFmtId="0" fontId="6" fillId="12" borderId="17" xfId="0" applyFont="1" applyFill="1" applyBorder="1" applyAlignment="1" applyProtection="1">
      <alignment horizontal="center" vertical="center" wrapText="1"/>
      <protection locked="0"/>
    </xf>
    <xf numFmtId="0" fontId="6" fillId="12" borderId="18" xfId="0" applyFont="1" applyFill="1" applyBorder="1" applyAlignment="1" applyProtection="1">
      <alignment horizontal="center" vertical="center" wrapText="1"/>
      <protection locked="0"/>
    </xf>
    <xf numFmtId="0" fontId="8" fillId="2" borderId="17" xfId="0" applyFont="1" applyFill="1" applyBorder="1" applyAlignment="1" applyProtection="1">
      <alignment horizontal="center" vertical="center" wrapText="1"/>
      <protection locked="0"/>
    </xf>
    <xf numFmtId="0" fontId="8" fillId="2" borderId="18" xfId="0" applyFont="1" applyFill="1" applyBorder="1" applyAlignment="1" applyProtection="1">
      <alignment horizontal="center" vertical="center" wrapText="1"/>
      <protection locked="0"/>
    </xf>
    <xf numFmtId="0" fontId="8" fillId="0" borderId="59" xfId="0" applyFont="1" applyBorder="1" applyAlignment="1" applyProtection="1">
      <alignment horizontal="center" vertical="center" wrapText="1"/>
      <protection locked="0"/>
    </xf>
    <xf numFmtId="9" fontId="1" fillId="0" borderId="17" xfId="5" applyFont="1" applyBorder="1" applyAlignment="1" applyProtection="1">
      <alignment horizontal="center" vertical="center" wrapText="1"/>
      <protection locked="0"/>
    </xf>
    <xf numFmtId="9" fontId="1" fillId="0" borderId="18" xfId="5" applyFont="1" applyBorder="1" applyAlignment="1" applyProtection="1">
      <alignment horizontal="center" vertical="center" wrapText="1"/>
      <protection locked="0"/>
    </xf>
    <xf numFmtId="0" fontId="37" fillId="2" borderId="2" xfId="0" applyFont="1" applyFill="1" applyBorder="1" applyAlignment="1" applyProtection="1">
      <alignment horizontal="center" vertical="center" wrapText="1"/>
      <protection locked="0"/>
    </xf>
    <xf numFmtId="0" fontId="37" fillId="2" borderId="8" xfId="0" applyFont="1" applyFill="1" applyBorder="1" applyAlignment="1" applyProtection="1">
      <alignment horizontal="center" vertical="center" wrapText="1"/>
      <protection locked="0"/>
    </xf>
    <xf numFmtId="0" fontId="37" fillId="0" borderId="31" xfId="0" applyFont="1" applyBorder="1" applyAlignment="1" applyProtection="1">
      <alignment horizontal="center" vertical="center" wrapText="1"/>
      <protection locked="0"/>
    </xf>
    <xf numFmtId="0" fontId="37" fillId="0" borderId="36" xfId="0" applyFont="1" applyBorder="1" applyAlignment="1" applyProtection="1">
      <alignment horizontal="center" vertical="center" wrapText="1"/>
      <protection locked="0"/>
    </xf>
    <xf numFmtId="0" fontId="37" fillId="3" borderId="2" xfId="0" applyFont="1" applyFill="1" applyBorder="1" applyAlignment="1" applyProtection="1">
      <alignment horizontal="center" vertical="center" wrapText="1"/>
      <protection hidden="1"/>
    </xf>
    <xf numFmtId="9" fontId="38" fillId="6" borderId="5" xfId="1" applyFont="1" applyFill="1" applyBorder="1" applyAlignment="1" applyProtection="1">
      <alignment horizontal="center" vertical="center"/>
      <protection hidden="1"/>
    </xf>
    <xf numFmtId="9" fontId="38" fillId="6" borderId="35" xfId="1" applyFont="1" applyFill="1" applyBorder="1" applyAlignment="1" applyProtection="1">
      <alignment horizontal="center" vertical="center"/>
      <protection hidden="1"/>
    </xf>
    <xf numFmtId="0" fontId="40" fillId="16" borderId="5" xfId="0" applyFont="1" applyFill="1" applyBorder="1" applyAlignment="1" applyProtection="1">
      <alignment horizontal="center" vertical="center"/>
      <protection hidden="1"/>
    </xf>
    <xf numFmtId="0" fontId="40" fillId="16" borderId="2" xfId="0" applyFont="1" applyFill="1" applyBorder="1" applyAlignment="1" applyProtection="1">
      <alignment horizontal="center" vertical="center" wrapText="1"/>
      <protection hidden="1"/>
    </xf>
    <xf numFmtId="0" fontId="37" fillId="3" borderId="14" xfId="0" applyFont="1" applyFill="1" applyBorder="1" applyAlignment="1" applyProtection="1">
      <alignment horizontal="center" vertical="center" wrapText="1"/>
      <protection hidden="1"/>
    </xf>
    <xf numFmtId="0" fontId="37" fillId="3" borderId="15" xfId="0" applyFont="1" applyFill="1" applyBorder="1" applyAlignment="1" applyProtection="1">
      <alignment horizontal="center" vertical="center" wrapText="1"/>
      <protection hidden="1"/>
    </xf>
    <xf numFmtId="0" fontId="38" fillId="5" borderId="54" xfId="0" applyFont="1" applyFill="1" applyBorder="1" applyAlignment="1" applyProtection="1">
      <alignment horizontal="center" vertical="center"/>
      <protection hidden="1"/>
    </xf>
    <xf numFmtId="0" fontId="38" fillId="5" borderId="0" xfId="0" applyFont="1" applyFill="1" applyAlignment="1" applyProtection="1">
      <alignment horizontal="center" vertical="center"/>
      <protection hidden="1"/>
    </xf>
    <xf numFmtId="0" fontId="40" fillId="0" borderId="2" xfId="0" applyFont="1" applyBorder="1" applyAlignment="1" applyProtection="1">
      <alignment horizontal="center" vertical="center" wrapText="1"/>
      <protection locked="0"/>
    </xf>
    <xf numFmtId="0" fontId="40" fillId="0" borderId="8" xfId="0" applyFont="1" applyBorder="1" applyAlignment="1" applyProtection="1">
      <alignment horizontal="center" vertical="center" wrapText="1"/>
      <protection locked="0"/>
    </xf>
    <xf numFmtId="0" fontId="37" fillId="12" borderId="2" xfId="0" applyFont="1" applyFill="1" applyBorder="1" applyAlignment="1" applyProtection="1">
      <alignment horizontal="center" vertical="center" wrapText="1"/>
      <protection locked="0"/>
    </xf>
    <xf numFmtId="0" fontId="37" fillId="12" borderId="8" xfId="0" applyFont="1" applyFill="1" applyBorder="1" applyAlignment="1" applyProtection="1">
      <alignment horizontal="center" vertical="center" wrapText="1"/>
      <protection locked="0"/>
    </xf>
    <xf numFmtId="0" fontId="38" fillId="17" borderId="2" xfId="0" applyFont="1" applyFill="1" applyBorder="1" applyAlignment="1" applyProtection="1">
      <alignment horizontal="center" vertical="center" wrapText="1"/>
      <protection locked="0"/>
    </xf>
    <xf numFmtId="0" fontId="38" fillId="17" borderId="8" xfId="0" applyFont="1" applyFill="1" applyBorder="1" applyAlignment="1" applyProtection="1">
      <alignment horizontal="center" vertical="center" wrapText="1"/>
      <protection locked="0"/>
    </xf>
    <xf numFmtId="0" fontId="37" fillId="3" borderId="6" xfId="0" applyFont="1" applyFill="1" applyBorder="1" applyAlignment="1" applyProtection="1">
      <alignment horizontal="center" vertical="center" wrapText="1"/>
      <protection hidden="1"/>
    </xf>
    <xf numFmtId="0" fontId="40" fillId="15" borderId="5" xfId="0" applyFont="1" applyFill="1" applyBorder="1" applyAlignment="1" applyProtection="1">
      <alignment horizontal="center" vertical="center" wrapText="1"/>
      <protection hidden="1"/>
    </xf>
    <xf numFmtId="0" fontId="40" fillId="15" borderId="2" xfId="0" applyFont="1" applyFill="1" applyBorder="1" applyAlignment="1" applyProtection="1">
      <alignment horizontal="center" vertical="center" wrapText="1"/>
      <protection hidden="1"/>
    </xf>
    <xf numFmtId="0" fontId="39" fillId="0" borderId="2" xfId="0" applyFont="1" applyBorder="1" applyAlignment="1" applyProtection="1">
      <alignment horizontal="center" vertical="center" wrapText="1"/>
      <protection locked="0" hidden="1"/>
    </xf>
    <xf numFmtId="0" fontId="39" fillId="0" borderId="8" xfId="0" applyFont="1" applyBorder="1" applyAlignment="1" applyProtection="1">
      <alignment horizontal="center" vertical="center" wrapText="1"/>
      <protection locked="0" hidden="1"/>
    </xf>
    <xf numFmtId="0" fontId="39" fillId="0" borderId="2"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2" xfId="0" applyFont="1" applyBorder="1" applyAlignment="1" applyProtection="1">
      <alignment horizontal="left" vertical="center" wrapText="1"/>
      <protection locked="0"/>
    </xf>
    <xf numFmtId="0" fontId="39" fillId="0" borderId="8" xfId="0" applyFont="1" applyBorder="1" applyAlignment="1" applyProtection="1">
      <alignment horizontal="left" vertical="center" wrapText="1"/>
      <protection locked="0"/>
    </xf>
    <xf numFmtId="10" fontId="39" fillId="0" borderId="2" xfId="1" applyNumberFormat="1" applyFont="1" applyBorder="1" applyAlignment="1" applyProtection="1">
      <alignment horizontal="center" vertical="center" wrapText="1"/>
      <protection locked="0"/>
    </xf>
    <xf numFmtId="10" fontId="39" fillId="0" borderId="8" xfId="1" applyNumberFormat="1" applyFont="1" applyBorder="1" applyAlignment="1" applyProtection="1">
      <alignment horizontal="center" vertical="center" wrapText="1"/>
      <protection locked="0"/>
    </xf>
    <xf numFmtId="9" fontId="39" fillId="0" borderId="2" xfId="1" applyFont="1" applyFill="1" applyBorder="1" applyAlignment="1" applyProtection="1">
      <alignment horizontal="left" vertical="center" wrapText="1"/>
      <protection locked="0"/>
    </xf>
    <xf numFmtId="9" fontId="39" fillId="0" borderId="8" xfId="1" applyFont="1" applyFill="1" applyBorder="1" applyAlignment="1" applyProtection="1">
      <alignment horizontal="left" vertical="center" wrapText="1"/>
      <protection locked="0"/>
    </xf>
    <xf numFmtId="0" fontId="37" fillId="0" borderId="6" xfId="0" applyFont="1" applyBorder="1" applyAlignment="1" applyProtection="1">
      <alignment horizontal="center" vertical="center" wrapText="1"/>
      <protection locked="0"/>
    </xf>
    <xf numFmtId="0" fontId="37" fillId="0" borderId="7" xfId="0" applyFont="1" applyBorder="1" applyAlignment="1" applyProtection="1">
      <alignment horizontal="center" vertical="center" wrapText="1"/>
      <protection locked="0"/>
    </xf>
    <xf numFmtId="0" fontId="38" fillId="8" borderId="4" xfId="0" applyFont="1" applyFill="1" applyBorder="1" applyAlignment="1" applyProtection="1">
      <alignment horizontal="center" vertical="center"/>
      <protection hidden="1"/>
    </xf>
    <xf numFmtId="0" fontId="38" fillId="8" borderId="5" xfId="0" applyFont="1" applyFill="1" applyBorder="1" applyAlignment="1" applyProtection="1">
      <alignment horizontal="center" vertical="center"/>
      <protection hidden="1"/>
    </xf>
    <xf numFmtId="0" fontId="38" fillId="8" borderId="6" xfId="0" applyFont="1" applyFill="1" applyBorder="1" applyAlignment="1" applyProtection="1">
      <alignment horizontal="center" vertical="center"/>
      <protection hidden="1"/>
    </xf>
    <xf numFmtId="0" fontId="38" fillId="8" borderId="2" xfId="0" applyFont="1" applyFill="1" applyBorder="1" applyAlignment="1" applyProtection="1">
      <alignment horizontal="center" vertical="center"/>
      <protection hidden="1"/>
    </xf>
    <xf numFmtId="0" fontId="38" fillId="8" borderId="2" xfId="0" applyFont="1" applyFill="1" applyBorder="1" applyAlignment="1" applyProtection="1">
      <alignment horizontal="center" vertical="center" wrapText="1"/>
      <protection hidden="1"/>
    </xf>
    <xf numFmtId="0" fontId="40" fillId="4" borderId="2" xfId="0" applyFont="1" applyFill="1" applyBorder="1" applyAlignment="1" applyProtection="1">
      <alignment horizontal="center" vertical="center" wrapText="1"/>
      <protection hidden="1"/>
    </xf>
    <xf numFmtId="0" fontId="40" fillId="4" borderId="31" xfId="0" applyFont="1" applyFill="1" applyBorder="1" applyAlignment="1" applyProtection="1">
      <alignment horizontal="center" vertical="center" wrapText="1"/>
      <protection hidden="1"/>
    </xf>
    <xf numFmtId="0" fontId="40" fillId="16" borderId="9" xfId="0" applyFont="1" applyFill="1" applyBorder="1" applyAlignment="1" applyProtection="1">
      <alignment horizontal="center" vertical="center" wrapText="1"/>
      <protection hidden="1"/>
    </xf>
    <xf numFmtId="0" fontId="40" fillId="16" borderId="44" xfId="0" applyFont="1" applyFill="1" applyBorder="1" applyAlignment="1" applyProtection="1">
      <alignment horizontal="center" vertical="center" wrapText="1"/>
      <protection hidden="1"/>
    </xf>
    <xf numFmtId="0" fontId="38" fillId="18" borderId="2" xfId="0" applyFont="1" applyFill="1" applyBorder="1" applyAlignment="1" applyProtection="1">
      <alignment horizontal="center" vertical="center" wrapText="1"/>
      <protection locked="0"/>
    </xf>
    <xf numFmtId="0" fontId="38" fillId="18" borderId="8" xfId="0" applyFont="1" applyFill="1" applyBorder="1" applyAlignment="1" applyProtection="1">
      <alignment horizontal="center" vertical="center" wrapText="1"/>
      <protection locked="0"/>
    </xf>
    <xf numFmtId="0" fontId="44" fillId="2" borderId="2" xfId="0" applyFont="1" applyFill="1" applyBorder="1" applyAlignment="1" applyProtection="1">
      <alignment horizontal="center" vertical="center" wrapText="1"/>
      <protection locked="0"/>
    </xf>
    <xf numFmtId="0" fontId="44" fillId="2" borderId="8" xfId="0" applyFont="1" applyFill="1" applyBorder="1" applyAlignment="1" applyProtection="1">
      <alignment horizontal="center" vertical="center" wrapText="1"/>
      <protection locked="0"/>
    </xf>
    <xf numFmtId="9" fontId="39" fillId="0" borderId="2" xfId="1" applyFont="1" applyBorder="1" applyAlignment="1" applyProtection="1">
      <alignment horizontal="center" vertical="center" wrapText="1"/>
      <protection locked="0"/>
    </xf>
    <xf numFmtId="9" fontId="39" fillId="0" borderId="8" xfId="1" applyFont="1" applyBorder="1" applyAlignment="1" applyProtection="1">
      <alignment horizontal="center" vertical="center" wrapText="1"/>
      <protection locked="0"/>
    </xf>
    <xf numFmtId="0" fontId="39" fillId="0" borderId="9" xfId="0" applyFont="1" applyBorder="1" applyAlignment="1" applyProtection="1">
      <alignment horizontal="center" vertical="center" wrapText="1"/>
      <protection locked="0"/>
    </xf>
    <xf numFmtId="0" fontId="39" fillId="0" borderId="44" xfId="0" applyFont="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9" fontId="37" fillId="0" borderId="2" xfId="1" applyFont="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0" fontId="38" fillId="8" borderId="4" xfId="0" applyFont="1" applyFill="1" applyBorder="1" applyAlignment="1" applyProtection="1">
      <alignment horizontal="right"/>
      <protection hidden="1"/>
    </xf>
    <xf numFmtId="0" fontId="38" fillId="8" borderId="5" xfId="0" applyFont="1" applyFill="1" applyBorder="1" applyAlignment="1" applyProtection="1">
      <alignment horizontal="right"/>
      <protection hidden="1"/>
    </xf>
    <xf numFmtId="0" fontId="38" fillId="8" borderId="6" xfId="0" applyFont="1" applyFill="1" applyBorder="1" applyAlignment="1" applyProtection="1">
      <alignment horizontal="right"/>
      <protection hidden="1"/>
    </xf>
    <xf numFmtId="0" fontId="38" fillId="8" borderId="2" xfId="0" applyFont="1" applyFill="1" applyBorder="1" applyAlignment="1" applyProtection="1">
      <alignment horizontal="right"/>
      <protection hidden="1"/>
    </xf>
    <xf numFmtId="9" fontId="35" fillId="0" borderId="2" xfId="1" applyFont="1" applyBorder="1" applyAlignment="1" applyProtection="1">
      <alignment horizontal="center" vertical="center" wrapText="1"/>
      <protection locked="0"/>
    </xf>
    <xf numFmtId="0" fontId="39" fillId="0" borderId="2" xfId="0" applyFont="1" applyBorder="1" applyAlignment="1" applyProtection="1">
      <alignment horizontal="left" vertical="center" wrapText="1"/>
      <protection locked="0" hidden="1"/>
    </xf>
    <xf numFmtId="9" fontId="35" fillId="0" borderId="2" xfId="1" applyFont="1" applyBorder="1" applyAlignment="1" applyProtection="1">
      <alignment horizontal="left" vertical="center" wrapText="1"/>
      <protection locked="0"/>
    </xf>
    <xf numFmtId="0" fontId="8" fillId="3" borderId="14" xfId="0" applyFont="1" applyFill="1" applyBorder="1" applyAlignment="1" applyProtection="1">
      <alignment horizontal="center" vertical="center" wrapText="1"/>
      <protection hidden="1"/>
    </xf>
    <xf numFmtId="9" fontId="12" fillId="0" borderId="2" xfId="1" applyFont="1" applyBorder="1" applyAlignment="1" applyProtection="1">
      <alignment horizontal="center" vertical="center" wrapText="1"/>
      <protection locked="0"/>
    </xf>
    <xf numFmtId="10" fontId="1" fillId="0" borderId="2" xfId="1" applyNumberFormat="1"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hidden="1"/>
    </xf>
    <xf numFmtId="10" fontId="1" fillId="0" borderId="8" xfId="1" applyNumberFormat="1" applyFont="1" applyBorder="1" applyAlignment="1" applyProtection="1">
      <alignment horizontal="center" vertical="center" wrapText="1"/>
      <protection locked="0"/>
    </xf>
    <xf numFmtId="0" fontId="7" fillId="16" borderId="31" xfId="0" applyFont="1" applyFill="1" applyBorder="1" applyAlignment="1" applyProtection="1">
      <alignment horizontal="center" vertical="center" wrapText="1"/>
      <protection hidden="1"/>
    </xf>
    <xf numFmtId="0" fontId="7" fillId="16" borderId="47" xfId="0" applyFont="1" applyFill="1" applyBorder="1" applyAlignment="1" applyProtection="1">
      <alignment horizontal="center" vertical="center" wrapText="1"/>
      <protection hidden="1"/>
    </xf>
    <xf numFmtId="9" fontId="41" fillId="0" borderId="2" xfId="1"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xf>
    <xf numFmtId="0" fontId="3" fillId="0" borderId="2" xfId="0" applyFont="1" applyBorder="1" applyAlignment="1" applyProtection="1">
      <alignment horizontal="left" vertical="center" wrapText="1"/>
      <protection locked="0"/>
    </xf>
    <xf numFmtId="9" fontId="1" fillId="0" borderId="9" xfId="1" applyFont="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1" fillId="0" borderId="9" xfId="0" applyFont="1" applyBorder="1" applyAlignment="1" applyProtection="1">
      <alignment horizontal="left" vertical="center" wrapText="1"/>
      <protection locked="0"/>
    </xf>
    <xf numFmtId="0" fontId="1" fillId="0" borderId="18" xfId="0" applyFont="1" applyBorder="1" applyAlignment="1" applyProtection="1">
      <alignment horizontal="left" vertical="center" wrapText="1"/>
      <protection locked="0"/>
    </xf>
    <xf numFmtId="9" fontId="6" fillId="0" borderId="9" xfId="1" applyFont="1" applyBorder="1" applyAlignment="1" applyProtection="1">
      <alignment horizontal="center" vertical="center" wrapText="1"/>
      <protection locked="0"/>
    </xf>
    <xf numFmtId="9" fontId="6" fillId="0" borderId="18" xfId="1" applyFont="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8" fillId="0" borderId="41" xfId="0" applyFont="1" applyBorder="1" applyAlignment="1" applyProtection="1">
      <alignment horizontal="center" vertical="center" wrapText="1"/>
      <protection locked="0"/>
    </xf>
    <xf numFmtId="0" fontId="8" fillId="0" borderId="30" xfId="0" applyFont="1" applyBorder="1" applyAlignment="1" applyProtection="1">
      <alignment horizontal="center" vertical="center" wrapText="1"/>
      <protection locked="0"/>
    </xf>
    <xf numFmtId="0" fontId="6" fillId="12" borderId="9" xfId="0" applyFont="1" applyFill="1" applyBorder="1" applyAlignment="1" applyProtection="1">
      <alignment horizontal="center" vertical="center" wrapText="1"/>
      <protection locked="0"/>
    </xf>
    <xf numFmtId="0" fontId="6" fillId="2" borderId="9" xfId="0" applyFont="1" applyFill="1" applyBorder="1" applyAlignment="1" applyProtection="1">
      <alignment horizontal="center" vertical="center" wrapText="1"/>
      <protection locked="0"/>
    </xf>
    <xf numFmtId="0" fontId="8" fillId="0" borderId="24" xfId="0" applyFont="1" applyBorder="1" applyAlignment="1" applyProtection="1">
      <alignment horizontal="center" vertical="center" wrapText="1"/>
      <protection locked="0"/>
    </xf>
    <xf numFmtId="0" fontId="8" fillId="0" borderId="29" xfId="0" applyFont="1" applyBorder="1" applyAlignment="1" applyProtection="1">
      <alignment horizontal="center" vertical="center" wrapText="1"/>
      <protection locked="0"/>
    </xf>
    <xf numFmtId="0" fontId="1" fillId="0" borderId="24" xfId="0" applyFont="1" applyBorder="1" applyAlignment="1" applyProtection="1">
      <alignment horizontal="center" vertical="center" wrapText="1"/>
      <protection locked="0"/>
    </xf>
    <xf numFmtId="0" fontId="1" fillId="0" borderId="29" xfId="0" applyFont="1" applyBorder="1" applyAlignment="1" applyProtection="1">
      <alignment horizontal="center" vertical="center" wrapText="1"/>
      <protection locked="0"/>
    </xf>
    <xf numFmtId="9" fontId="1" fillId="0" borderId="24" xfId="1" applyFont="1" applyBorder="1" applyAlignment="1" applyProtection="1">
      <alignment horizontal="center" vertical="center" wrapText="1"/>
      <protection locked="0"/>
    </xf>
    <xf numFmtId="9" fontId="1" fillId="0" borderId="29" xfId="1" applyFont="1" applyBorder="1" applyAlignment="1" applyProtection="1">
      <alignment horizontal="center" vertical="center" wrapText="1"/>
      <protection locked="0"/>
    </xf>
    <xf numFmtId="0" fontId="9" fillId="8" borderId="25" xfId="0" applyFont="1" applyFill="1" applyBorder="1" applyAlignment="1" applyProtection="1">
      <alignment horizontal="center" vertical="center"/>
      <protection hidden="1"/>
    </xf>
    <xf numFmtId="0" fontId="9" fillId="8" borderId="26" xfId="0" applyFont="1" applyFill="1" applyBorder="1" applyAlignment="1" applyProtection="1">
      <alignment horizontal="center" vertical="center"/>
      <protection hidden="1"/>
    </xf>
    <xf numFmtId="0" fontId="9" fillId="8" borderId="27" xfId="0" applyFont="1" applyFill="1" applyBorder="1" applyAlignment="1" applyProtection="1">
      <alignment horizontal="center" vertical="center"/>
      <protection hidden="1"/>
    </xf>
    <xf numFmtId="0" fontId="9" fillId="8" borderId="24" xfId="0" applyFont="1" applyFill="1" applyBorder="1" applyAlignment="1" applyProtection="1">
      <alignment horizontal="center" vertical="center"/>
      <protection hidden="1"/>
    </xf>
    <xf numFmtId="0" fontId="2" fillId="0" borderId="27"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protection locked="0"/>
    </xf>
    <xf numFmtId="0" fontId="24" fillId="0" borderId="24" xfId="0" applyFont="1" applyBorder="1" applyAlignment="1" applyProtection="1">
      <alignment horizontal="center" vertical="center" wrapText="1"/>
      <protection locked="0"/>
    </xf>
    <xf numFmtId="0" fontId="3" fillId="0" borderId="29" xfId="0" applyFont="1" applyBorder="1" applyAlignment="1" applyProtection="1">
      <alignment horizontal="center" vertical="center" wrapText="1"/>
      <protection locked="0"/>
    </xf>
    <xf numFmtId="0" fontId="1" fillId="0" borderId="24" xfId="0" applyFont="1" applyBorder="1" applyAlignment="1" applyProtection="1">
      <alignment horizontal="left" vertical="center" wrapText="1"/>
      <protection locked="0"/>
    </xf>
    <xf numFmtId="0" fontId="1" fillId="0" borderId="29" xfId="0" applyFont="1" applyBorder="1" applyAlignment="1" applyProtection="1">
      <alignment horizontal="left" vertical="center" wrapText="1"/>
      <protection locked="0"/>
    </xf>
    <xf numFmtId="0" fontId="10" fillId="15" borderId="26" xfId="0" applyFont="1" applyFill="1" applyBorder="1" applyAlignment="1" applyProtection="1">
      <alignment horizontal="center" vertical="center" wrapText="1"/>
      <protection hidden="1"/>
    </xf>
    <xf numFmtId="0" fontId="10" fillId="15" borderId="24" xfId="0" applyFont="1" applyFill="1" applyBorder="1" applyAlignment="1" applyProtection="1">
      <alignment horizontal="center" vertical="center" wrapText="1"/>
      <protection hidden="1"/>
    </xf>
    <xf numFmtId="0" fontId="27" fillId="8" borderId="24" xfId="0" applyFont="1" applyFill="1" applyBorder="1" applyAlignment="1" applyProtection="1">
      <alignment horizontal="center" vertical="center" wrapText="1"/>
      <protection hidden="1"/>
    </xf>
    <xf numFmtId="0" fontId="7" fillId="16" borderId="24" xfId="0" applyFont="1" applyFill="1" applyBorder="1" applyAlignment="1" applyProtection="1">
      <alignment horizontal="center" vertical="center" wrapText="1"/>
      <protection hidden="1"/>
    </xf>
    <xf numFmtId="0" fontId="7" fillId="4" borderId="24" xfId="0" applyFont="1" applyFill="1" applyBorder="1" applyAlignment="1" applyProtection="1">
      <alignment horizontal="center" vertical="center" wrapText="1"/>
      <protection hidden="1"/>
    </xf>
    <xf numFmtId="0" fontId="7" fillId="4" borderId="39" xfId="0" applyFont="1" applyFill="1" applyBorder="1" applyAlignment="1" applyProtection="1">
      <alignment horizontal="center" vertical="center" wrapText="1"/>
      <protection hidden="1"/>
    </xf>
    <xf numFmtId="9" fontId="9" fillId="6" borderId="26" xfId="1" applyFont="1" applyFill="1" applyBorder="1" applyAlignment="1" applyProtection="1">
      <alignment horizontal="center" vertical="center"/>
      <protection hidden="1"/>
    </xf>
    <xf numFmtId="9" fontId="9" fillId="6" borderId="38" xfId="1" applyFont="1" applyFill="1" applyBorder="1" applyAlignment="1" applyProtection="1">
      <alignment horizontal="center" vertical="center"/>
      <protection hidden="1"/>
    </xf>
    <xf numFmtId="0" fontId="10" fillId="16" borderId="26" xfId="0" applyFont="1" applyFill="1" applyBorder="1" applyAlignment="1" applyProtection="1">
      <alignment horizontal="center" vertical="center"/>
      <protection hidden="1"/>
    </xf>
    <xf numFmtId="0" fontId="8" fillId="12" borderId="24" xfId="0" applyFont="1" applyFill="1" applyBorder="1" applyAlignment="1" applyProtection="1">
      <alignment horizontal="center" vertical="center" wrapText="1"/>
      <protection locked="0"/>
    </xf>
    <xf numFmtId="0" fontId="8" fillId="12" borderId="29" xfId="0" applyFont="1" applyFill="1" applyBorder="1" applyAlignment="1" applyProtection="1">
      <alignment horizontal="center" vertical="center" wrapText="1"/>
      <protection locked="0"/>
    </xf>
    <xf numFmtId="0" fontId="8" fillId="0" borderId="39" xfId="0" applyFont="1" applyBorder="1" applyAlignment="1" applyProtection="1">
      <alignment horizontal="center" vertical="center" wrapText="1"/>
      <protection locked="0"/>
    </xf>
    <xf numFmtId="0" fontId="8" fillId="0" borderId="40" xfId="0" applyFont="1" applyBorder="1" applyAlignment="1" applyProtection="1">
      <alignment horizontal="center" vertical="center" wrapText="1"/>
      <protection locked="0"/>
    </xf>
    <xf numFmtId="9" fontId="12" fillId="0" borderId="24" xfId="1" applyFont="1" applyBorder="1" applyAlignment="1" applyProtection="1">
      <alignment horizontal="left" vertical="center" wrapText="1"/>
      <protection locked="0"/>
    </xf>
    <xf numFmtId="9" fontId="12" fillId="0" borderId="29" xfId="1" applyFont="1" applyBorder="1" applyAlignment="1" applyProtection="1">
      <alignment horizontal="left" vertical="center" wrapText="1"/>
      <protection locked="0"/>
    </xf>
    <xf numFmtId="9" fontId="6" fillId="0" borderId="24" xfId="1" applyFont="1" applyBorder="1" applyAlignment="1" applyProtection="1">
      <alignment horizontal="center" vertical="center" wrapText="1"/>
      <protection locked="0"/>
    </xf>
    <xf numFmtId="9" fontId="6" fillId="0" borderId="29" xfId="1" applyFont="1" applyBorder="1" applyAlignment="1" applyProtection="1">
      <alignment horizontal="center" vertical="center" wrapText="1"/>
      <protection locked="0"/>
    </xf>
    <xf numFmtId="0" fontId="6" fillId="12" borderId="24" xfId="0" applyFont="1" applyFill="1" applyBorder="1" applyAlignment="1" applyProtection="1">
      <alignment horizontal="center" vertical="center" wrapText="1"/>
      <protection locked="0"/>
    </xf>
    <xf numFmtId="0" fontId="6" fillId="12" borderId="29" xfId="0" applyFont="1" applyFill="1" applyBorder="1" applyAlignment="1" applyProtection="1">
      <alignment horizontal="center" vertical="center" wrapText="1"/>
      <protection locked="0"/>
    </xf>
    <xf numFmtId="9" fontId="6" fillId="12" borderId="24" xfId="1" applyFont="1" applyFill="1" applyBorder="1" applyAlignment="1" applyProtection="1">
      <alignment horizontal="center" vertical="center" wrapText="1"/>
      <protection locked="0"/>
    </xf>
    <xf numFmtId="9" fontId="6" fillId="12" borderId="29" xfId="1" applyFont="1" applyFill="1" applyBorder="1" applyAlignment="1" applyProtection="1">
      <alignment horizontal="center" vertical="center" wrapText="1"/>
      <protection locked="0"/>
    </xf>
    <xf numFmtId="0" fontId="1" fillId="0" borderId="2" xfId="0" applyFont="1" applyBorder="1" applyAlignment="1" applyProtection="1">
      <alignment horizontal="justify" vertical="center" wrapText="1"/>
      <protection locked="0"/>
    </xf>
    <xf numFmtId="0" fontId="1" fillId="19" borderId="17" xfId="0" applyFont="1" applyFill="1" applyBorder="1" applyAlignment="1" applyProtection="1">
      <alignment horizontal="center" vertical="center" wrapText="1"/>
      <protection locked="0"/>
    </xf>
    <xf numFmtId="0" fontId="1" fillId="19" borderId="18" xfId="0" applyFont="1" applyFill="1" applyBorder="1" applyAlignment="1" applyProtection="1">
      <alignment horizontal="center" vertical="center" wrapText="1"/>
      <protection locked="0"/>
    </xf>
    <xf numFmtId="0" fontId="8" fillId="2" borderId="44" xfId="0" applyFont="1" applyFill="1" applyBorder="1" applyAlignment="1" applyProtection="1">
      <alignment horizontal="center" vertical="center" wrapText="1"/>
      <protection locked="0"/>
    </xf>
    <xf numFmtId="9" fontId="0" fillId="0" borderId="18" xfId="5" applyFont="1" applyBorder="1" applyAlignment="1" applyProtection="1">
      <alignment horizontal="justify" vertical="center" wrapText="1"/>
      <protection locked="0"/>
    </xf>
    <xf numFmtId="0" fontId="8" fillId="0" borderId="42" xfId="0" applyFont="1" applyBorder="1" applyAlignment="1" applyProtection="1">
      <alignment horizontal="center" vertical="center" wrapText="1"/>
      <protection locked="0"/>
    </xf>
    <xf numFmtId="0" fontId="8" fillId="11" borderId="42" xfId="0" applyFont="1" applyFill="1" applyBorder="1" applyAlignment="1" applyProtection="1">
      <alignment horizontal="center" vertical="center" wrapText="1"/>
      <protection locked="0"/>
    </xf>
    <xf numFmtId="0" fontId="8" fillId="0" borderId="43" xfId="0" applyFont="1" applyBorder="1" applyAlignment="1" applyProtection="1">
      <alignment horizontal="center" vertical="center" wrapText="1"/>
      <protection locked="0"/>
    </xf>
    <xf numFmtId="0" fontId="6" fillId="11" borderId="2" xfId="0" applyFont="1" applyFill="1" applyBorder="1" applyAlignment="1" applyProtection="1">
      <alignment horizontal="center" vertical="center" wrapText="1"/>
      <protection locked="0"/>
    </xf>
    <xf numFmtId="9" fontId="6" fillId="11" borderId="2" xfId="1" applyFont="1" applyFill="1" applyBorder="1" applyAlignment="1" applyProtection="1">
      <alignment horizontal="center" vertical="center" wrapText="1"/>
      <protection locked="0"/>
    </xf>
    <xf numFmtId="0" fontId="8" fillId="0" borderId="44" xfId="0" applyFont="1" applyBorder="1" applyAlignment="1" applyProtection="1">
      <alignment horizontal="center" vertical="center" wrapText="1"/>
      <protection locked="0"/>
    </xf>
    <xf numFmtId="0" fontId="1" fillId="0" borderId="44" xfId="0" applyFont="1" applyBorder="1" applyAlignment="1" applyProtection="1">
      <alignment horizontal="center" vertical="center" wrapText="1"/>
      <protection locked="0"/>
    </xf>
    <xf numFmtId="9" fontId="1" fillId="0" borderId="44" xfId="1" applyFont="1" applyBorder="1" applyAlignment="1" applyProtection="1">
      <alignment horizontal="center" vertical="center" wrapText="1"/>
      <protection locked="0"/>
    </xf>
    <xf numFmtId="0" fontId="6" fillId="2" borderId="44" xfId="0" applyFont="1" applyFill="1" applyBorder="1" applyAlignment="1" applyProtection="1">
      <alignment horizontal="center" vertical="center" wrapText="1"/>
      <protection locked="0"/>
    </xf>
    <xf numFmtId="0" fontId="1" fillId="11" borderId="2" xfId="0" applyFont="1" applyFill="1" applyBorder="1" applyAlignment="1" applyProtection="1">
      <alignment horizontal="center" vertical="center" wrapText="1"/>
      <protection locked="0" hidden="1"/>
    </xf>
    <xf numFmtId="0" fontId="1" fillId="11" borderId="6" xfId="0" quotePrefix="1" applyFont="1" applyFill="1" applyBorder="1" applyAlignment="1" applyProtection="1">
      <alignment horizontal="center" vertical="center" wrapText="1"/>
      <protection hidden="1"/>
    </xf>
    <xf numFmtId="0" fontId="8" fillId="11" borderId="2" xfId="0" applyFont="1" applyFill="1" applyBorder="1" applyAlignment="1" applyProtection="1">
      <alignment horizontal="center" vertical="center" wrapText="1"/>
      <protection locked="0"/>
    </xf>
    <xf numFmtId="165" fontId="1" fillId="11" borderId="2" xfId="0" applyNumberFormat="1" applyFont="1" applyFill="1" applyBorder="1" applyAlignment="1" applyProtection="1">
      <alignment horizontal="center" vertical="center" wrapText="1"/>
      <protection locked="0" hidden="1"/>
    </xf>
    <xf numFmtId="0" fontId="1" fillId="11" borderId="2" xfId="0" applyFont="1" applyFill="1" applyBorder="1" applyAlignment="1" applyProtection="1">
      <alignment horizontal="center" vertical="center" wrapText="1"/>
      <protection locked="0"/>
    </xf>
    <xf numFmtId="9" fontId="1" fillId="11" borderId="2" xfId="1" applyFont="1" applyFill="1" applyBorder="1" applyAlignment="1" applyProtection="1">
      <alignment horizontal="center" vertical="center" wrapText="1"/>
      <protection locked="0"/>
    </xf>
    <xf numFmtId="0" fontId="8" fillId="11" borderId="31" xfId="0" applyFont="1" applyFill="1" applyBorder="1" applyAlignment="1" applyProtection="1">
      <alignment horizontal="center" vertical="center" wrapText="1"/>
      <protection locked="0"/>
    </xf>
    <xf numFmtId="0" fontId="1" fillId="11" borderId="2" xfId="0" applyFont="1" applyFill="1" applyBorder="1" applyAlignment="1" applyProtection="1">
      <alignment horizontal="left" vertical="center" wrapText="1"/>
      <protection locked="0" hidden="1"/>
    </xf>
    <xf numFmtId="0" fontId="8" fillId="2" borderId="3" xfId="0" applyFont="1" applyFill="1" applyBorder="1" applyAlignment="1" applyProtection="1">
      <alignment horizontal="center" vertical="center" wrapText="1"/>
      <protection locked="0"/>
    </xf>
    <xf numFmtId="9" fontId="6" fillId="0" borderId="3" xfId="1" applyFont="1" applyBorder="1" applyAlignment="1" applyProtection="1">
      <alignment horizontal="center" vertical="center" wrapText="1"/>
      <protection locked="0"/>
    </xf>
    <xf numFmtId="9" fontId="6" fillId="0" borderId="44" xfId="1" applyFont="1" applyBorder="1" applyAlignment="1" applyProtection="1">
      <alignment horizontal="center" vertical="center" wrapText="1"/>
      <protection locked="0"/>
    </xf>
    <xf numFmtId="0" fontId="8" fillId="11" borderId="3" xfId="0" applyFont="1" applyFill="1" applyBorder="1" applyAlignment="1" applyProtection="1">
      <alignment horizontal="center" vertical="center" wrapText="1"/>
      <protection locked="0"/>
    </xf>
    <xf numFmtId="0" fontId="8" fillId="12" borderId="18" xfId="0" applyFont="1" applyFill="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46"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hidden="1"/>
    </xf>
    <xf numFmtId="0" fontId="1" fillId="0" borderId="3" xfId="0" applyFont="1" applyBorder="1" applyAlignment="1" applyProtection="1">
      <alignment horizontal="center" vertical="center" wrapText="1"/>
      <protection locked="0" hidden="1"/>
    </xf>
    <xf numFmtId="0" fontId="1" fillId="0" borderId="44" xfId="0" applyFont="1" applyBorder="1" applyAlignment="1" applyProtection="1">
      <alignment horizontal="center" vertical="center" wrapText="1"/>
      <protection locked="0" hidden="1"/>
    </xf>
    <xf numFmtId="0" fontId="4" fillId="0" borderId="2"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3" fillId="0" borderId="8"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hidden="1"/>
    </xf>
    <xf numFmtId="0" fontId="3" fillId="0" borderId="8" xfId="0" applyFont="1" applyBorder="1" applyAlignment="1" applyProtection="1">
      <alignment horizontal="center" vertical="center" wrapText="1"/>
      <protection hidden="1"/>
    </xf>
    <xf numFmtId="0" fontId="3" fillId="0" borderId="2" xfId="0" applyFont="1" applyBorder="1" applyAlignment="1" applyProtection="1">
      <alignment horizontal="center" vertical="center" wrapText="1"/>
      <protection locked="0" hidden="1"/>
    </xf>
    <xf numFmtId="9" fontId="3" fillId="0" borderId="2" xfId="1" applyFont="1" applyFill="1" applyBorder="1" applyAlignment="1" applyProtection="1">
      <alignment horizontal="center" vertical="center" wrapText="1"/>
      <protection locked="0"/>
    </xf>
    <xf numFmtId="9" fontId="3" fillId="0" borderId="8" xfId="1" applyFont="1" applyFill="1" applyBorder="1" applyAlignment="1" applyProtection="1">
      <alignment horizontal="center" vertical="center" wrapText="1"/>
      <protection locked="0"/>
    </xf>
    <xf numFmtId="0" fontId="14" fillId="17" borderId="2" xfId="0" applyFont="1" applyFill="1" applyBorder="1" applyAlignment="1" applyProtection="1">
      <alignment horizontal="center" vertical="center" wrapText="1"/>
      <protection locked="0"/>
    </xf>
    <xf numFmtId="0" fontId="14" fillId="17" borderId="8" xfId="0" applyFont="1" applyFill="1" applyBorder="1" applyAlignment="1" applyProtection="1">
      <alignment horizontal="center" vertical="center" wrapText="1"/>
      <protection locked="0"/>
    </xf>
    <xf numFmtId="9" fontId="14" fillId="0" borderId="2" xfId="1" applyFont="1" applyBorder="1" applyAlignment="1" applyProtection="1">
      <alignment horizontal="center" vertical="center" wrapText="1"/>
      <protection locked="0"/>
    </xf>
    <xf numFmtId="9" fontId="14" fillId="0" borderId="8" xfId="1" applyFont="1" applyBorder="1" applyAlignment="1" applyProtection="1">
      <alignment horizontal="center" vertical="center" wrapText="1"/>
      <protection locked="0"/>
    </xf>
    <xf numFmtId="0" fontId="27" fillId="17" borderId="2" xfId="0" applyFont="1" applyFill="1" applyBorder="1" applyAlignment="1" applyProtection="1">
      <alignment horizontal="center" vertical="center" wrapText="1"/>
      <protection locked="0"/>
    </xf>
    <xf numFmtId="0" fontId="27" fillId="17" borderId="8" xfId="0" applyFont="1" applyFill="1" applyBorder="1" applyAlignment="1" applyProtection="1">
      <alignment horizontal="center" vertical="center" wrapText="1"/>
      <protection locked="0"/>
    </xf>
    <xf numFmtId="0" fontId="33" fillId="0" borderId="2"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9" fontId="41" fillId="2" borderId="2" xfId="1" applyFont="1" applyFill="1" applyBorder="1" applyAlignment="1" applyProtection="1">
      <alignment horizontal="center" vertical="center" wrapText="1"/>
      <protection locked="0"/>
    </xf>
    <xf numFmtId="0" fontId="7" fillId="0" borderId="31"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41" fillId="12" borderId="2" xfId="0" applyFont="1" applyFill="1" applyBorder="1" applyAlignment="1" applyProtection="1">
      <alignment horizontal="center" vertical="center" wrapText="1"/>
      <protection locked="0"/>
    </xf>
    <xf numFmtId="0" fontId="7" fillId="12" borderId="2" xfId="0" applyFont="1" applyFill="1" applyBorder="1" applyAlignment="1" applyProtection="1">
      <alignment horizontal="center" vertical="center" wrapText="1"/>
      <protection locked="0"/>
    </xf>
    <xf numFmtId="0" fontId="7" fillId="12" borderId="8" xfId="0" applyFont="1" applyFill="1" applyBorder="1" applyAlignment="1" applyProtection="1">
      <alignment horizontal="center" vertical="center" wrapText="1"/>
      <protection locked="0"/>
    </xf>
    <xf numFmtId="0" fontId="7" fillId="0" borderId="36" xfId="0" applyFont="1" applyBorder="1" applyAlignment="1" applyProtection="1">
      <alignment horizontal="center" vertical="center" wrapText="1"/>
      <protection locked="0"/>
    </xf>
    <xf numFmtId="9" fontId="34" fillId="0" borderId="2" xfId="1" applyFont="1" applyBorder="1" applyAlignment="1" applyProtection="1">
      <alignment horizontal="center" vertical="center" wrapText="1"/>
      <protection locked="0"/>
    </xf>
    <xf numFmtId="0" fontId="7" fillId="14" borderId="2" xfId="0" applyFont="1" applyFill="1" applyBorder="1" applyAlignment="1" applyProtection="1">
      <alignment horizontal="center" vertical="center" wrapText="1"/>
      <protection locked="0"/>
    </xf>
    <xf numFmtId="9" fontId="4" fillId="0" borderId="2" xfId="1" applyFont="1" applyFill="1" applyBorder="1" applyAlignment="1" applyProtection="1">
      <alignment horizontal="left" vertical="center" wrapText="1"/>
      <protection locked="0"/>
    </xf>
    <xf numFmtId="0" fontId="41" fillId="14" borderId="2" xfId="0" applyFont="1" applyFill="1" applyBorder="1" applyAlignment="1" applyProtection="1">
      <alignment horizontal="center" vertical="center" wrapText="1"/>
      <protection locked="0"/>
    </xf>
    <xf numFmtId="0" fontId="7" fillId="0" borderId="8" xfId="0" applyFont="1" applyBorder="1" applyAlignment="1" applyProtection="1">
      <alignment horizontal="center" vertical="center" wrapText="1"/>
      <protection locked="0"/>
    </xf>
    <xf numFmtId="0" fontId="41" fillId="12" borderId="8" xfId="0" applyFont="1" applyFill="1" applyBorder="1" applyAlignment="1" applyProtection="1">
      <alignment horizontal="center" vertical="center" wrapText="1"/>
      <protection locked="0"/>
    </xf>
    <xf numFmtId="9" fontId="41" fillId="0" borderId="8" xfId="1" applyFont="1" applyBorder="1" applyAlignment="1" applyProtection="1">
      <alignment horizontal="center" vertical="center" wrapText="1"/>
      <protection locked="0"/>
    </xf>
    <xf numFmtId="9" fontId="34" fillId="0" borderId="8" xfId="1" applyFont="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9" fontId="41" fillId="12" borderId="2" xfId="1" applyFont="1" applyFill="1" applyBorder="1" applyAlignment="1" applyProtection="1">
      <alignment horizontal="center" vertical="center" wrapText="1"/>
      <protection locked="0"/>
    </xf>
    <xf numFmtId="0" fontId="41" fillId="2" borderId="2" xfId="0" applyFont="1" applyFill="1" applyBorder="1" applyAlignment="1" applyProtection="1">
      <alignment horizontal="center" vertical="center" wrapText="1"/>
      <protection locked="0"/>
    </xf>
    <xf numFmtId="0" fontId="10" fillId="0" borderId="6"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 fillId="0" borderId="2" xfId="0" applyFont="1" applyBorder="1" applyAlignment="1" applyProtection="1">
      <alignment vertical="center" wrapText="1"/>
      <protection locked="0"/>
    </xf>
    <xf numFmtId="0" fontId="1" fillId="19" borderId="2" xfId="0" applyFont="1" applyFill="1" applyBorder="1" applyAlignment="1" applyProtection="1">
      <alignment horizontal="justify" vertical="center" wrapText="1"/>
      <protection locked="0"/>
    </xf>
    <xf numFmtId="9" fontId="0" fillId="0" borderId="17" xfId="5" applyFont="1" applyBorder="1" applyAlignment="1" applyProtection="1">
      <alignment horizontal="left" vertical="center" wrapText="1"/>
      <protection locked="0"/>
    </xf>
    <xf numFmtId="9" fontId="0" fillId="0" borderId="3" xfId="5" applyFont="1" applyBorder="1" applyAlignment="1" applyProtection="1">
      <alignment horizontal="left" vertical="center" wrapText="1"/>
      <protection locked="0"/>
    </xf>
    <xf numFmtId="9" fontId="1" fillId="0" borderId="2" xfId="5" applyFont="1" applyBorder="1" applyAlignment="1" applyProtection="1">
      <alignment horizontal="center" vertical="center" wrapText="1"/>
      <protection locked="0"/>
    </xf>
    <xf numFmtId="0" fontId="41" fillId="16" borderId="2" xfId="0" applyFont="1" applyFill="1" applyBorder="1" applyAlignment="1" applyProtection="1">
      <alignment horizontal="center" vertical="center" wrapText="1"/>
      <protection hidden="1"/>
    </xf>
    <xf numFmtId="0" fontId="14" fillId="8" borderId="4" xfId="0" applyFont="1" applyFill="1" applyBorder="1" applyAlignment="1" applyProtection="1">
      <alignment horizontal="center" vertical="center"/>
      <protection hidden="1"/>
    </xf>
    <xf numFmtId="0" fontId="14" fillId="8" borderId="5" xfId="0" applyFont="1" applyFill="1" applyBorder="1" applyAlignment="1" applyProtection="1">
      <alignment horizontal="center" vertical="center"/>
      <protection hidden="1"/>
    </xf>
    <xf numFmtId="0" fontId="14" fillId="8" borderId="6" xfId="0" applyFont="1" applyFill="1" applyBorder="1" applyAlignment="1" applyProtection="1">
      <alignment horizontal="center" vertical="center"/>
      <protection hidden="1"/>
    </xf>
    <xf numFmtId="0" fontId="14" fillId="8" borderId="2" xfId="0" applyFont="1" applyFill="1" applyBorder="1" applyAlignment="1" applyProtection="1">
      <alignment horizontal="center" vertical="center"/>
      <protection hidden="1"/>
    </xf>
    <xf numFmtId="0" fontId="41" fillId="16" borderId="5" xfId="0" applyFont="1" applyFill="1" applyBorder="1" applyAlignment="1" applyProtection="1">
      <alignment horizontal="center" vertical="center"/>
      <protection hidden="1"/>
    </xf>
    <xf numFmtId="0" fontId="0" fillId="0" borderId="9" xfId="0"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6" fillId="0" borderId="11" xfId="0" applyFont="1" applyBorder="1" applyAlignment="1" applyProtection="1">
      <alignment horizontal="center" vertical="center" wrapText="1"/>
      <protection locked="0"/>
    </xf>
    <xf numFmtId="0" fontId="6" fillId="0" borderId="45" xfId="0" applyFont="1" applyBorder="1" applyAlignment="1" applyProtection="1">
      <alignment horizontal="center" vertical="center" wrapText="1"/>
      <protection locked="0"/>
    </xf>
    <xf numFmtId="0" fontId="6" fillId="0" borderId="46" xfId="0" applyFont="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protection hidden="1"/>
    </xf>
    <xf numFmtId="0" fontId="6" fillId="3" borderId="15" xfId="0" applyFont="1" applyFill="1" applyBorder="1" applyAlignment="1" applyProtection="1">
      <alignment horizontal="center" vertical="center" wrapText="1"/>
      <protection hidden="1"/>
    </xf>
    <xf numFmtId="0" fontId="14" fillId="5" borderId="54" xfId="0" applyFont="1" applyFill="1" applyBorder="1" applyAlignment="1" applyProtection="1">
      <alignment horizontal="center" vertical="center"/>
      <protection hidden="1"/>
    </xf>
    <xf numFmtId="0" fontId="14" fillId="5" borderId="0" xfId="0" applyFont="1" applyFill="1" applyAlignment="1" applyProtection="1">
      <alignment horizontal="center" vertical="center"/>
      <protection hidden="1"/>
    </xf>
    <xf numFmtId="9" fontId="0" fillId="0" borderId="2" xfId="1" applyFont="1" applyBorder="1" applyAlignment="1" applyProtection="1">
      <alignment horizontal="left" vertical="center" wrapText="1"/>
      <protection locked="0"/>
    </xf>
    <xf numFmtId="9" fontId="0" fillId="0" borderId="8" xfId="1" applyFont="1" applyBorder="1" applyAlignment="1" applyProtection="1">
      <alignment horizontal="left" vertical="center" wrapText="1"/>
      <protection locked="0"/>
    </xf>
    <xf numFmtId="0" fontId="6" fillId="0" borderId="31" xfId="0" applyFont="1" applyBorder="1" applyAlignment="1" applyProtection="1">
      <alignment horizontal="center" vertical="center" wrapText="1"/>
      <protection locked="0"/>
    </xf>
    <xf numFmtId="0" fontId="6" fillId="0" borderId="37" xfId="0" applyFont="1" applyBorder="1" applyAlignment="1" applyProtection="1">
      <alignment horizontal="center" vertical="center" wrapText="1"/>
      <protection locked="0"/>
    </xf>
    <xf numFmtId="0" fontId="41" fillId="4" borderId="2" xfId="0" applyFont="1" applyFill="1" applyBorder="1" applyAlignment="1" applyProtection="1">
      <alignment horizontal="center" vertical="center" wrapText="1"/>
      <protection hidden="1"/>
    </xf>
    <xf numFmtId="0" fontId="41" fillId="4" borderId="31" xfId="0" applyFont="1" applyFill="1" applyBorder="1" applyAlignment="1" applyProtection="1">
      <alignment horizontal="center" vertical="center" wrapText="1"/>
      <protection hidden="1"/>
    </xf>
    <xf numFmtId="0" fontId="6" fillId="0" borderId="2"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9" fontId="6" fillId="12" borderId="8" xfId="1" applyFont="1" applyFill="1"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9" fontId="0" fillId="0" borderId="8" xfId="1" applyFont="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0" fillId="0" borderId="2" xfId="0" applyBorder="1" applyAlignment="1" applyProtection="1">
      <alignment horizontal="center" vertical="center" wrapText="1"/>
      <protection hidden="1"/>
    </xf>
    <xf numFmtId="0" fontId="6" fillId="3" borderId="2" xfId="0" applyFont="1" applyFill="1" applyBorder="1" applyAlignment="1" applyProtection="1">
      <alignment horizontal="center" vertical="center" wrapText="1"/>
      <protection hidden="1"/>
    </xf>
    <xf numFmtId="0" fontId="6" fillId="3" borderId="6" xfId="0" applyFont="1" applyFill="1" applyBorder="1" applyAlignment="1" applyProtection="1">
      <alignment horizontal="center" vertical="center" wrapText="1"/>
      <protection hidden="1"/>
    </xf>
    <xf numFmtId="9" fontId="14" fillId="6" borderId="5" xfId="1" applyFont="1" applyFill="1" applyBorder="1" applyAlignment="1" applyProtection="1">
      <alignment horizontal="center" vertical="center"/>
      <protection hidden="1"/>
    </xf>
    <xf numFmtId="9" fontId="14" fillId="6" borderId="35" xfId="1" applyFont="1" applyFill="1" applyBorder="1" applyAlignment="1" applyProtection="1">
      <alignment horizontal="center" vertical="center"/>
      <protection hidden="1"/>
    </xf>
    <xf numFmtId="9" fontId="0" fillId="0" borderId="9" xfId="1" applyFont="1" applyBorder="1" applyAlignment="1" applyProtection="1">
      <alignment horizontal="center" vertical="center" wrapText="1"/>
      <protection locked="0"/>
    </xf>
    <xf numFmtId="9" fontId="0" fillId="0" borderId="3" xfId="1" applyFont="1" applyBorder="1" applyAlignment="1" applyProtection="1">
      <alignment horizontal="center" vertical="center" wrapText="1"/>
      <protection locked="0"/>
    </xf>
    <xf numFmtId="9" fontId="0" fillId="0" borderId="44" xfId="1" applyFont="1" applyBorder="1" applyAlignment="1" applyProtection="1">
      <alignment horizontal="center" vertical="center" wrapText="1"/>
      <protection locked="0"/>
    </xf>
    <xf numFmtId="0" fontId="6" fillId="0" borderId="41" xfId="0" applyFont="1" applyBorder="1" applyAlignment="1" applyProtection="1">
      <alignment horizontal="center" vertical="center" wrapText="1"/>
      <protection locked="0"/>
    </xf>
    <xf numFmtId="0" fontId="6" fillId="0" borderId="42" xfId="0" applyFont="1" applyBorder="1" applyAlignment="1" applyProtection="1">
      <alignment horizontal="center" vertical="center" wrapText="1"/>
      <protection locked="0"/>
    </xf>
    <xf numFmtId="0" fontId="6" fillId="0" borderId="43" xfId="0" applyFont="1" applyBorder="1" applyAlignment="1" applyProtection="1">
      <alignment horizontal="center" vertical="center" wrapText="1"/>
      <protection locked="0"/>
    </xf>
    <xf numFmtId="0" fontId="14" fillId="8" borderId="2" xfId="0" applyFont="1" applyFill="1" applyBorder="1" applyAlignment="1" applyProtection="1">
      <alignment horizontal="center" vertical="center" wrapText="1"/>
      <protection hidden="1"/>
    </xf>
    <xf numFmtId="0" fontId="41" fillId="15" borderId="5" xfId="0" applyFont="1" applyFill="1" applyBorder="1" applyAlignment="1" applyProtection="1">
      <alignment horizontal="center" vertical="center" wrapText="1"/>
      <protection hidden="1"/>
    </xf>
    <xf numFmtId="0" fontId="41" fillId="15" borderId="2" xfId="0" applyFont="1" applyFill="1" applyBorder="1" applyAlignment="1" applyProtection="1">
      <alignment horizontal="center" vertical="center" wrapText="1"/>
      <protection hidden="1"/>
    </xf>
    <xf numFmtId="0" fontId="0" fillId="0" borderId="2" xfId="0" applyBorder="1" applyAlignment="1" applyProtection="1">
      <alignment horizontal="left" vertical="center" wrapText="1"/>
      <protection hidden="1"/>
    </xf>
    <xf numFmtId="0" fontId="6" fillId="12" borderId="3" xfId="0" applyFont="1" applyFill="1" applyBorder="1" applyAlignment="1" applyProtection="1">
      <alignment horizontal="center" vertical="center" wrapText="1"/>
      <protection locked="0"/>
    </xf>
    <xf numFmtId="0" fontId="6" fillId="12" borderId="44" xfId="0" applyFont="1" applyFill="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6" fillId="0" borderId="44" xfId="0" applyFont="1" applyBorder="1" applyAlignment="1" applyProtection="1">
      <alignment horizontal="center" vertical="center" wrapText="1"/>
      <protection locked="0"/>
    </xf>
    <xf numFmtId="0" fontId="0" fillId="0" borderId="6" xfId="0" quotePrefix="1" applyBorder="1" applyAlignment="1" applyProtection="1">
      <alignment horizontal="center" vertical="center" wrapText="1"/>
      <protection hidden="1"/>
    </xf>
    <xf numFmtId="0" fontId="4" fillId="0" borderId="2" xfId="0" applyFont="1" applyBorder="1" applyAlignment="1" applyProtection="1">
      <alignment horizontal="left" vertical="center" wrapText="1"/>
      <protection hidden="1"/>
    </xf>
    <xf numFmtId="0" fontId="0" fillId="0" borderId="2" xfId="0" applyBorder="1" applyAlignment="1" applyProtection="1">
      <alignment horizontal="left" vertical="center" wrapText="1"/>
      <protection locked="0" hidden="1"/>
    </xf>
    <xf numFmtId="0" fontId="0" fillId="0" borderId="2" xfId="0" applyBorder="1" applyAlignment="1" applyProtection="1">
      <alignment horizontal="center" vertical="center" wrapText="1"/>
      <protection locked="0" hidden="1"/>
    </xf>
    <xf numFmtId="0" fontId="6" fillId="0" borderId="52" xfId="0" applyFont="1" applyBorder="1" applyAlignment="1" applyProtection="1">
      <alignment horizontal="center" vertical="center" wrapText="1"/>
      <protection locked="0"/>
    </xf>
    <xf numFmtId="0" fontId="6" fillId="0" borderId="20" xfId="0" applyFont="1"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19" borderId="2" xfId="0" applyFill="1" applyBorder="1" applyAlignment="1" applyProtection="1">
      <alignment vertical="center" wrapText="1"/>
      <protection locked="0"/>
    </xf>
    <xf numFmtId="0" fontId="0" fillId="0" borderId="17" xfId="0"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9" fontId="0" fillId="0" borderId="18" xfId="5" applyFont="1" applyBorder="1" applyAlignment="1" applyProtection="1">
      <alignment horizontal="left" vertical="center" wrapText="1"/>
      <protection locked="0"/>
    </xf>
    <xf numFmtId="0" fontId="6" fillId="0" borderId="56" xfId="0" applyFont="1" applyBorder="1" applyAlignment="1" applyProtection="1">
      <alignment horizontal="center" vertical="center" wrapText="1"/>
      <protection locked="0"/>
    </xf>
    <xf numFmtId="0" fontId="6" fillId="0" borderId="30" xfId="0" applyFont="1" applyBorder="1" applyAlignment="1" applyProtection="1">
      <alignment horizontal="center" vertical="center" wrapText="1"/>
      <protection locked="0"/>
    </xf>
    <xf numFmtId="0" fontId="6" fillId="0" borderId="55" xfId="0" applyFont="1" applyBorder="1" applyAlignment="1" applyProtection="1">
      <alignment horizontal="center" vertical="center" wrapText="1"/>
      <protection locked="0"/>
    </xf>
    <xf numFmtId="0" fontId="6" fillId="0" borderId="59" xfId="0" applyFont="1" applyBorder="1" applyAlignment="1" applyProtection="1">
      <alignment horizontal="center" vertical="center" wrapText="1"/>
      <protection locked="0"/>
    </xf>
    <xf numFmtId="9" fontId="0" fillId="0" borderId="17" xfId="5" applyFont="1" applyBorder="1" applyAlignment="1" applyProtection="1">
      <alignment horizontal="center" vertical="center" wrapText="1"/>
      <protection locked="0"/>
    </xf>
    <xf numFmtId="9" fontId="0" fillId="0" borderId="18" xfId="5" applyFont="1" applyBorder="1" applyAlignment="1" applyProtection="1">
      <alignment horizontal="center" vertical="center" wrapText="1"/>
      <protection locked="0"/>
    </xf>
    <xf numFmtId="0" fontId="6" fillId="0" borderId="17" xfId="0" applyFont="1" applyBorder="1" applyAlignment="1" applyProtection="1">
      <alignment horizontal="center" vertical="center" wrapText="1"/>
      <protection locked="0"/>
    </xf>
    <xf numFmtId="0" fontId="6" fillId="0" borderId="18" xfId="0" applyFont="1"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hidden="1"/>
    </xf>
    <xf numFmtId="0" fontId="0" fillId="0" borderId="3" xfId="0" applyBorder="1" applyAlignment="1" applyProtection="1">
      <alignment horizontal="center" vertical="center" wrapText="1"/>
      <protection locked="0" hidden="1"/>
    </xf>
    <xf numFmtId="0" fontId="0" fillId="0" borderId="44" xfId="0" applyBorder="1" applyAlignment="1" applyProtection="1">
      <alignment horizontal="center" vertical="center" wrapText="1"/>
      <protection locked="0" hidden="1"/>
    </xf>
    <xf numFmtId="9" fontId="12" fillId="0" borderId="2" xfId="1" applyFont="1" applyFill="1" applyBorder="1" applyAlignment="1" applyProtection="1">
      <alignment horizontal="left" vertical="center" wrapText="1"/>
      <protection locked="0"/>
    </xf>
    <xf numFmtId="0" fontId="1" fillId="0" borderId="2" xfId="0" applyFont="1" applyBorder="1" applyAlignment="1" applyProtection="1">
      <alignment horizontal="center" vertical="center" wrapText="1"/>
      <protection hidden="1"/>
    </xf>
    <xf numFmtId="9" fontId="6" fillId="2" borderId="9" xfId="1" applyFont="1" applyFill="1" applyBorder="1" applyAlignment="1" applyProtection="1">
      <alignment horizontal="center" vertical="center" wrapText="1"/>
      <protection locked="0"/>
    </xf>
    <xf numFmtId="9" fontId="12" fillId="0" borderId="5" xfId="1" applyFont="1" applyFill="1" applyBorder="1" applyAlignment="1" applyProtection="1">
      <alignment horizontal="left" vertical="center" wrapText="1"/>
      <protection locked="0"/>
    </xf>
    <xf numFmtId="9" fontId="12" fillId="0" borderId="9" xfId="1" applyFont="1" applyFill="1" applyBorder="1" applyAlignment="1" applyProtection="1">
      <alignment horizontal="left" vertical="center" wrapText="1"/>
      <protection locked="0"/>
    </xf>
    <xf numFmtId="0" fontId="1" fillId="0" borderId="5" xfId="0" applyFont="1" applyBorder="1" applyAlignment="1" applyProtection="1">
      <alignment horizontal="justify" vertical="center" wrapText="1"/>
      <protection locked="0"/>
    </xf>
    <xf numFmtId="0" fontId="1" fillId="0" borderId="9" xfId="0" applyFont="1" applyBorder="1" applyAlignment="1" applyProtection="1">
      <alignment horizontal="justify" vertical="center" wrapText="1"/>
      <protection locked="0"/>
    </xf>
    <xf numFmtId="9" fontId="6" fillId="0" borderId="17" xfId="1" applyFont="1" applyBorder="1" applyAlignment="1" applyProtection="1">
      <alignment horizontal="center" vertical="center" wrapText="1"/>
      <protection locked="0"/>
    </xf>
    <xf numFmtId="9" fontId="6" fillId="0" borderId="17" xfId="5" applyFont="1" applyBorder="1" applyAlignment="1" applyProtection="1">
      <alignment horizontal="center" vertical="center" wrapText="1"/>
      <protection locked="0"/>
    </xf>
    <xf numFmtId="9" fontId="6" fillId="0" borderId="18" xfId="5" applyFont="1" applyBorder="1" applyAlignment="1" applyProtection="1">
      <alignment horizontal="center" vertical="center" wrapText="1"/>
      <protection locked="0"/>
    </xf>
    <xf numFmtId="9" fontId="6" fillId="0" borderId="44" xfId="5" applyFont="1" applyBorder="1" applyAlignment="1" applyProtection="1">
      <alignment horizontal="center" vertical="center" wrapText="1"/>
      <protection locked="0"/>
    </xf>
    <xf numFmtId="9" fontId="12" fillId="0" borderId="9" xfId="1" applyFont="1" applyBorder="1" applyAlignment="1" applyProtection="1">
      <alignment horizontal="left" vertical="center" wrapText="1"/>
      <protection locked="0"/>
    </xf>
    <xf numFmtId="0" fontId="1" fillId="0" borderId="17" xfId="0" applyFont="1" applyBorder="1" applyAlignment="1" applyProtection="1">
      <alignment horizontal="left" vertical="center" wrapText="1"/>
      <protection locked="0"/>
    </xf>
    <xf numFmtId="0" fontId="14" fillId="17" borderId="17" xfId="0" applyFont="1" applyFill="1" applyBorder="1" applyAlignment="1" applyProtection="1">
      <alignment horizontal="center" vertical="center" wrapText="1"/>
      <protection locked="0"/>
    </xf>
    <xf numFmtId="0" fontId="14" fillId="17" borderId="18" xfId="0" applyFont="1" applyFill="1" applyBorder="1" applyAlignment="1" applyProtection="1">
      <alignment horizontal="center" vertical="center" wrapText="1"/>
      <protection locked="0"/>
    </xf>
    <xf numFmtId="0" fontId="9" fillId="8" borderId="1" xfId="0" applyFont="1" applyFill="1" applyBorder="1" applyAlignment="1" applyProtection="1">
      <alignment horizontal="center" vertical="center"/>
      <protection hidden="1"/>
    </xf>
    <xf numFmtId="0" fontId="9" fillId="8" borderId="12" xfId="0" applyFont="1" applyFill="1" applyBorder="1" applyAlignment="1" applyProtection="1">
      <alignment horizontal="center" vertical="center"/>
      <protection hidden="1"/>
    </xf>
    <xf numFmtId="0" fontId="9" fillId="8" borderId="13" xfId="0" applyFont="1" applyFill="1" applyBorder="1" applyAlignment="1" applyProtection="1">
      <alignment horizontal="center" vertical="center"/>
      <protection hidden="1"/>
    </xf>
    <xf numFmtId="0" fontId="9" fillId="8" borderId="19" xfId="0" applyFont="1" applyFill="1" applyBorder="1" applyAlignment="1" applyProtection="1">
      <alignment horizontal="center" vertical="center"/>
      <protection hidden="1"/>
    </xf>
    <xf numFmtId="0" fontId="9" fillId="8" borderId="15" xfId="0" applyFont="1" applyFill="1" applyBorder="1" applyAlignment="1" applyProtection="1">
      <alignment horizontal="center" vertical="center"/>
      <protection hidden="1"/>
    </xf>
    <xf numFmtId="0" fontId="9" fillId="8" borderId="16" xfId="0" applyFont="1" applyFill="1" applyBorder="1" applyAlignment="1" applyProtection="1">
      <alignment horizontal="center" vertical="center"/>
      <protection hidden="1"/>
    </xf>
    <xf numFmtId="0" fontId="10" fillId="15" borderId="10" xfId="0" applyFont="1" applyFill="1" applyBorder="1" applyAlignment="1" applyProtection="1">
      <alignment horizontal="center" vertical="center" wrapText="1"/>
      <protection hidden="1"/>
    </xf>
    <xf numFmtId="0" fontId="10" fillId="15" borderId="0" xfId="0" applyFont="1" applyFill="1" applyAlignment="1" applyProtection="1">
      <alignment horizontal="center" vertical="center" wrapText="1"/>
      <protection hidden="1"/>
    </xf>
    <xf numFmtId="0" fontId="10" fillId="15" borderId="23" xfId="0" applyFont="1" applyFill="1" applyBorder="1" applyAlignment="1" applyProtection="1">
      <alignment horizontal="center" vertical="center" wrapText="1"/>
      <protection hidden="1"/>
    </xf>
    <xf numFmtId="0" fontId="10" fillId="15" borderId="14" xfId="0" applyFont="1" applyFill="1" applyBorder="1" applyAlignment="1" applyProtection="1">
      <alignment horizontal="center" vertical="center" wrapText="1"/>
      <protection hidden="1"/>
    </xf>
    <xf numFmtId="0" fontId="10" fillId="15" borderId="15" xfId="0" applyFont="1" applyFill="1" applyBorder="1" applyAlignment="1" applyProtection="1">
      <alignment horizontal="center" vertical="center" wrapText="1"/>
      <protection hidden="1"/>
    </xf>
    <xf numFmtId="0" fontId="10" fillId="15" borderId="16" xfId="0" applyFont="1" applyFill="1" applyBorder="1" applyAlignment="1" applyProtection="1">
      <alignment horizontal="center" vertical="center" wrapText="1"/>
      <protection hidden="1"/>
    </xf>
    <xf numFmtId="0" fontId="3" fillId="0" borderId="17"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7" fillId="13" borderId="9" xfId="0" applyFont="1" applyFill="1" applyBorder="1" applyAlignment="1" applyProtection="1">
      <alignment horizontal="center" vertical="center" wrapText="1"/>
      <protection hidden="1"/>
    </xf>
    <xf numFmtId="0" fontId="7" fillId="13" borderId="2" xfId="0" applyFont="1" applyFill="1" applyBorder="1" applyAlignment="1" applyProtection="1">
      <alignment horizontal="center" vertical="center" wrapText="1"/>
      <protection hidden="1"/>
    </xf>
    <xf numFmtId="0" fontId="42" fillId="0" borderId="2" xfId="0" applyFont="1" applyBorder="1" applyAlignment="1" applyProtection="1">
      <alignment horizontal="center" vertical="center" wrapText="1"/>
      <protection locked="0"/>
    </xf>
    <xf numFmtId="0" fontId="10" fillId="13" borderId="5" xfId="0" applyFont="1" applyFill="1" applyBorder="1" applyAlignment="1" applyProtection="1">
      <alignment horizontal="center" vertical="center"/>
      <protection hidden="1"/>
    </xf>
    <xf numFmtId="9" fontId="0" fillId="0" borderId="5" xfId="1" applyFont="1" applyBorder="1" applyAlignment="1" applyProtection="1">
      <alignment horizontal="left" vertical="center" wrapText="1"/>
      <protection locked="0"/>
    </xf>
    <xf numFmtId="0" fontId="4" fillId="0" borderId="5" xfId="0" applyFont="1" applyBorder="1" applyAlignment="1" applyProtection="1">
      <alignment horizontal="center" vertical="center" wrapText="1"/>
      <protection hidden="1"/>
    </xf>
    <xf numFmtId="0" fontId="8" fillId="0" borderId="32" xfId="0" applyFont="1" applyBorder="1" applyAlignment="1" applyProtection="1">
      <alignment horizontal="center" vertical="center" wrapText="1"/>
      <protection locked="0"/>
    </xf>
    <xf numFmtId="0" fontId="8" fillId="0" borderId="34" xfId="0" applyFont="1" applyBorder="1" applyAlignment="1" applyProtection="1">
      <alignment horizontal="center" vertical="center" wrapText="1"/>
      <protection locked="0"/>
    </xf>
    <xf numFmtId="14" fontId="26" fillId="0" borderId="2" xfId="0" applyNumberFormat="1" applyFont="1" applyBorder="1" applyAlignment="1" applyProtection="1">
      <alignment horizontal="center" vertical="center" wrapText="1"/>
      <protection locked="0" hidden="1"/>
    </xf>
    <xf numFmtId="0" fontId="8" fillId="14" borderId="9" xfId="0" applyFont="1" applyFill="1" applyBorder="1" applyAlignment="1" applyProtection="1">
      <alignment horizontal="center" vertical="center" wrapText="1"/>
      <protection locked="0"/>
    </xf>
    <xf numFmtId="9" fontId="0" fillId="0" borderId="17" xfId="1" applyFont="1" applyBorder="1" applyAlignment="1" applyProtection="1">
      <alignment horizontal="center" vertical="center" wrapText="1"/>
      <protection locked="0"/>
    </xf>
    <xf numFmtId="0" fontId="6" fillId="14" borderId="9" xfId="0" applyFont="1" applyFill="1" applyBorder="1" applyAlignment="1" applyProtection="1">
      <alignment horizontal="center" vertical="center" wrapText="1"/>
      <protection locked="0"/>
    </xf>
    <xf numFmtId="0" fontId="3" fillId="0" borderId="2" xfId="0" applyFont="1" applyBorder="1" applyAlignment="1" applyProtection="1">
      <alignment vertical="center" wrapText="1"/>
      <protection locked="0"/>
    </xf>
    <xf numFmtId="0" fontId="3" fillId="0" borderId="2" xfId="0" applyFont="1" applyBorder="1" applyAlignment="1" applyProtection="1">
      <alignment horizontal="justify"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1" fillId="20" borderId="17" xfId="0" applyFont="1" applyFill="1" applyBorder="1" applyAlignment="1" applyProtection="1">
      <alignment horizontal="center" vertical="center" wrapText="1"/>
      <protection locked="0"/>
    </xf>
    <xf numFmtId="0" fontId="1" fillId="20" borderId="18" xfId="0" applyFont="1" applyFill="1" applyBorder="1" applyAlignment="1" applyProtection="1">
      <alignment horizontal="center" vertical="center" wrapText="1"/>
      <protection locked="0"/>
    </xf>
    <xf numFmtId="9" fontId="4" fillId="0" borderId="17" xfId="5" applyFont="1" applyFill="1" applyBorder="1" applyAlignment="1" applyProtection="1">
      <alignment horizontal="justify" vertical="center" wrapText="1"/>
      <protection locked="0"/>
    </xf>
    <xf numFmtId="9" fontId="4" fillId="0" borderId="18" xfId="5" applyFont="1" applyFill="1" applyBorder="1" applyAlignment="1" applyProtection="1">
      <alignment horizontal="justify" vertical="center" wrapText="1"/>
      <protection locked="0"/>
    </xf>
    <xf numFmtId="9" fontId="3" fillId="0" borderId="2" xfId="1" applyFont="1" applyBorder="1" applyAlignment="1" applyProtection="1">
      <alignment horizontal="center" vertical="center" wrapText="1"/>
      <protection locked="0"/>
    </xf>
    <xf numFmtId="9" fontId="3" fillId="0" borderId="2" xfId="1" applyFont="1" applyFill="1" applyBorder="1" applyAlignment="1" applyProtection="1">
      <alignment horizontal="justify" vertical="center" wrapText="1"/>
      <protection locked="0"/>
    </xf>
    <xf numFmtId="0" fontId="9" fillId="5" borderId="10" xfId="0" applyFont="1" applyFill="1" applyBorder="1" applyAlignment="1" applyProtection="1">
      <alignment horizontal="center" vertical="center"/>
      <protection hidden="1"/>
    </xf>
    <xf numFmtId="0" fontId="9" fillId="6" borderId="5" xfId="0" applyFont="1" applyFill="1" applyBorder="1" applyAlignment="1" applyProtection="1">
      <alignment horizontal="center" vertical="center"/>
      <protection hidden="1"/>
    </xf>
    <xf numFmtId="9" fontId="3" fillId="0" borderId="2" xfId="1" applyFont="1" applyFill="1" applyBorder="1" applyAlignment="1" applyProtection="1">
      <alignment horizontal="left" vertical="center" wrapText="1"/>
      <protection locked="0"/>
    </xf>
    <xf numFmtId="0" fontId="7" fillId="0" borderId="9" xfId="0" applyFont="1" applyBorder="1" applyAlignment="1" applyProtection="1">
      <alignment horizontal="center" vertical="center" wrapText="1"/>
      <protection locked="0"/>
    </xf>
    <xf numFmtId="0" fontId="7" fillId="0" borderId="44" xfId="0" applyFont="1" applyBorder="1" applyAlignment="1" applyProtection="1">
      <alignment horizontal="center" vertical="center" wrapText="1"/>
      <protection locked="0"/>
    </xf>
    <xf numFmtId="0" fontId="3" fillId="19" borderId="2" xfId="0" applyFont="1" applyFill="1" applyBorder="1" applyAlignment="1" applyProtection="1">
      <alignment vertical="center" wrapText="1"/>
      <protection locked="0"/>
    </xf>
    <xf numFmtId="0" fontId="1" fillId="0" borderId="3" xfId="0" applyFont="1" applyBorder="1" applyAlignment="1" applyProtection="1">
      <alignment horizontal="left" vertical="center" wrapText="1"/>
      <protection locked="0"/>
    </xf>
    <xf numFmtId="9" fontId="1" fillId="0" borderId="3" xfId="5" applyFont="1" applyBorder="1" applyAlignment="1" applyProtection="1">
      <alignment horizontal="center" vertical="center" wrapText="1"/>
      <protection locked="0"/>
    </xf>
    <xf numFmtId="0" fontId="1" fillId="0" borderId="3" xfId="0" applyFont="1" applyBorder="1" applyAlignment="1" applyProtection="1">
      <alignment horizontal="justify" vertical="center" wrapText="1"/>
      <protection locked="0"/>
    </xf>
    <xf numFmtId="0" fontId="1" fillId="0" borderId="17" xfId="0" applyFont="1" applyBorder="1" applyAlignment="1" applyProtection="1">
      <alignment vertical="center" wrapText="1"/>
      <protection locked="0"/>
    </xf>
    <xf numFmtId="0" fontId="1" fillId="0" borderId="3" xfId="0" applyFont="1" applyBorder="1" applyAlignment="1" applyProtection="1">
      <alignment vertical="center" wrapText="1"/>
      <protection locked="0"/>
    </xf>
    <xf numFmtId="0" fontId="1" fillId="0" borderId="18" xfId="0" applyFont="1" applyBorder="1" applyAlignment="1" applyProtection="1">
      <alignment vertical="center" wrapText="1"/>
      <protection locked="0"/>
    </xf>
    <xf numFmtId="9" fontId="9" fillId="6" borderId="5" xfId="5" applyFont="1" applyFill="1" applyBorder="1" applyAlignment="1" applyProtection="1">
      <alignment horizontal="center" vertical="center"/>
      <protection hidden="1"/>
    </xf>
    <xf numFmtId="9" fontId="9" fillId="6" borderId="35" xfId="5" applyFont="1" applyFill="1" applyBorder="1" applyAlignment="1" applyProtection="1">
      <alignment horizontal="center" vertical="center"/>
      <protection hidden="1"/>
    </xf>
  </cellXfs>
  <cellStyles count="7">
    <cellStyle name="Hipervínculo" xfId="4" builtinId="8"/>
    <cellStyle name="Hyperlink" xfId="3" xr:uid="{00000000-0005-0000-0000-000001000000}"/>
    <cellStyle name="Hyperlink 2" xfId="6" xr:uid="{6C700EED-4091-4DC9-B8FC-7AA43F459BE7}"/>
    <cellStyle name="Millares" xfId="2" builtinId="3"/>
    <cellStyle name="Normal" xfId="0" builtinId="0"/>
    <cellStyle name="Percent 2" xfId="5" xr:uid="{8711109F-B0FE-4D7C-BC9A-D773FCD58E5B}"/>
    <cellStyle name="Porcentaje" xfId="1" builtinId="5"/>
  </cellStyles>
  <dxfs count="1155">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35EB4B"/>
        </patternFill>
      </fill>
    </dxf>
    <dxf>
      <font>
        <color auto="1"/>
      </font>
      <numFmt numFmtId="0" formatCode="General"/>
      <fill>
        <patternFill>
          <bgColor rgb="FF92D050"/>
        </patternFill>
      </fill>
    </dxf>
    <dxf>
      <font>
        <color theme="0"/>
      </font>
      <numFmt numFmtId="0" formatCode="General"/>
      <fill>
        <patternFill>
          <bgColor rgb="FFFF0000"/>
        </patternFill>
      </fill>
    </dxf>
    <dxf>
      <font>
        <color auto="1"/>
      </font>
      <numFmt numFmtId="0" formatCode="General"/>
      <fill>
        <patternFill>
          <fgColor auto="1"/>
          <bgColor rgb="FFFFFF00"/>
        </patternFill>
      </fill>
    </dxf>
    <dxf>
      <fill>
        <patternFill>
          <bgColor rgb="FF92D050"/>
        </patternFill>
      </fill>
    </dxf>
    <dxf>
      <fill>
        <patternFill>
          <bgColor rgb="FF00B050"/>
        </patternFill>
      </fill>
    </dxf>
    <dxf>
      <fill>
        <patternFill>
          <bgColor rgb="FFFFC000"/>
        </patternFill>
      </fill>
    </dxf>
    <dxf>
      <font>
        <color auto="1"/>
      </font>
      <numFmt numFmtId="0" formatCode="General"/>
      <fill>
        <patternFill>
          <fgColor auto="1"/>
          <bgColor rgb="FFFF0000"/>
        </patternFill>
      </fill>
    </dxf>
    <dxf>
      <font>
        <color auto="1"/>
      </font>
      <numFmt numFmtId="0" formatCode="General"/>
      <fill>
        <patternFill>
          <fgColor auto="1"/>
          <bgColor rgb="FFFFC000"/>
        </patternFill>
      </fill>
    </dxf>
    <dxf>
      <fill>
        <patternFill>
          <bgColor rgb="FFFFFF00"/>
        </patternFill>
      </fill>
    </dxf>
    <dxf>
      <font>
        <color auto="1"/>
      </font>
      <numFmt numFmtId="0" formatCode="General"/>
      <fill>
        <patternFill>
          <fgColor auto="1"/>
          <bgColor rgb="FF00B050"/>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ill>
        <patternFill>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FF0000"/>
        </patternFill>
      </fill>
    </dxf>
    <dxf>
      <font>
        <color auto="1"/>
      </font>
      <numFmt numFmtId="0" formatCode="General"/>
      <fill>
        <patternFill>
          <fgColor auto="1"/>
          <bgColor rgb="FFFFC000"/>
        </patternFill>
      </fill>
    </dxf>
    <dxf>
      <fill>
        <patternFill>
          <bgColor rgb="FF00B050"/>
        </patternFill>
      </fill>
    </dxf>
    <dxf>
      <font>
        <color auto="1"/>
      </font>
      <numFmt numFmtId="0" formatCode="General"/>
      <fill>
        <patternFill>
          <fgColor auto="1"/>
          <bgColor rgb="FFFFFF00"/>
        </patternFill>
      </fill>
    </dxf>
    <dxf>
      <fill>
        <patternFill>
          <bgColor rgb="FFFFFF00"/>
        </patternFill>
      </fill>
    </dxf>
    <dxf>
      <font>
        <color auto="1"/>
      </font>
      <numFmt numFmtId="0" formatCode="General"/>
      <fill>
        <patternFill>
          <fgColor auto="1"/>
          <bgColor rgb="FF92D050"/>
        </patternFill>
      </fill>
    </dxf>
    <dxf>
      <fill>
        <patternFill>
          <bgColor rgb="FFFFC000"/>
        </patternFill>
      </fill>
    </dxf>
    <dxf>
      <font>
        <color auto="1"/>
      </font>
      <numFmt numFmtId="0" formatCode="General"/>
      <fill>
        <patternFill>
          <fgColor auto="1"/>
          <bgColor rgb="FF00B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00B050"/>
        </patternFill>
      </fill>
    </dxf>
    <dxf>
      <font>
        <color auto="1"/>
      </font>
      <numFmt numFmtId="0" formatCode="General"/>
      <fill>
        <patternFill>
          <fgColor auto="1"/>
          <bgColor rgb="FFFF0000"/>
        </patternFill>
      </fill>
    </dxf>
    <dxf>
      <font>
        <color auto="1"/>
      </font>
      <numFmt numFmtId="0" formatCode="General"/>
      <fill>
        <patternFill>
          <fgColor auto="1"/>
          <bgColor rgb="FFFFC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FF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color auto="1"/>
      </font>
      <numFmt numFmtId="0" formatCode="General"/>
      <fill>
        <patternFill>
          <fgColor auto="1"/>
          <bgColor rgb="FF35EB4B"/>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ill>
        <patternFill>
          <bgColor rgb="FFFFFF00"/>
        </patternFill>
      </fill>
    </dxf>
    <dxf>
      <font>
        <color auto="1"/>
      </font>
      <numFmt numFmtId="0" formatCode="General"/>
      <fill>
        <patternFill>
          <bgColor rgb="FF92D050"/>
        </patternFill>
      </fill>
    </dxf>
    <dxf>
      <font>
        <color theme="0"/>
      </font>
      <numFmt numFmtId="0" formatCode="General"/>
      <fill>
        <patternFill>
          <bgColor rgb="FFFF0000"/>
        </patternFill>
      </fill>
    </dxf>
    <dxf>
      <font>
        <color auto="1"/>
      </font>
      <numFmt numFmtId="0" formatCode="General"/>
      <fill>
        <patternFill>
          <fgColor auto="1"/>
          <bgColor theme="5" tint="-0.24994659260841701"/>
        </patternFill>
      </fill>
    </dxf>
    <dxf>
      <fill>
        <patternFill>
          <bgColor rgb="FF00B050"/>
        </patternFill>
      </fill>
    </dxf>
    <dxf>
      <fill>
        <patternFill>
          <bgColor rgb="FFFFC000"/>
        </patternFill>
      </fill>
    </dxf>
    <dxf>
      <font>
        <color theme="0"/>
      </font>
      <numFmt numFmtId="0" formatCode="General"/>
      <fill>
        <patternFill>
          <fgColor auto="1"/>
          <bgColor rgb="FFC00000"/>
        </patternFill>
      </fill>
    </dxf>
    <dxf>
      <fill>
        <patternFill>
          <bgColor rgb="FF92D050"/>
        </patternFill>
      </fill>
    </dxf>
    <dxf>
      <font>
        <color auto="1"/>
      </font>
      <numFmt numFmtId="0" formatCode="General"/>
      <fill>
        <patternFill>
          <fgColor auto="1"/>
          <bgColor rgb="FFC00000"/>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92D050"/>
        </patternFill>
      </fill>
    </dxf>
    <dxf>
      <font>
        <color auto="1"/>
      </font>
      <numFmt numFmtId="0" formatCode="General"/>
      <fill>
        <patternFill>
          <fgColor auto="1"/>
          <bgColor rgb="FFE37303"/>
        </patternFill>
      </fill>
    </dxf>
    <dxf>
      <fill>
        <patternFill>
          <bgColor rgb="FFFFC000"/>
        </patternFill>
      </fill>
    </dxf>
    <dxf>
      <fill>
        <patternFill>
          <bgColor rgb="FFFFFF00"/>
        </patternFill>
      </fill>
    </dxf>
    <dxf>
      <fill>
        <patternFill>
          <bgColor rgb="FF00B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bgColor rgb="FF92D050"/>
        </patternFill>
      </fill>
    </dxf>
    <dxf>
      <fill>
        <patternFill>
          <bgColor rgb="FFFFC000"/>
        </patternFill>
      </fill>
    </dxf>
    <dxf>
      <fill>
        <patternFill>
          <bgColor rgb="FF92D050"/>
        </patternFill>
      </fill>
    </dxf>
    <dxf>
      <fill>
        <patternFill>
          <bgColor rgb="FF00B050"/>
        </patternFill>
      </fill>
    </dxf>
    <dxf>
      <font>
        <color theme="0"/>
      </font>
      <numFmt numFmtId="0" formatCode="General"/>
      <fill>
        <patternFill>
          <bgColor rgb="FFFF0000"/>
        </patternFill>
      </fill>
    </dxf>
    <dxf>
      <fill>
        <patternFill>
          <bgColor rgb="FFFFFF0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C0000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FFFF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auto="1"/>
      </font>
      <numFmt numFmtId="0" formatCode="General"/>
      <fill>
        <patternFill>
          <fgColor auto="1"/>
          <bgColor rgb="FFFFFF00"/>
        </patternFill>
      </fill>
    </dxf>
    <dxf>
      <font>
        <color auto="1"/>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00B05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auto="1"/>
      </font>
      <numFmt numFmtId="0" formatCode="General"/>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theme="0"/>
      </font>
      <numFmt numFmtId="0" formatCode="General"/>
      <fill>
        <patternFill>
          <bgColor rgb="FFFF000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35EB4B"/>
        </patternFill>
      </fill>
    </dxf>
    <dxf>
      <font>
        <color auto="1"/>
      </font>
      <numFmt numFmtId="0" formatCode="General"/>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bgColor rgb="FF92D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00B050"/>
        </patternFill>
      </fill>
    </dxf>
    <dxf>
      <fill>
        <patternFill>
          <bgColor rgb="FFFFFF00"/>
        </patternFill>
      </fill>
    </dxf>
    <dxf>
      <font>
        <color auto="1"/>
      </font>
      <numFmt numFmtId="0" formatCode="General"/>
      <fill>
        <patternFill>
          <fgColor auto="1"/>
          <bgColor rgb="FF35EB4B"/>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8F16E"/>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auto="1"/>
      </font>
      <numFmt numFmtId="0" formatCode="General"/>
      <fill>
        <patternFill>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FFF00"/>
        </patternFill>
      </fill>
    </dxf>
    <dxf>
      <font>
        <color auto="1"/>
      </font>
      <numFmt numFmtId="0" formatCode="General"/>
      <fill>
        <patternFill>
          <fgColor auto="1"/>
          <bgColor rgb="FF00B050"/>
        </patternFill>
      </fill>
    </dxf>
    <dxf>
      <font>
        <color auto="1"/>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35EB4B"/>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bgColor rgb="FF92D050"/>
        </patternFill>
      </fill>
    </dxf>
    <dxf>
      <font>
        <color auto="1"/>
      </font>
      <numFmt numFmtId="0" formatCode="General"/>
      <fill>
        <patternFill>
          <fgColor auto="1"/>
          <bgColor rgb="FFFFC000"/>
        </patternFill>
      </fill>
    </dxf>
    <dxf>
      <font>
        <color auto="1"/>
      </font>
      <numFmt numFmtId="0" formatCode="General"/>
      <fill>
        <patternFill>
          <fgColor auto="1"/>
          <bgColor rgb="FF35EB4B"/>
        </patternFill>
      </fill>
    </dxf>
    <dxf>
      <font>
        <color auto="1"/>
      </font>
      <numFmt numFmtId="0" formatCode="General"/>
      <fill>
        <patternFill>
          <fgColor auto="1"/>
          <bgColor rgb="FFFF000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bgColor rgb="FF92D050"/>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theme="0"/>
      </font>
      <numFmt numFmtId="0" formatCode="General"/>
      <fill>
        <patternFill>
          <bgColor rgb="FFFF0000"/>
        </patternFill>
      </fill>
    </dxf>
    <dxf>
      <fill>
        <patternFill>
          <bgColor rgb="FF92D050"/>
        </patternFill>
      </fill>
    </dxf>
    <dxf>
      <fill>
        <patternFill>
          <bgColor rgb="FFFFFF00"/>
        </patternFill>
      </fill>
    </dxf>
    <dxf>
      <fill>
        <patternFill>
          <bgColor rgb="FFFFC000"/>
        </patternFill>
      </fill>
    </dxf>
    <dxf>
      <fill>
        <patternFill>
          <bgColor rgb="FF00B050"/>
        </patternFill>
      </fill>
    </dxf>
    <dxf>
      <fill>
        <patternFill>
          <bgColor rgb="FF00B050"/>
        </patternFill>
      </fill>
    </dxf>
    <dxf>
      <fill>
        <patternFill>
          <bgColor rgb="FFFFC000"/>
        </patternFill>
      </fill>
    </dxf>
    <dxf>
      <fill>
        <patternFill>
          <bgColor rgb="FFFFFF00"/>
        </patternFill>
      </fill>
    </dxf>
    <dxf>
      <font>
        <color theme="0"/>
      </font>
      <numFmt numFmtId="0" formatCode="General"/>
      <fill>
        <patternFill>
          <bgColor rgb="FFFF0000"/>
        </patternFill>
      </fill>
    </dxf>
    <dxf>
      <fill>
        <patternFill>
          <bgColor rgb="FF92D050"/>
        </patternFill>
      </fill>
    </dxf>
    <dxf>
      <fill>
        <patternFill>
          <bgColor rgb="FFFFFF00"/>
        </patternFill>
      </fill>
    </dxf>
    <dxf>
      <fill>
        <patternFill>
          <bgColor rgb="FFFFC000"/>
        </patternFill>
      </fill>
    </dxf>
    <dxf>
      <fill>
        <patternFill>
          <bgColor rgb="FF00B050"/>
        </patternFill>
      </fill>
    </dxf>
    <dxf>
      <font>
        <color theme="0"/>
      </font>
      <numFmt numFmtId="0" formatCode="General"/>
      <fill>
        <patternFill>
          <bgColor rgb="FFFF0000"/>
        </patternFill>
      </fill>
    </dxf>
    <dxf>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auto="1"/>
      </font>
      <numFmt numFmtId="0" formatCode="General"/>
      <fill>
        <patternFill>
          <fgColor auto="1"/>
          <bgColor rgb="FFE37303"/>
        </patternFill>
      </fill>
    </dxf>
    <dxf>
      <font>
        <color auto="1"/>
      </font>
      <numFmt numFmtId="0" formatCode="General"/>
      <fill>
        <patternFill>
          <fgColor auto="1"/>
          <bgColor rgb="FFFFFF00"/>
        </patternFill>
      </fill>
    </dxf>
    <dxf>
      <font>
        <color auto="1"/>
      </font>
      <numFmt numFmtId="0" formatCode="General"/>
      <fill>
        <patternFill>
          <fgColor auto="1"/>
          <bgColor rgb="FF00B050"/>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auto="1"/>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C00000"/>
        </patternFill>
      </fill>
    </dxf>
    <dxf>
      <font>
        <b/>
        <i val="0"/>
        <color auto="1"/>
      </font>
      <fill>
        <patternFill>
          <bgColor theme="5" tint="-0.24994659260841701"/>
        </patternFill>
      </fill>
    </dxf>
    <dxf>
      <font>
        <b/>
        <i val="0"/>
      </font>
      <fill>
        <patternFill>
          <bgColor rgb="FF92D050"/>
        </patternFill>
      </fill>
    </dxf>
    <dxf>
      <font>
        <b/>
        <i val="0"/>
        <color auto="1"/>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auto="1"/>
      </font>
      <fill>
        <patternFill>
          <bgColor theme="5" tint="-0.24994659260841701"/>
        </patternFill>
      </fill>
    </dxf>
    <dxf>
      <font>
        <b/>
        <i val="0"/>
      </font>
      <fill>
        <patternFill>
          <bgColor rgb="FF92D050"/>
        </patternFill>
      </fill>
    </dxf>
    <dxf>
      <font>
        <b/>
        <i val="0"/>
        <color auto="1"/>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C0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theme="5" tint="-0.24994659260841701"/>
        </patternFill>
      </fill>
    </dxf>
    <dxf>
      <font>
        <b/>
        <i val="0"/>
      </font>
      <fill>
        <patternFill>
          <bgColor rgb="FF92D050"/>
        </patternFill>
      </fill>
    </dxf>
    <dxf>
      <font>
        <b/>
        <i val="0"/>
        <color auto="1"/>
      </font>
      <fill>
        <patternFill>
          <bgColor rgb="FFFFFF00"/>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s>
  <tableStyles count="0" defaultTableStyle="TableStyleMedium2" defaultPivotStyle="PivotStyleLight16"/>
  <colors>
    <mruColors>
      <color rgb="FF0000FF"/>
      <color rgb="FFE37303"/>
      <color rgb="FFF8F16E"/>
      <color rgb="FF35E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theme" Target="theme/theme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styles" Target="style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8</xdr:col>
      <xdr:colOff>769621</xdr:colOff>
      <xdr:row>5</xdr:row>
      <xdr:rowOff>45720</xdr:rowOff>
    </xdr:from>
    <xdr:to>
      <xdr:col>14</xdr:col>
      <xdr:colOff>327825</xdr:colOff>
      <xdr:row>24</xdr:row>
      <xdr:rowOff>210709</xdr:rowOff>
    </xdr:to>
    <xdr:pic>
      <xdr:nvPicPr>
        <xdr:cNvPr id="2" name="Imagen 1">
          <a:extLst>
            <a:ext uri="{FF2B5EF4-FFF2-40B4-BE49-F238E27FC236}">
              <a16:creationId xmlns:a16="http://schemas.microsoft.com/office/drawing/2014/main" id="{AF8BA09A-2DFA-48CB-A5EA-3CA3D36EC3E1}"/>
            </a:ext>
          </a:extLst>
        </xdr:cNvPr>
        <xdr:cNvPicPr>
          <a:picLocks noChangeAspect="1"/>
        </xdr:cNvPicPr>
      </xdr:nvPicPr>
      <xdr:blipFill>
        <a:blip xmlns:r="http://schemas.openxmlformats.org/officeDocument/2006/relationships" r:embed="rId1"/>
        <a:stretch>
          <a:fillRect/>
        </a:stretch>
      </xdr:blipFill>
      <xdr:spPr>
        <a:xfrm>
          <a:off x="6316981" y="594360"/>
          <a:ext cx="4313084" cy="3639709"/>
        </a:xfrm>
        <a:prstGeom prst="rect">
          <a:avLst/>
        </a:prstGeom>
      </xdr:spPr>
    </xdr:pic>
    <xdr:clientData/>
  </xdr:twoCellAnchor>
  <xdr:twoCellAnchor editAs="oneCell">
    <xdr:from>
      <xdr:col>1</xdr:col>
      <xdr:colOff>0</xdr:colOff>
      <xdr:row>5</xdr:row>
      <xdr:rowOff>0</xdr:rowOff>
    </xdr:from>
    <xdr:to>
      <xdr:col>6</xdr:col>
      <xdr:colOff>339828</xdr:colOff>
      <xdr:row>34</xdr:row>
      <xdr:rowOff>147616</xdr:rowOff>
    </xdr:to>
    <xdr:pic>
      <xdr:nvPicPr>
        <xdr:cNvPr id="3" name="Imagen 2">
          <a:extLst>
            <a:ext uri="{FF2B5EF4-FFF2-40B4-BE49-F238E27FC236}">
              <a16:creationId xmlns:a16="http://schemas.microsoft.com/office/drawing/2014/main" id="{AD561A05-CFA2-4F63-BDBC-54DB0E2B50DC}"/>
            </a:ext>
          </a:extLst>
        </xdr:cNvPr>
        <xdr:cNvPicPr>
          <a:picLocks noChangeAspect="1"/>
        </xdr:cNvPicPr>
      </xdr:nvPicPr>
      <xdr:blipFill>
        <a:blip xmlns:r="http://schemas.openxmlformats.org/officeDocument/2006/relationships" r:embed="rId2"/>
        <a:stretch>
          <a:fillRect/>
        </a:stretch>
      </xdr:blipFill>
      <xdr:spPr>
        <a:xfrm>
          <a:off x="0" y="548640"/>
          <a:ext cx="4302228" cy="5816896"/>
        </a:xfrm>
        <a:prstGeom prst="rect">
          <a:avLst/>
        </a:prstGeom>
      </xdr:spPr>
    </xdr:pic>
    <xdr:clientData/>
  </xdr:twoCellAnchor>
  <xdr:twoCellAnchor editAs="oneCell">
    <xdr:from>
      <xdr:col>1</xdr:col>
      <xdr:colOff>0</xdr:colOff>
      <xdr:row>36</xdr:row>
      <xdr:rowOff>129540</xdr:rowOff>
    </xdr:from>
    <xdr:to>
      <xdr:col>6</xdr:col>
      <xdr:colOff>342900</xdr:colOff>
      <xdr:row>44</xdr:row>
      <xdr:rowOff>165858</xdr:rowOff>
    </xdr:to>
    <xdr:pic>
      <xdr:nvPicPr>
        <xdr:cNvPr id="4" name="Imagen 3">
          <a:extLst>
            <a:ext uri="{FF2B5EF4-FFF2-40B4-BE49-F238E27FC236}">
              <a16:creationId xmlns:a16="http://schemas.microsoft.com/office/drawing/2014/main" id="{73E8C3EC-4593-418A-9612-8B156424EF61}"/>
            </a:ext>
          </a:extLst>
        </xdr:cNvPr>
        <xdr:cNvPicPr>
          <a:picLocks noChangeAspect="1"/>
        </xdr:cNvPicPr>
      </xdr:nvPicPr>
      <xdr:blipFill>
        <a:blip xmlns:r="http://schemas.openxmlformats.org/officeDocument/2006/relationships" r:embed="rId3"/>
        <a:stretch>
          <a:fillRect/>
        </a:stretch>
      </xdr:blipFill>
      <xdr:spPr>
        <a:xfrm>
          <a:off x="0" y="6347460"/>
          <a:ext cx="4305300" cy="1499358"/>
        </a:xfrm>
        <a:prstGeom prst="rect">
          <a:avLst/>
        </a:prstGeom>
      </xdr:spPr>
    </xdr:pic>
    <xdr:clientData/>
  </xdr:twoCellAnchor>
  <xdr:twoCellAnchor>
    <xdr:from>
      <xdr:col>6</xdr:col>
      <xdr:colOff>685800</xdr:colOff>
      <xdr:row>13</xdr:row>
      <xdr:rowOff>7620</xdr:rowOff>
    </xdr:from>
    <xdr:to>
      <xdr:col>8</xdr:col>
      <xdr:colOff>533400</xdr:colOff>
      <xdr:row>16</xdr:row>
      <xdr:rowOff>60960</xdr:rowOff>
    </xdr:to>
    <xdr:sp macro="" textlink="">
      <xdr:nvSpPr>
        <xdr:cNvPr id="8" name="Flecha: a la derecha 7">
          <a:extLst>
            <a:ext uri="{FF2B5EF4-FFF2-40B4-BE49-F238E27FC236}">
              <a16:creationId xmlns:a16="http://schemas.microsoft.com/office/drawing/2014/main" id="{EF781E75-E2B3-4E1B-B6AA-ABC287FEA8B1}"/>
            </a:ext>
          </a:extLst>
        </xdr:cNvPr>
        <xdr:cNvSpPr/>
      </xdr:nvSpPr>
      <xdr:spPr>
        <a:xfrm>
          <a:off x="4907280" y="2019300"/>
          <a:ext cx="143256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426720</xdr:colOff>
      <xdr:row>12</xdr:row>
      <xdr:rowOff>91440</xdr:rowOff>
    </xdr:from>
    <xdr:to>
      <xdr:col>16</xdr:col>
      <xdr:colOff>144780</xdr:colOff>
      <xdr:row>15</xdr:row>
      <xdr:rowOff>144780</xdr:rowOff>
    </xdr:to>
    <xdr:sp macro="" textlink="">
      <xdr:nvSpPr>
        <xdr:cNvPr id="9" name="Flecha: a la derecha 8">
          <a:extLst>
            <a:ext uri="{FF2B5EF4-FFF2-40B4-BE49-F238E27FC236}">
              <a16:creationId xmlns:a16="http://schemas.microsoft.com/office/drawing/2014/main" id="{3B6D9CC6-8016-444F-AE5E-D43982CA0C70}"/>
            </a:ext>
          </a:extLst>
        </xdr:cNvPr>
        <xdr:cNvSpPr/>
      </xdr:nvSpPr>
      <xdr:spPr>
        <a:xfrm>
          <a:off x="10858500" y="192024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106680</xdr:colOff>
      <xdr:row>11</xdr:row>
      <xdr:rowOff>91440</xdr:rowOff>
    </xdr:from>
    <xdr:to>
      <xdr:col>23</xdr:col>
      <xdr:colOff>617220</xdr:colOff>
      <xdr:row>14</xdr:row>
      <xdr:rowOff>144780</xdr:rowOff>
    </xdr:to>
    <xdr:sp macro="" textlink="">
      <xdr:nvSpPr>
        <xdr:cNvPr id="10" name="Flecha: a la derecha 9">
          <a:extLst>
            <a:ext uri="{FF2B5EF4-FFF2-40B4-BE49-F238E27FC236}">
              <a16:creationId xmlns:a16="http://schemas.microsoft.com/office/drawing/2014/main" id="{0AA0CA72-E840-4B79-9B9E-0A0B1C7E9599}"/>
            </a:ext>
          </a:extLst>
        </xdr:cNvPr>
        <xdr:cNvSpPr/>
      </xdr:nvSpPr>
      <xdr:spPr>
        <a:xfrm>
          <a:off x="16878300" y="173736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762000</xdr:colOff>
      <xdr:row>10</xdr:row>
      <xdr:rowOff>68580</xdr:rowOff>
    </xdr:from>
    <xdr:to>
      <xdr:col>31</xdr:col>
      <xdr:colOff>480060</xdr:colOff>
      <xdr:row>13</xdr:row>
      <xdr:rowOff>121920</xdr:rowOff>
    </xdr:to>
    <xdr:sp macro="" textlink="">
      <xdr:nvSpPr>
        <xdr:cNvPr id="11" name="Flecha: a la derecha 10">
          <a:extLst>
            <a:ext uri="{FF2B5EF4-FFF2-40B4-BE49-F238E27FC236}">
              <a16:creationId xmlns:a16="http://schemas.microsoft.com/office/drawing/2014/main" id="{757CAB48-7B2C-4EBC-B2DA-4720FB43E010}"/>
            </a:ext>
          </a:extLst>
        </xdr:cNvPr>
        <xdr:cNvSpPr/>
      </xdr:nvSpPr>
      <xdr:spPr>
        <a:xfrm>
          <a:off x="23080980" y="153162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498672</xdr:colOff>
      <xdr:row>5</xdr:row>
      <xdr:rowOff>68580</xdr:rowOff>
    </xdr:from>
    <xdr:to>
      <xdr:col>38</xdr:col>
      <xdr:colOff>37128</xdr:colOff>
      <xdr:row>21</xdr:row>
      <xdr:rowOff>71830</xdr:rowOff>
    </xdr:to>
    <xdr:pic>
      <xdr:nvPicPr>
        <xdr:cNvPr id="12" name="Imagen 11">
          <a:extLst>
            <a:ext uri="{FF2B5EF4-FFF2-40B4-BE49-F238E27FC236}">
              <a16:creationId xmlns:a16="http://schemas.microsoft.com/office/drawing/2014/main" id="{DDEFD99E-0CFC-45F2-8152-3EB495532138}"/>
            </a:ext>
          </a:extLst>
        </xdr:cNvPr>
        <xdr:cNvPicPr>
          <a:picLocks noChangeAspect="1"/>
        </xdr:cNvPicPr>
      </xdr:nvPicPr>
      <xdr:blipFill>
        <a:blip xmlns:r="http://schemas.openxmlformats.org/officeDocument/2006/relationships" r:embed="rId4"/>
        <a:stretch>
          <a:fillRect/>
        </a:stretch>
      </xdr:blipFill>
      <xdr:spPr>
        <a:xfrm>
          <a:off x="24402612" y="800100"/>
          <a:ext cx="5085816" cy="2929330"/>
        </a:xfrm>
        <a:prstGeom prst="rect">
          <a:avLst/>
        </a:prstGeom>
      </xdr:spPr>
    </xdr:pic>
    <xdr:clientData/>
  </xdr:twoCellAnchor>
  <xdr:twoCellAnchor>
    <xdr:from>
      <xdr:col>38</xdr:col>
      <xdr:colOff>403860</xdr:colOff>
      <xdr:row>10</xdr:row>
      <xdr:rowOff>68580</xdr:rowOff>
    </xdr:from>
    <xdr:to>
      <xdr:col>40</xdr:col>
      <xdr:colOff>121920</xdr:colOff>
      <xdr:row>13</xdr:row>
      <xdr:rowOff>121920</xdr:rowOff>
    </xdr:to>
    <xdr:sp macro="" textlink="">
      <xdr:nvSpPr>
        <xdr:cNvPr id="14" name="Flecha: a la derecha 13">
          <a:extLst>
            <a:ext uri="{FF2B5EF4-FFF2-40B4-BE49-F238E27FC236}">
              <a16:creationId xmlns:a16="http://schemas.microsoft.com/office/drawing/2014/main" id="{BADEB54B-A80C-4F55-953A-DE347B763636}"/>
            </a:ext>
          </a:extLst>
        </xdr:cNvPr>
        <xdr:cNvSpPr/>
      </xdr:nvSpPr>
      <xdr:spPr>
        <a:xfrm>
          <a:off x="29855160" y="171450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41</xdr:col>
      <xdr:colOff>22860</xdr:colOff>
      <xdr:row>5</xdr:row>
      <xdr:rowOff>95507</xdr:rowOff>
    </xdr:from>
    <xdr:to>
      <xdr:col>47</xdr:col>
      <xdr:colOff>225828</xdr:colOff>
      <xdr:row>20</xdr:row>
      <xdr:rowOff>52869</xdr:rowOff>
    </xdr:to>
    <xdr:pic>
      <xdr:nvPicPr>
        <xdr:cNvPr id="5" name="Imagen 4">
          <a:extLst>
            <a:ext uri="{FF2B5EF4-FFF2-40B4-BE49-F238E27FC236}">
              <a16:creationId xmlns:a16="http://schemas.microsoft.com/office/drawing/2014/main" id="{2D5C181E-4938-4FC1-B07B-DCA7D69B5ACF}"/>
            </a:ext>
          </a:extLst>
        </xdr:cNvPr>
        <xdr:cNvPicPr>
          <a:picLocks noChangeAspect="1"/>
        </xdr:cNvPicPr>
      </xdr:nvPicPr>
      <xdr:blipFill>
        <a:blip xmlns:r="http://schemas.openxmlformats.org/officeDocument/2006/relationships" r:embed="rId5"/>
        <a:stretch>
          <a:fillRect/>
        </a:stretch>
      </xdr:blipFill>
      <xdr:spPr>
        <a:xfrm>
          <a:off x="31722060" y="1009907"/>
          <a:ext cx="4957849" cy="2700562"/>
        </a:xfrm>
        <a:prstGeom prst="rect">
          <a:avLst/>
        </a:prstGeom>
      </xdr:spPr>
    </xdr:pic>
    <xdr:clientData/>
  </xdr:twoCellAnchor>
  <xdr:twoCellAnchor editAs="oneCell">
    <xdr:from>
      <xdr:col>41</xdr:col>
      <xdr:colOff>38101</xdr:colOff>
      <xdr:row>20</xdr:row>
      <xdr:rowOff>30480</xdr:rowOff>
    </xdr:from>
    <xdr:to>
      <xdr:col>47</xdr:col>
      <xdr:colOff>266700</xdr:colOff>
      <xdr:row>25</xdr:row>
      <xdr:rowOff>160481</xdr:rowOff>
    </xdr:to>
    <xdr:pic>
      <xdr:nvPicPr>
        <xdr:cNvPr id="15" name="Imagen 14">
          <a:extLst>
            <a:ext uri="{FF2B5EF4-FFF2-40B4-BE49-F238E27FC236}">
              <a16:creationId xmlns:a16="http://schemas.microsoft.com/office/drawing/2014/main" id="{2F636483-5DF7-4A54-A365-06C7CD4C7839}"/>
            </a:ext>
          </a:extLst>
        </xdr:cNvPr>
        <xdr:cNvPicPr>
          <a:picLocks noChangeAspect="1"/>
        </xdr:cNvPicPr>
      </xdr:nvPicPr>
      <xdr:blipFill>
        <a:blip xmlns:r="http://schemas.openxmlformats.org/officeDocument/2006/relationships" r:embed="rId6"/>
        <a:stretch>
          <a:fillRect/>
        </a:stretch>
      </xdr:blipFill>
      <xdr:spPr>
        <a:xfrm>
          <a:off x="31264861" y="3688080"/>
          <a:ext cx="4983480" cy="1410161"/>
        </a:xfrm>
        <a:prstGeom prst="rect">
          <a:avLst/>
        </a:prstGeom>
      </xdr:spPr>
    </xdr:pic>
    <xdr:clientData/>
  </xdr:twoCellAnchor>
  <xdr:twoCellAnchor editAs="oneCell">
    <xdr:from>
      <xdr:col>49</xdr:col>
      <xdr:colOff>126999</xdr:colOff>
      <xdr:row>5</xdr:row>
      <xdr:rowOff>52596</xdr:rowOff>
    </xdr:from>
    <xdr:to>
      <xdr:col>54</xdr:col>
      <xdr:colOff>376405</xdr:colOff>
      <xdr:row>18</xdr:row>
      <xdr:rowOff>152399</xdr:rowOff>
    </xdr:to>
    <xdr:pic>
      <xdr:nvPicPr>
        <xdr:cNvPr id="13" name="Imagen 12">
          <a:extLst>
            <a:ext uri="{FF2B5EF4-FFF2-40B4-BE49-F238E27FC236}">
              <a16:creationId xmlns:a16="http://schemas.microsoft.com/office/drawing/2014/main" id="{22335EB5-20AF-4421-98A4-2150F56EF864}"/>
            </a:ext>
          </a:extLst>
        </xdr:cNvPr>
        <xdr:cNvPicPr>
          <a:picLocks noChangeAspect="1"/>
        </xdr:cNvPicPr>
      </xdr:nvPicPr>
      <xdr:blipFill>
        <a:blip xmlns:r="http://schemas.openxmlformats.org/officeDocument/2006/relationships" r:embed="rId7"/>
        <a:stretch>
          <a:fillRect/>
        </a:stretch>
      </xdr:blipFill>
      <xdr:spPr>
        <a:xfrm>
          <a:off x="37750749" y="973346"/>
          <a:ext cx="4218155" cy="2493753"/>
        </a:xfrm>
        <a:prstGeom prst="rect">
          <a:avLst/>
        </a:prstGeom>
      </xdr:spPr>
    </xdr:pic>
    <xdr:clientData/>
  </xdr:twoCellAnchor>
  <xdr:twoCellAnchor>
    <xdr:from>
      <xdr:col>47</xdr:col>
      <xdr:colOff>384810</xdr:colOff>
      <xdr:row>10</xdr:row>
      <xdr:rowOff>57150</xdr:rowOff>
    </xdr:from>
    <xdr:to>
      <xdr:col>49</xdr:col>
      <xdr:colOff>102870</xdr:colOff>
      <xdr:row>13</xdr:row>
      <xdr:rowOff>110490</xdr:rowOff>
    </xdr:to>
    <xdr:sp macro="" textlink="">
      <xdr:nvSpPr>
        <xdr:cNvPr id="16" name="Flecha: a la derecha 15">
          <a:extLst>
            <a:ext uri="{FF2B5EF4-FFF2-40B4-BE49-F238E27FC236}">
              <a16:creationId xmlns:a16="http://schemas.microsoft.com/office/drawing/2014/main" id="{895F2E9E-E4F8-4D52-94AA-8581BC99702D}"/>
            </a:ext>
          </a:extLst>
        </xdr:cNvPr>
        <xdr:cNvSpPr/>
      </xdr:nvSpPr>
      <xdr:spPr>
        <a:xfrm>
          <a:off x="36421060" y="1898650"/>
          <a:ext cx="1305560" cy="60579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23</xdr:col>
      <xdr:colOff>688444</xdr:colOff>
      <xdr:row>6</xdr:row>
      <xdr:rowOff>16475</xdr:rowOff>
    </xdr:from>
    <xdr:to>
      <xdr:col>29</xdr:col>
      <xdr:colOff>84385</xdr:colOff>
      <xdr:row>21</xdr:row>
      <xdr:rowOff>106680</xdr:rowOff>
    </xdr:to>
    <xdr:pic>
      <xdr:nvPicPr>
        <xdr:cNvPr id="17" name="Imagen 16">
          <a:extLst>
            <a:ext uri="{FF2B5EF4-FFF2-40B4-BE49-F238E27FC236}">
              <a16:creationId xmlns:a16="http://schemas.microsoft.com/office/drawing/2014/main" id="{24F42CD7-38F5-4958-891A-0899B750948E}"/>
            </a:ext>
          </a:extLst>
        </xdr:cNvPr>
        <xdr:cNvPicPr>
          <a:picLocks noChangeAspect="1"/>
        </xdr:cNvPicPr>
      </xdr:nvPicPr>
      <xdr:blipFill>
        <a:blip xmlns:r="http://schemas.openxmlformats.org/officeDocument/2006/relationships" r:embed="rId8"/>
        <a:stretch>
          <a:fillRect/>
        </a:stretch>
      </xdr:blipFill>
      <xdr:spPr>
        <a:xfrm>
          <a:off x="18252544" y="1113755"/>
          <a:ext cx="5153630" cy="2833405"/>
        </a:xfrm>
        <a:prstGeom prst="rect">
          <a:avLst/>
        </a:prstGeom>
      </xdr:spPr>
    </xdr:pic>
    <xdr:clientData/>
  </xdr:twoCellAnchor>
  <xdr:twoCellAnchor editAs="oneCell">
    <xdr:from>
      <xdr:col>17</xdr:col>
      <xdr:colOff>205740</xdr:colOff>
      <xdr:row>8</xdr:row>
      <xdr:rowOff>144780</xdr:rowOff>
    </xdr:from>
    <xdr:to>
      <xdr:col>21</xdr:col>
      <xdr:colOff>325755</xdr:colOff>
      <xdr:row>17</xdr:row>
      <xdr:rowOff>164465</xdr:rowOff>
    </xdr:to>
    <xdr:pic>
      <xdr:nvPicPr>
        <xdr:cNvPr id="18" name="Imagen 17">
          <a:extLst>
            <a:ext uri="{FF2B5EF4-FFF2-40B4-BE49-F238E27FC236}">
              <a16:creationId xmlns:a16="http://schemas.microsoft.com/office/drawing/2014/main" id="{2A5999E8-1517-48C8-B618-D23898BAAA72}"/>
            </a:ext>
          </a:extLst>
        </xdr:cNvPr>
        <xdr:cNvPicPr/>
      </xdr:nvPicPr>
      <xdr:blipFill>
        <a:blip xmlns:r="http://schemas.openxmlformats.org/officeDocument/2006/relationships" r:embed="rId9"/>
        <a:stretch>
          <a:fillRect/>
        </a:stretch>
      </xdr:blipFill>
      <xdr:spPr>
        <a:xfrm>
          <a:off x="13014960" y="1607820"/>
          <a:ext cx="3289935" cy="1665605"/>
        </a:xfrm>
        <a:prstGeom prst="rect">
          <a:avLst/>
        </a:prstGeom>
      </xdr:spPr>
    </xdr:pic>
    <xdr:clientData/>
  </xdr:twoCellAnchor>
  <xdr:twoCellAnchor>
    <xdr:from>
      <xdr:col>19</xdr:col>
      <xdr:colOff>228600</xdr:colOff>
      <xdr:row>18</xdr:row>
      <xdr:rowOff>106680</xdr:rowOff>
    </xdr:from>
    <xdr:to>
      <xdr:col>20</xdr:col>
      <xdr:colOff>38100</xdr:colOff>
      <xdr:row>24</xdr:row>
      <xdr:rowOff>312420</xdr:rowOff>
    </xdr:to>
    <xdr:sp macro="" textlink="">
      <xdr:nvSpPr>
        <xdr:cNvPr id="19" name="Flecha: a la derecha 18">
          <a:extLst>
            <a:ext uri="{FF2B5EF4-FFF2-40B4-BE49-F238E27FC236}">
              <a16:creationId xmlns:a16="http://schemas.microsoft.com/office/drawing/2014/main" id="{4F52E72C-234F-42EA-8452-DDA79A199C7C}"/>
            </a:ext>
          </a:extLst>
        </xdr:cNvPr>
        <xdr:cNvSpPr/>
      </xdr:nvSpPr>
      <xdr:spPr>
        <a:xfrm rot="5400000">
          <a:off x="14272260" y="374904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18</xdr:col>
      <xdr:colOff>236220</xdr:colOff>
      <xdr:row>24</xdr:row>
      <xdr:rowOff>502920</xdr:rowOff>
    </xdr:from>
    <xdr:to>
      <xdr:col>20</xdr:col>
      <xdr:colOff>747395</xdr:colOff>
      <xdr:row>33</xdr:row>
      <xdr:rowOff>41910</xdr:rowOff>
    </xdr:to>
    <xdr:pic>
      <xdr:nvPicPr>
        <xdr:cNvPr id="20" name="Imagen 19">
          <a:extLst>
            <a:ext uri="{FF2B5EF4-FFF2-40B4-BE49-F238E27FC236}">
              <a16:creationId xmlns:a16="http://schemas.microsoft.com/office/drawing/2014/main" id="{29BEE81B-0469-4B73-B195-719ED50A043C}"/>
            </a:ext>
          </a:extLst>
        </xdr:cNvPr>
        <xdr:cNvPicPr/>
      </xdr:nvPicPr>
      <xdr:blipFill>
        <a:blip xmlns:r="http://schemas.openxmlformats.org/officeDocument/2006/relationships" r:embed="rId10"/>
        <a:stretch>
          <a:fillRect/>
        </a:stretch>
      </xdr:blipFill>
      <xdr:spPr>
        <a:xfrm>
          <a:off x="13837920" y="4892040"/>
          <a:ext cx="2096135" cy="1550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D\Downloads\MATRIZ%20RIESGOS%202022%20(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DAVD\Downloads\MATRIZ%20RIESGOS%202023%20V3.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C:\Users\estadistica\Downloads\Matriz-de-Riesgos-2023%20V2%20(2).xlsx" TargetMode="External"/><Relationship Id="rId1" Type="http://schemas.openxmlformats.org/officeDocument/2006/relationships/externalLinkPath" Target="file:///C:\Users\estadistica\Downloads\Matriz-de-Riesgos-2023%20V2%20(2).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C:\Users\estadistica\Downloads\Matriz%20de%20Riesgos%202023%20V4%20ajuste%20%20RC05%20y%20RC07.xlsx" TargetMode="External"/><Relationship Id="rId1" Type="http://schemas.openxmlformats.org/officeDocument/2006/relationships/externalLinkPath" Target="file:///C:\Users\estadistica\Downloads\Matriz%20de%20Riesgos%202023%20V4%20ajuste%20%20RC05%20y%20RC0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DAVD\Downloads\1-MATRIZ%20RIESGOS%202023%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Seb\Downloads\Matriz%20de%20Riesgos%202024%20V3.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C:\Users\estadistica\Downloads\Matriz%20de%20Riesgos%202023%20V%20GTI%2011012024.xlsx" TargetMode="External"/><Relationship Id="rId1" Type="http://schemas.openxmlformats.org/officeDocument/2006/relationships/externalLinkPath" Target="file:///C:\Users\estadistica\Downloads\Matriz%20de%20Riesgos%202023%20V%20GTI%201101202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Seb\Downloads\Matriz%20de%20Riesgos%20de%20Datos%20Personales%20GTI.xlsx"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C:\Users\estadistica\Downloads\Matriz%20de%20Riesgos%202024%20definitivo.xlsx" TargetMode="External"/><Relationship Id="rId1" Type="http://schemas.openxmlformats.org/officeDocument/2006/relationships/externalLinkPath" Target="file:///C:\Users\estadistica\Downloads\Matriz%20de%20Riesgos%202024%20definitivo.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https://loteriadbogota-my.sharepoint.com/personal/david_pinzon_loteriadebogota_com/Documents/2023/4.%20Riesgos/OCDI%20Matriz%20de%20riesgos%20V3.xlsx" TargetMode="External"/><Relationship Id="rId1" Type="http://schemas.openxmlformats.org/officeDocument/2006/relationships/externalLinkPath" Target="/personal/david_pinzon_loteriadebogota_com/Documents/2023/4.%20Riesgos/OCDI%20Matriz%20de%20riesgos%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AVD\Downloads\MATRIZ%20RIESGOS%202024%20ajuste%20Comunicaciones%20y%20Mercadeo%2014.01.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AVD\Downloads\MATRIZ%20RIESGOS%202023%20ajuste%20Comunicaciones%20y%20Mercadeo%2014.01.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Seb\Downloads\Matriz%20de%20Riesgos%202023%20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DAVD\Downloads\MATRIZ%20RIESGOS%202023%20APUESTA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AVD/Downloads/MATRIZ%20RIESGOS%202023%20control%20y%20fiscalizacio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DAVD\Downloads\19_01_2023_MAPA_RIESGOS%20LOTER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santir\Downloads\MATRIZ%20RIESGOS%202023%20ajuste%20Comunicaciones%20y%20Mercadeo%2014.01.202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AVD/Downloads/19_01_2023_MAPA_RIESGOS%20LOTE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Recaudo"/>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F2" t="str">
            <v>Muy baja</v>
          </cell>
          <cell r="G2">
            <v>0.2</v>
          </cell>
          <cell r="H2" t="str">
            <v>Leve</v>
          </cell>
          <cell r="I2">
            <v>0.2</v>
          </cell>
        </row>
        <row r="3">
          <cell r="F3" t="str">
            <v>Baja</v>
          </cell>
          <cell r="G3">
            <v>0.4</v>
          </cell>
          <cell r="H3" t="str">
            <v>Menor</v>
          </cell>
          <cell r="I3">
            <v>0.4</v>
          </cell>
        </row>
        <row r="4">
          <cell r="F4" t="str">
            <v>Media</v>
          </cell>
          <cell r="G4">
            <v>0.6</v>
          </cell>
          <cell r="H4" t="str">
            <v>Moderado</v>
          </cell>
          <cell r="I4">
            <v>0.6</v>
          </cell>
        </row>
        <row r="5">
          <cell r="F5" t="str">
            <v>Alta</v>
          </cell>
          <cell r="G5">
            <v>0.8</v>
          </cell>
          <cell r="H5" t="str">
            <v>Mayor</v>
          </cell>
          <cell r="I5">
            <v>0.8</v>
          </cell>
        </row>
        <row r="6">
          <cell r="F6" t="str">
            <v>Muy alta</v>
          </cell>
          <cell r="G6">
            <v>1</v>
          </cell>
          <cell r="H6" t="str">
            <v>Catastrófico</v>
          </cell>
          <cell r="I6">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órmula"/>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Planeación y D Estratégico"/>
      <sheetName val="G. Comunicaciones"/>
      <sheetName val="Explotación JSA AP"/>
      <sheetName val="Explotación JSA Loterías"/>
      <sheetName val="Recaudo"/>
      <sheetName val="Control, Ins y Fisca"/>
      <sheetName val="Atención al cliente"/>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Planeación y D Estratégico"/>
      <sheetName val="G. Comunicaciones"/>
      <sheetName val="Explotación JSA AP"/>
      <sheetName val="Control, Ins y Fisca"/>
      <sheetName val="Explotación JSA Loterías"/>
      <sheetName val="Recaudo"/>
      <sheetName val="Atención al cliente"/>
      <sheetName val="G. Financiera"/>
      <sheetName val="Gestión ByS"/>
      <sheetName val="G. Documental"/>
      <sheetName val="G. TIC"/>
      <sheetName val="G Jurídica"/>
      <sheetName val="Evaluación Independiente G"/>
      <sheetName val="Control Disciplinario Interno"/>
      <sheetName val="Protección de Datos Personales"/>
      <sheetName val="Hoja1"/>
    </sheetNames>
    <sheetDataSet>
      <sheetData sheetId="0" refreshError="1"/>
      <sheetData sheetId="1" refreshError="1"/>
      <sheetData sheetId="2" refreshError="1"/>
      <sheetData sheetId="3">
        <row r="1">
          <cell r="F1" t="str">
            <v>Probabilidad</v>
          </cell>
          <cell r="G1" t="str">
            <v>%</v>
          </cell>
        </row>
        <row r="2">
          <cell r="C2" t="str">
            <v>Muy bajaLeve</v>
          </cell>
          <cell r="D2" t="str">
            <v>Bajo</v>
          </cell>
          <cell r="F2" t="str">
            <v>Muy baja</v>
          </cell>
          <cell r="G2">
            <v>0.2</v>
          </cell>
        </row>
        <row r="3">
          <cell r="C3" t="str">
            <v>Muy bajaMenor</v>
          </cell>
          <cell r="D3" t="str">
            <v>Bajo</v>
          </cell>
          <cell r="F3" t="str">
            <v>Baja</v>
          </cell>
          <cell r="G3">
            <v>0.4</v>
          </cell>
        </row>
        <row r="4">
          <cell r="C4" t="str">
            <v>Muy bajaModerado</v>
          </cell>
          <cell r="D4" t="str">
            <v>Moderado</v>
          </cell>
          <cell r="F4" t="str">
            <v>Media</v>
          </cell>
          <cell r="G4">
            <v>0.6</v>
          </cell>
        </row>
        <row r="5">
          <cell r="C5" t="str">
            <v>Muy bajaMayor</v>
          </cell>
          <cell r="D5" t="str">
            <v>Alto</v>
          </cell>
          <cell r="F5" t="str">
            <v>Alta</v>
          </cell>
          <cell r="G5">
            <v>0.8</v>
          </cell>
        </row>
        <row r="6">
          <cell r="C6" t="str">
            <v>Muy bajaCatastrófico</v>
          </cell>
          <cell r="D6" t="str">
            <v>Extremo</v>
          </cell>
          <cell r="F6" t="str">
            <v>Muy alta</v>
          </cell>
          <cell r="G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órmula"/>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G. TIC"/>
      <sheetName val="Hoja1"/>
    </sheetNames>
    <sheetDataSet>
      <sheetData sheetId="0" refreshError="1"/>
      <sheetData sheetId="1" refreshError="1"/>
      <sheetData sheetId="2" refreshError="1"/>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yudas diligenciamiento"/>
      <sheetName val="Gestión de las Tecnologías"/>
      <sheetName val="Diseño Controles"/>
    </sheetNames>
    <sheetDataSet>
      <sheetData sheetId="0"/>
      <sheetData sheetId="1"/>
      <sheetData sheetId="2">
        <row r="2">
          <cell r="H2" t="str">
            <v>La persona encargada de generar los reportes, semestralmente, con el fin de verificar que usuarios son los que deben tener el permiso de administrador revisa los perfiles y usuarios de administración, de no realizarse el control en el momento que se identifique se ejecuta y se corrige inmediatamente. Como evidencia se deja un correo informando al Jefe de la Oficina de Gestión Tecnológica e Innovación las novedades encontradas.</v>
          </cell>
        </row>
        <row r="3">
          <cell r="H3" t="str">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ell>
        </row>
        <row r="4">
          <cell r="H4" t="str">
            <v>La persona encargada de diligenciar la matriz de usuarios y perfiles semestralmente, con el fin de validar que únicamente las personas que por las obligaciones y/o funciones de su rol dentro de la entidad lo necesiten, revisa que las personas con el rol de administrador son las que deberían poder acceder al Directoria Activo (DA). En caso de identificarse desviaciones a la información conservada en la matriz, se corrigen inmediatamente. Como evidencia se deja un correo informando al Jefe de la Oficina de Gestión Tecnológica e Innovación las novedades encontradas y la matriz de usuarios y perfiles actualizada.</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Hoja1"/>
    </sheetNames>
    <sheetDataSet>
      <sheetData sheetId="0" refreshError="1"/>
      <sheetData sheetId="1" refreshError="1"/>
      <sheetData sheetId="2" refreshError="1"/>
      <sheetData sheetId="3">
        <row r="1">
          <cell r="F1" t="str">
            <v>Probabilidad</v>
          </cell>
          <cell r="G1" t="str">
            <v>%</v>
          </cell>
        </row>
        <row r="2">
          <cell r="C2" t="str">
            <v>Muy bajaLeve</v>
          </cell>
          <cell r="D2" t="str">
            <v>Bajo</v>
          </cell>
          <cell r="F2" t="str">
            <v>Muy baja</v>
          </cell>
          <cell r="G2">
            <v>0.2</v>
          </cell>
        </row>
        <row r="3">
          <cell r="C3" t="str">
            <v>Muy bajaMenor</v>
          </cell>
          <cell r="D3" t="str">
            <v>Bajo</v>
          </cell>
          <cell r="F3" t="str">
            <v>Baja</v>
          </cell>
          <cell r="G3">
            <v>0.4</v>
          </cell>
        </row>
        <row r="4">
          <cell r="C4" t="str">
            <v>Muy bajaModerado</v>
          </cell>
          <cell r="D4" t="str">
            <v>Moderado</v>
          </cell>
          <cell r="F4" t="str">
            <v>Media</v>
          </cell>
          <cell r="G4">
            <v>0.6</v>
          </cell>
        </row>
        <row r="5">
          <cell r="C5" t="str">
            <v>Muy bajaMayor</v>
          </cell>
          <cell r="D5" t="str">
            <v>Alto</v>
          </cell>
          <cell r="F5" t="str">
            <v>Alta</v>
          </cell>
          <cell r="G5">
            <v>0.8</v>
          </cell>
        </row>
        <row r="6">
          <cell r="C6" t="str">
            <v>Muy bajaCatastrófico</v>
          </cell>
          <cell r="D6" t="str">
            <v>Extremo</v>
          </cell>
          <cell r="F6" t="str">
            <v>Muy alta</v>
          </cell>
          <cell r="G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Planeación y D Estratégico"/>
      <sheetName val="G. Comunicaciones"/>
      <sheetName val="Explotación JSA AP"/>
      <sheetName val="Explotación JSA Loterías"/>
      <sheetName val="Recaudo"/>
      <sheetName val="Control, Ins y Fisca"/>
      <sheetName val="Atención al cliente"/>
      <sheetName val="G TH"/>
      <sheetName val="G. Financiera"/>
      <sheetName val="Gestión ByS"/>
      <sheetName val="G. Documental"/>
      <sheetName val="G. TIC"/>
      <sheetName val="G Jurídica"/>
      <sheetName val="Evaluación Independiente G"/>
      <sheetName val="Hoja1"/>
    </sheetNames>
    <sheetDataSet>
      <sheetData sheetId="0" refreshError="1"/>
      <sheetData sheetId="1" refreshError="1"/>
      <sheetData sheetId="2" refreshError="1"/>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órmul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row>
        <row r="2">
          <cell r="C2" t="str">
            <v>Muy bajaLeve</v>
          </cell>
          <cell r="D2" t="str">
            <v>Bajo</v>
          </cell>
        </row>
        <row r="3">
          <cell r="C3" t="str">
            <v>Muy bajaMenor</v>
          </cell>
          <cell r="D3" t="str">
            <v>Bajo</v>
          </cell>
        </row>
        <row r="4">
          <cell r="C4" t="str">
            <v>Muy bajaModerado</v>
          </cell>
          <cell r="D4" t="str">
            <v>Moderado</v>
          </cell>
        </row>
        <row r="5">
          <cell r="C5" t="str">
            <v>Muy bajaMayor</v>
          </cell>
          <cell r="D5" t="str">
            <v>Alto</v>
          </cell>
        </row>
        <row r="6">
          <cell r="C6" t="str">
            <v>Muy bajaCatastrófico</v>
          </cell>
          <cell r="D6" t="str">
            <v>Extremo</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Explotación JSA AP"/>
      <sheetName val="Control, Ins y Fisca"/>
      <sheetName val="Explotación JSA Loterías"/>
      <sheetName val="Recaudo"/>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efreshError="1">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efreshError="1">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Explotación JSA Loterías"/>
      <sheetName val="Recaudo"/>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Explotación JSA Loterías"/>
      <sheetName val="Recaudo"/>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efreshError="1">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persons/person.xml><?xml version="1.0" encoding="utf-8"?>
<personList xmlns="http://schemas.microsoft.com/office/spreadsheetml/2018/threadedcomments" xmlns:x="http://schemas.openxmlformats.org/spreadsheetml/2006/main">
  <person displayName="Wellfin Jhonathan Canro Rodriguez" id="{EBC44616-D14D-4C3E-AA11-6E2204CEEFDA}" userId="S::wellfin.canro@loteriadebogota.com::3dfe08c3-c282-42dd-a728-bdbd6be1f7b9"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K14" dT="2023-12-14T19:19:36.54" personId="{EBC44616-D14D-4C3E-AA11-6E2204CEEFDA}" id="{7CB3CD56-A4DD-4520-BE01-95BF3988D201}">
    <text>Pendiente por aprobar en el siguiente comité institucional de gestión y desempeño</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 Id="rId4" Type="http://schemas.microsoft.com/office/2017/10/relationships/threadedComment" Target="../threadedComments/threadedComment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hyperlink" Target="../../../../../DAVD/AppData/:f:/s/CARPETASCOMPARTIDAS/EtpHiyFHPPpCp9pArybH5qgBO_ZONfR1jTQXUJHgnKDcHQ" TargetMode="External"/><Relationship Id="rId13" Type="http://schemas.openxmlformats.org/officeDocument/2006/relationships/hyperlink" Target="../../../../../:f:/s/CARPETASCOMPARTIDAS/En5AA0HOxvZCmEHUTNAjAHMBECLUKVdzvpmQO86IX9Ihjg" TargetMode="External"/><Relationship Id="rId18" Type="http://schemas.openxmlformats.org/officeDocument/2006/relationships/hyperlink" Target="../../../../../:u:/g/personal/sandra_henao_loteriadebogota_com/ES08D6yRPKtHsstdK-b9XzoBmFoKjmiJym-3v37JMAoEsQ" TargetMode="External"/><Relationship Id="rId3" Type="http://schemas.openxmlformats.org/officeDocument/2006/relationships/hyperlink" Target="../../../../../DAVD/Downloads/CONTROL%20VENTA%20DE%20FORMULARIOS%20APUESTAS%20CON%20UTILIDAD(1).xlsx" TargetMode="External"/><Relationship Id="rId21" Type="http://schemas.openxmlformats.org/officeDocument/2006/relationships/printerSettings" Target="../printerSettings/printerSettings4.bin"/><Relationship Id="rId7" Type="http://schemas.openxmlformats.org/officeDocument/2006/relationships/hyperlink" Target="../../../../../DAVD/AppData/:f:/s/CARPETASCOMPARTIDAS/EtpHiyFHPPpCp9pArybH5qgBO_ZONfR1jTQXUJHgnKDcHQ" TargetMode="External"/><Relationship Id="rId12" Type="http://schemas.openxmlformats.org/officeDocument/2006/relationships/hyperlink" Target="../../../../../:f:/s/CARPETASCOMPARTIDAS/EldmcAembrtGqRQ-Libedi0BbSMv_yd--CQfbn6uJRep_A" TargetMode="External"/><Relationship Id="rId17" Type="http://schemas.openxmlformats.org/officeDocument/2006/relationships/hyperlink" Target="../../../../../:f:/g/personal/sandra_henao_loteriadebogota_com/Ehi5FvOLcYRFmrt9B9-5cpEB2IoR7M4iBCbZ4FgDejqtRg" TargetMode="External"/><Relationship Id="rId2" Type="http://schemas.openxmlformats.org/officeDocument/2006/relationships/hyperlink" Target="../../../../../:f:/g/personal/administrativo_apuestas_loteriadebogota_com/EoS9TI0u7gNPu8SlfUIBc8EBUAzUAUptcMyNUEC-0uazYg" TargetMode="External"/><Relationship Id="rId16" Type="http://schemas.openxmlformats.org/officeDocument/2006/relationships/hyperlink" Target="../../../../../:f:/g/personal/claudia_vega_loteriadebogota_com/EqD2eiWWv4VEpjj8FHA3600BahqY2Z7TaO76E_1wja3uZQ" TargetMode="External"/><Relationship Id="rId20" Type="http://schemas.openxmlformats.org/officeDocument/2006/relationships/hyperlink" Target="../../../../../:f:/s/GESTINJURDICA/EvZvAQAv1RtCvlkKy35txmAB_1KXusrEkmBzkEfkthoFVw" TargetMode="External"/><Relationship Id="rId1" Type="http://schemas.openxmlformats.org/officeDocument/2006/relationships/hyperlink" Target="../../../../../:f:/g/personal/administrativo_apuestas_loteriadebogota_com/EoS9TI0u7gNPu8SlfUIBc8EBUAzUAUptcMyNUEC-0uazYg" TargetMode="External"/><Relationship Id="rId6" Type="http://schemas.openxmlformats.org/officeDocument/2006/relationships/hyperlink" Target="../../../../../DAVD/AppData/:f:/s/CARPETASCOMPARTIDAS/EtpHiyFHPPpCp9pArybH5qgBO_ZONfR1jTQXUJHgnKDcHQ" TargetMode="External"/><Relationship Id="rId11" Type="http://schemas.openxmlformats.org/officeDocument/2006/relationships/hyperlink" Target="../../../../../:f:/s/CARPETASCOMPARTIDAS/Eg66LdMRGPhIhIzpqtfPpMcBbcYqV8f8SiJ2_wyyjY7REw" TargetMode="External"/><Relationship Id="rId5" Type="http://schemas.openxmlformats.org/officeDocument/2006/relationships/hyperlink" Target="../../../../../DAVD/:x:/g/personal/paula_forero_loteriadebogota_com/EU99GsN1HJFDiVgHRA2Uu0AB1teJ54AWpbRZyTm9kxQTug" TargetMode="External"/><Relationship Id="rId15" Type="http://schemas.openxmlformats.org/officeDocument/2006/relationships/hyperlink" Target="../../../../../:b:/g/personal/claudia_vega_loteriadebogota_com/EU4fByOMoNpNm4BBuQ5AmKMBCZIC0F_l7M_zmT3rD_MYow" TargetMode="External"/><Relationship Id="rId10" Type="http://schemas.openxmlformats.org/officeDocument/2006/relationships/hyperlink" Target="../../../../../:f:/s/CARPETASCOMPARTIDAS/EjOS3yPNLmxKoUEzGo38kY0Bce5DAzrKvpIOjs4P6bvZig" TargetMode="External"/><Relationship Id="rId19" Type="http://schemas.openxmlformats.org/officeDocument/2006/relationships/hyperlink" Target="../../../../../DAVD/:b:/g/personal/claudia_vega_loteriadebogota_com/EfgORh8iUy9DmJraA_iv3KsBaqKWy6tp9mWZFM3aBZjvmQ" TargetMode="External"/><Relationship Id="rId4" Type="http://schemas.openxmlformats.org/officeDocument/2006/relationships/hyperlink" Target="https://chanseguro.loteriadebogota.com:9503/analytics/saw.dll?dashboard&amp;PortalPath=%2Fshared%2FTrazabilidad%20Papeler%C3%ADa%2F_portal%2FTrazabilidad%20Papeler%C3%ADa" TargetMode="External"/><Relationship Id="rId9" Type="http://schemas.openxmlformats.org/officeDocument/2006/relationships/hyperlink" Target="../../../../../:b:/s/CARPETASCOMPARTIDAS/EaoyCVeskS1LhCi9MI_Ims0BY8h5-TAc3FRZrugATI3nFw" TargetMode="External"/><Relationship Id="rId14" Type="http://schemas.openxmlformats.org/officeDocument/2006/relationships/hyperlink" Target="../../../../../:f:/s/CARPETASCOMPARTIDAS/EsZ5nRakQydAhyvCxddWIrYBaFzmTVAjmpjs3g8J7coNKg"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5"/>
  <sheetViews>
    <sheetView topLeftCell="A8" workbookViewId="0">
      <selection activeCell="G14" sqref="G14"/>
    </sheetView>
  </sheetViews>
  <sheetFormatPr baseColWidth="10" defaultColWidth="11.42578125" defaultRowHeight="15" x14ac:dyDescent="0.25"/>
  <cols>
    <col min="2" max="2" width="14.7109375" customWidth="1"/>
    <col min="3" max="3" width="15.42578125" customWidth="1"/>
    <col min="8" max="8" width="14.85546875" customWidth="1"/>
    <col min="13" max="13" width="13.28515625" customWidth="1"/>
  </cols>
  <sheetData>
    <row r="1" spans="1:18" ht="45.75" thickBot="1" x14ac:dyDescent="0.3">
      <c r="A1" s="8" t="s">
        <v>0</v>
      </c>
      <c r="B1" s="8" t="s">
        <v>1</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459" t="s">
        <v>1027</v>
      </c>
    </row>
    <row r="2" spans="1:18" ht="105.75" thickBot="1" x14ac:dyDescent="0.3">
      <c r="A2" s="7" t="s">
        <v>13</v>
      </c>
      <c r="B2" s="7" t="s">
        <v>17</v>
      </c>
      <c r="C2" s="7" t="s">
        <v>18</v>
      </c>
      <c r="D2" s="7" t="s">
        <v>19</v>
      </c>
      <c r="E2" s="7" t="s">
        <v>20</v>
      </c>
      <c r="F2" s="7" t="s">
        <v>21</v>
      </c>
      <c r="G2" s="10" t="s">
        <v>22</v>
      </c>
      <c r="H2" s="10" t="s">
        <v>23</v>
      </c>
      <c r="I2" s="10" t="s">
        <v>24</v>
      </c>
      <c r="J2" s="10" t="s">
        <v>25</v>
      </c>
      <c r="K2" s="10" t="s">
        <v>26</v>
      </c>
      <c r="L2" s="10" t="s">
        <v>27</v>
      </c>
      <c r="M2" s="10" t="s">
        <v>28</v>
      </c>
      <c r="N2" s="51" t="s">
        <v>29</v>
      </c>
      <c r="O2" s="52" t="s">
        <v>30</v>
      </c>
      <c r="P2" s="51" t="s">
        <v>31</v>
      </c>
      <c r="Q2" s="54" t="s">
        <v>32</v>
      </c>
      <c r="R2" s="26" t="s">
        <v>1028</v>
      </c>
    </row>
    <row r="3" spans="1:18" ht="240.75" thickBot="1" x14ac:dyDescent="0.3">
      <c r="A3" s="7" t="s">
        <v>14</v>
      </c>
      <c r="B3" s="27" t="s">
        <v>33</v>
      </c>
      <c r="C3" s="7" t="s">
        <v>34</v>
      </c>
      <c r="D3" s="10" t="s">
        <v>35</v>
      </c>
      <c r="E3" s="7" t="s">
        <v>36</v>
      </c>
      <c r="F3" s="7" t="s">
        <v>37</v>
      </c>
      <c r="G3" s="10" t="s">
        <v>38</v>
      </c>
      <c r="H3" s="10" t="s">
        <v>39</v>
      </c>
      <c r="I3" s="10" t="s">
        <v>40</v>
      </c>
      <c r="J3" s="10" t="s">
        <v>41</v>
      </c>
      <c r="K3" s="10" t="s">
        <v>42</v>
      </c>
      <c r="L3" s="10" t="s">
        <v>43</v>
      </c>
      <c r="M3" s="10" t="s">
        <v>44</v>
      </c>
      <c r="N3" s="51" t="s">
        <v>45</v>
      </c>
      <c r="O3" s="52" t="s">
        <v>46</v>
      </c>
      <c r="P3" s="51" t="s">
        <v>47</v>
      </c>
      <c r="Q3" s="26" t="s">
        <v>48</v>
      </c>
      <c r="R3" s="26" t="s">
        <v>186</v>
      </c>
    </row>
    <row r="4" spans="1:18" ht="150.75" thickBot="1" x14ac:dyDescent="0.3">
      <c r="A4" s="7" t="s">
        <v>49</v>
      </c>
      <c r="B4" s="7" t="s">
        <v>50</v>
      </c>
      <c r="C4" s="7" t="s">
        <v>51</v>
      </c>
      <c r="D4" s="7" t="s">
        <v>52</v>
      </c>
      <c r="E4" s="7" t="s">
        <v>53</v>
      </c>
      <c r="F4" s="7" t="s">
        <v>54</v>
      </c>
      <c r="G4" s="7" t="s">
        <v>55</v>
      </c>
      <c r="J4" s="26" t="s">
        <v>56</v>
      </c>
      <c r="K4" s="26" t="s">
        <v>57</v>
      </c>
      <c r="L4" s="26" t="s">
        <v>58</v>
      </c>
      <c r="M4" s="10" t="s">
        <v>59</v>
      </c>
      <c r="N4" s="51" t="s">
        <v>60</v>
      </c>
      <c r="O4" s="52" t="s">
        <v>61</v>
      </c>
      <c r="P4" s="51" t="s">
        <v>62</v>
      </c>
      <c r="Q4" s="54" t="s">
        <v>63</v>
      </c>
    </row>
    <row r="5" spans="1:18" ht="210.75" thickBot="1" x14ac:dyDescent="0.3">
      <c r="A5" s="7"/>
      <c r="B5" s="7" t="s">
        <v>12</v>
      </c>
      <c r="C5" s="7" t="s">
        <v>64</v>
      </c>
      <c r="D5" s="7" t="s">
        <v>65</v>
      </c>
      <c r="E5" s="7" t="s">
        <v>66</v>
      </c>
      <c r="F5" s="7"/>
      <c r="G5" s="10" t="s">
        <v>67</v>
      </c>
      <c r="J5" s="26" t="s">
        <v>68</v>
      </c>
      <c r="K5" s="26" t="s">
        <v>69</v>
      </c>
      <c r="L5" s="26" t="s">
        <v>70</v>
      </c>
      <c r="M5" s="26" t="s">
        <v>71</v>
      </c>
      <c r="N5" s="51" t="s">
        <v>72</v>
      </c>
      <c r="O5" s="52" t="s">
        <v>73</v>
      </c>
      <c r="P5" s="51" t="s">
        <v>74</v>
      </c>
      <c r="Q5" s="54" t="s">
        <v>75</v>
      </c>
    </row>
    <row r="6" spans="1:18" ht="150.75" thickBot="1" x14ac:dyDescent="0.3">
      <c r="A6" s="7"/>
      <c r="B6" s="7" t="s">
        <v>76</v>
      </c>
      <c r="C6" s="7" t="s">
        <v>77</v>
      </c>
      <c r="D6" s="7" t="s">
        <v>78</v>
      </c>
      <c r="E6" s="7" t="s">
        <v>79</v>
      </c>
      <c r="F6" s="7"/>
      <c r="G6" s="10" t="s">
        <v>33</v>
      </c>
      <c r="J6" s="26" t="s">
        <v>80</v>
      </c>
      <c r="K6" s="26" t="s">
        <v>70</v>
      </c>
      <c r="L6" s="26" t="s">
        <v>81</v>
      </c>
      <c r="M6" s="10" t="s">
        <v>82</v>
      </c>
      <c r="N6" s="51" t="s">
        <v>83</v>
      </c>
      <c r="O6" s="52" t="s">
        <v>84</v>
      </c>
      <c r="P6" s="51" t="s">
        <v>85</v>
      </c>
      <c r="Q6" s="54" t="s">
        <v>86</v>
      </c>
    </row>
    <row r="7" spans="1:18" ht="45" x14ac:dyDescent="0.25">
      <c r="A7" s="7"/>
      <c r="B7" s="7" t="s">
        <v>87</v>
      </c>
      <c r="C7" s="7" t="s">
        <v>88</v>
      </c>
      <c r="D7" s="7"/>
      <c r="E7" s="7"/>
      <c r="F7" s="7"/>
      <c r="G7" s="7" t="s">
        <v>89</v>
      </c>
      <c r="K7" s="26" t="s">
        <v>90</v>
      </c>
      <c r="M7" s="10" t="s">
        <v>91</v>
      </c>
      <c r="N7" s="53" t="s">
        <v>70</v>
      </c>
      <c r="O7" s="53" t="s">
        <v>70</v>
      </c>
      <c r="P7" s="53" t="s">
        <v>70</v>
      </c>
      <c r="Q7" s="54" t="s">
        <v>92</v>
      </c>
    </row>
    <row r="8" spans="1:18" ht="45" x14ac:dyDescent="0.25">
      <c r="A8" s="7"/>
      <c r="B8" s="7"/>
      <c r="C8" s="7" t="s">
        <v>93</v>
      </c>
      <c r="D8" s="7"/>
      <c r="E8" s="7"/>
      <c r="F8" s="7"/>
      <c r="G8" s="10" t="s">
        <v>12</v>
      </c>
      <c r="K8" s="26" t="s">
        <v>94</v>
      </c>
      <c r="M8" s="10" t="s">
        <v>95</v>
      </c>
      <c r="Q8" s="54" t="s">
        <v>96</v>
      </c>
    </row>
    <row r="9" spans="1:18" ht="60" x14ac:dyDescent="0.25">
      <c r="C9" s="10" t="s">
        <v>97</v>
      </c>
      <c r="G9" s="7" t="s">
        <v>98</v>
      </c>
      <c r="M9" s="10" t="s">
        <v>99</v>
      </c>
    </row>
    <row r="10" spans="1:18" ht="45" x14ac:dyDescent="0.25">
      <c r="G10" s="7" t="s">
        <v>100</v>
      </c>
      <c r="M10" s="10" t="s">
        <v>101</v>
      </c>
    </row>
    <row r="11" spans="1:18" ht="45" x14ac:dyDescent="0.25">
      <c r="G11" s="10" t="s">
        <v>102</v>
      </c>
      <c r="M11" s="10" t="s">
        <v>103</v>
      </c>
    </row>
    <row r="12" spans="1:18" ht="30" x14ac:dyDescent="0.25">
      <c r="G12" s="10" t="s">
        <v>104</v>
      </c>
      <c r="M12" s="10" t="s">
        <v>105</v>
      </c>
    </row>
    <row r="13" spans="1:18" ht="45" x14ac:dyDescent="0.25">
      <c r="G13" s="10" t="s">
        <v>1232</v>
      </c>
      <c r="M13" s="10" t="s">
        <v>106</v>
      </c>
    </row>
    <row r="14" spans="1:18" ht="60" x14ac:dyDescent="0.25">
      <c r="M14" s="10" t="s">
        <v>107</v>
      </c>
    </row>
    <row r="15" spans="1:18" x14ac:dyDescent="0.25">
      <c r="M15" s="10" t="s">
        <v>108</v>
      </c>
    </row>
  </sheetData>
  <sheetProtection algorithmName="SHA-512" hashValue="/EigozQjdHa/4ALmB90DGV2oA7vHTyrbgyiWzJwFwrHAXfwb0kMOxK8A8+8mP0vO6v3zvz76MAWe4OcLnJLHWw==" saltValue="0lJkUv8C98DVQjiFZrfSXw==" spinCount="100000" sheet="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9DC84-927F-4E26-8AC0-4A75061B547B}">
  <dimension ref="A1:BY8"/>
  <sheetViews>
    <sheetView topLeftCell="AC6" zoomScale="70" zoomScaleNormal="70" workbookViewId="0">
      <selection activeCell="AC8" sqref="AC8"/>
    </sheetView>
  </sheetViews>
  <sheetFormatPr baseColWidth="10" defaultColWidth="11.42578125" defaultRowHeight="14.25" customHeight="1" x14ac:dyDescent="0.2"/>
  <cols>
    <col min="1" max="1" width="14.140625" style="236" customWidth="1"/>
    <col min="2" max="2" width="16" style="243" customWidth="1"/>
    <col min="3" max="3" width="17.28515625" style="243" customWidth="1"/>
    <col min="4" max="4" width="11.28515625" style="243" customWidth="1"/>
    <col min="5" max="5" width="19.5703125" style="243" customWidth="1"/>
    <col min="6" max="6" width="44.140625" style="238" customWidth="1"/>
    <col min="7" max="7" width="9.7109375" style="238" customWidth="1"/>
    <col min="8" max="8" width="31.7109375" style="238" customWidth="1"/>
    <col min="9" max="9" width="32.42578125" style="238" customWidth="1"/>
    <col min="10" max="10" width="23.42578125" style="238" customWidth="1"/>
    <col min="11" max="11" width="15.28515625" style="238" customWidth="1"/>
    <col min="12" max="12" width="21" style="238" customWidth="1"/>
    <col min="13" max="13" width="14.5703125" style="238" customWidth="1"/>
    <col min="14" max="14" width="3.42578125" style="238" hidden="1" customWidth="1"/>
    <col min="15" max="15" width="24.28515625" style="238" customWidth="1"/>
    <col min="16" max="16" width="3.42578125" style="238" hidden="1" customWidth="1"/>
    <col min="17" max="17" width="20.140625" style="238" customWidth="1"/>
    <col min="18" max="18" width="3.28515625" style="238" hidden="1" customWidth="1"/>
    <col min="19" max="20" width="21.85546875" style="238" customWidth="1"/>
    <col min="21" max="21" width="10.42578125" style="238" hidden="1" customWidth="1"/>
    <col min="22" max="22" width="15" style="238" bestFit="1" customWidth="1"/>
    <col min="23" max="23" width="5.7109375" style="244" hidden="1" customWidth="1"/>
    <col min="24" max="24" width="13.7109375" style="238" customWidth="1"/>
    <col min="25" max="25" width="5.7109375" style="244" hidden="1" customWidth="1"/>
    <col min="26" max="26" width="16.85546875" style="238" bestFit="1" customWidth="1"/>
    <col min="27" max="27" width="5.42578125" style="238" hidden="1" customWidth="1"/>
    <col min="28" max="28" width="34.28515625" style="238" customWidth="1"/>
    <col min="29" max="29" width="133.42578125" style="238" customWidth="1"/>
    <col min="30" max="30" width="10" style="238" bestFit="1" customWidth="1"/>
    <col min="31" max="31" width="8.42578125" style="244" customWidth="1"/>
    <col min="32" max="32" width="20.28515625" style="244" customWidth="1"/>
    <col min="33" max="33" width="9" style="244" customWidth="1"/>
    <col min="34" max="34" width="14.140625" style="244" customWidth="1"/>
    <col min="35" max="35" width="16.42578125" style="238" customWidth="1"/>
    <col min="36" max="36" width="14.7109375" style="243" customWidth="1"/>
    <col min="37" max="37" width="20.7109375" style="238" customWidth="1"/>
    <col min="38" max="38" width="13.7109375" style="238" hidden="1" customWidth="1"/>
    <col min="39" max="39" width="13.7109375" style="242" customWidth="1"/>
    <col min="40" max="40" width="13.7109375" style="238" customWidth="1"/>
    <col min="41" max="41" width="15.28515625" style="238" customWidth="1"/>
    <col min="42" max="42" width="4.42578125" style="241" customWidth="1"/>
    <col min="43" max="43" width="86.42578125" style="241" customWidth="1"/>
    <col min="44" max="44" width="17" style="240" customWidth="1"/>
    <col min="45" max="45" width="12.5703125" style="239" customWidth="1"/>
    <col min="46" max="46" width="11.5703125" style="239" customWidth="1"/>
    <col min="47" max="47" width="21.85546875" style="238" customWidth="1"/>
    <col min="48" max="48" width="14.85546875" style="236" customWidth="1"/>
    <col min="49" max="50" width="48.42578125" style="237" customWidth="1"/>
    <col min="51" max="51" width="14.85546875" style="236" customWidth="1"/>
    <col min="52" max="52" width="44.7109375" style="236" customWidth="1"/>
    <col min="53" max="53" width="29.42578125" style="236" customWidth="1"/>
    <col min="54" max="54" width="14.85546875" style="236" customWidth="1"/>
    <col min="55" max="55" width="32.28515625" style="237" customWidth="1"/>
    <col min="56" max="56" width="23.5703125" style="237" customWidth="1"/>
    <col min="57" max="57" width="15.7109375" style="236" customWidth="1"/>
    <col min="58" max="58" width="26.42578125" style="236" customWidth="1"/>
    <col min="59" max="59" width="37" style="236" customWidth="1"/>
    <col min="60" max="60" width="30.42578125" style="236" customWidth="1"/>
    <col min="61" max="61" width="53.28515625" style="236" customWidth="1"/>
    <col min="62" max="62" width="25.140625" style="236" customWidth="1"/>
    <col min="63" max="63" width="24.42578125" style="236" customWidth="1"/>
    <col min="64" max="64" width="26.85546875" style="236" customWidth="1"/>
    <col min="65" max="65" width="25.5703125" style="236" customWidth="1"/>
    <col min="66" max="66" width="31.5703125" style="236" customWidth="1"/>
    <col min="67" max="67" width="14.7109375" style="236" customWidth="1"/>
    <col min="68" max="68" width="31.42578125" style="236" customWidth="1"/>
    <col min="69" max="69" width="28.42578125" style="236" customWidth="1"/>
    <col min="70" max="70" width="33" style="236" customWidth="1"/>
    <col min="71" max="71" width="39.42578125" style="236" customWidth="1"/>
    <col min="72" max="244" width="11.42578125" style="236"/>
    <col min="245" max="245" width="21.85546875" style="236" customWidth="1"/>
    <col min="246" max="246" width="13.85546875" style="236" customWidth="1"/>
    <col min="247" max="247" width="38.7109375" style="236" customWidth="1"/>
    <col min="248" max="248" width="3" style="236" bestFit="1" customWidth="1"/>
    <col min="249" max="249" width="32.28515625" style="236" customWidth="1"/>
    <col min="250" max="250" width="46.28515625" style="236" customWidth="1"/>
    <col min="251" max="251" width="19" style="236" customWidth="1"/>
    <col min="252" max="252" width="0" style="236" hidden="1" customWidth="1"/>
    <col min="253" max="253" width="17.7109375" style="236" customWidth="1"/>
    <col min="254" max="254" width="0" style="236" hidden="1" customWidth="1"/>
    <col min="255" max="255" width="22.28515625" style="236" customWidth="1"/>
    <col min="256" max="256" width="5.28515625" style="236" customWidth="1"/>
    <col min="257" max="257" width="36.28515625" style="236" customWidth="1"/>
    <col min="258" max="258" width="5.7109375" style="236" customWidth="1"/>
    <col min="259" max="259" width="0" style="236" hidden="1" customWidth="1"/>
    <col min="260" max="260" width="20.7109375" style="236" customWidth="1"/>
    <col min="261" max="261" width="4.85546875" style="236" customWidth="1"/>
    <col min="262" max="262" width="0" style="236" hidden="1" customWidth="1"/>
    <col min="263" max="263" width="24.7109375" style="236" customWidth="1"/>
    <col min="264" max="264" width="12.28515625" style="236" customWidth="1"/>
    <col min="265" max="265" width="0" style="236" hidden="1" customWidth="1"/>
    <col min="266" max="266" width="3.42578125" style="236" customWidth="1"/>
    <col min="267" max="267" width="0" style="236" hidden="1" customWidth="1"/>
    <col min="268" max="268" width="17.7109375" style="236" customWidth="1"/>
    <col min="269" max="269" width="3.42578125" style="236" customWidth="1"/>
    <col min="270" max="270" width="0" style="236" hidden="1" customWidth="1"/>
    <col min="271" max="271" width="23.7109375" style="236" customWidth="1"/>
    <col min="272" max="272" width="10" style="236" customWidth="1"/>
    <col min="273" max="273" width="0" style="236" hidden="1" customWidth="1"/>
    <col min="274" max="275" width="14.7109375" style="236" customWidth="1"/>
    <col min="276" max="276" width="12.85546875" style="236" customWidth="1"/>
    <col min="277" max="277" width="3.28515625" style="236" customWidth="1"/>
    <col min="278" max="278" width="30.28515625" style="236" customWidth="1"/>
    <col min="279" max="279" width="5" style="236" customWidth="1"/>
    <col min="280" max="280" width="0" style="236" hidden="1" customWidth="1"/>
    <col min="281" max="281" width="14.28515625" style="236" customWidth="1"/>
    <col min="282" max="282" width="5.7109375" style="236" customWidth="1"/>
    <col min="283" max="283" width="0" style="236" hidden="1" customWidth="1"/>
    <col min="284" max="284" width="17.28515625" style="236" customWidth="1"/>
    <col min="285" max="285" width="12.7109375" style="236" customWidth="1"/>
    <col min="286" max="286" width="0" style="236" hidden="1" customWidth="1"/>
    <col min="287" max="287" width="5.28515625" style="236" customWidth="1"/>
    <col min="288" max="288" width="0" style="236" hidden="1" customWidth="1"/>
    <col min="289" max="289" width="17" style="236" customWidth="1"/>
    <col min="290" max="290" width="6.28515625" style="236" customWidth="1"/>
    <col min="291" max="291" width="0" style="236" hidden="1" customWidth="1"/>
    <col min="292" max="292" width="14.28515625" style="236" customWidth="1"/>
    <col min="293" max="293" width="7.5703125" style="236" customWidth="1"/>
    <col min="294" max="294" width="0" style="236" hidden="1" customWidth="1"/>
    <col min="295" max="296" width="14.28515625" style="236" customWidth="1"/>
    <col min="297" max="297" width="20.85546875" style="236" customWidth="1"/>
    <col min="298" max="298" width="14.42578125" style="236" customWidth="1"/>
    <col min="299" max="299" width="15" style="236" customWidth="1"/>
    <col min="300" max="300" width="2.7109375" style="236" customWidth="1"/>
    <col min="301" max="301" width="11.7109375" style="236" customWidth="1"/>
    <col min="302" max="302" width="11.5703125" style="236" customWidth="1"/>
    <col min="303" max="303" width="2.28515625" style="236" customWidth="1"/>
    <col min="304" max="304" width="41" style="236" customWidth="1"/>
    <col min="305" max="305" width="14.28515625" style="236" customWidth="1"/>
    <col min="306" max="307" width="11.5703125" style="236" customWidth="1"/>
    <col min="308" max="308" width="21.85546875" style="236" customWidth="1"/>
    <col min="309" max="500" width="11.42578125" style="236"/>
    <col min="501" max="501" width="21.85546875" style="236" customWidth="1"/>
    <col min="502" max="502" width="13.85546875" style="236" customWidth="1"/>
    <col min="503" max="503" width="38.7109375" style="236" customWidth="1"/>
    <col min="504" max="504" width="3" style="236" bestFit="1" customWidth="1"/>
    <col min="505" max="505" width="32.28515625" style="236" customWidth="1"/>
    <col min="506" max="506" width="46.28515625" style="236" customWidth="1"/>
    <col min="507" max="507" width="19" style="236" customWidth="1"/>
    <col min="508" max="508" width="0" style="236" hidden="1" customWidth="1"/>
    <col min="509" max="509" width="17.7109375" style="236" customWidth="1"/>
    <col min="510" max="510" width="0" style="236" hidden="1" customWidth="1"/>
    <col min="511" max="511" width="22.28515625" style="236" customWidth="1"/>
    <col min="512" max="512" width="5.28515625" style="236" customWidth="1"/>
    <col min="513" max="513" width="36.28515625" style="236" customWidth="1"/>
    <col min="514" max="514" width="5.7109375" style="236" customWidth="1"/>
    <col min="515" max="515" width="0" style="236" hidden="1" customWidth="1"/>
    <col min="516" max="516" width="20.7109375" style="236" customWidth="1"/>
    <col min="517" max="517" width="4.85546875" style="236" customWidth="1"/>
    <col min="518" max="518" width="0" style="236" hidden="1" customWidth="1"/>
    <col min="519" max="519" width="24.7109375" style="236" customWidth="1"/>
    <col min="520" max="520" width="12.28515625" style="236" customWidth="1"/>
    <col min="521" max="521" width="0" style="236" hidden="1" customWidth="1"/>
    <col min="522" max="522" width="3.42578125" style="236" customWidth="1"/>
    <col min="523" max="523" width="0" style="236" hidden="1" customWidth="1"/>
    <col min="524" max="524" width="17.7109375" style="236" customWidth="1"/>
    <col min="525" max="525" width="3.42578125" style="236" customWidth="1"/>
    <col min="526" max="526" width="0" style="236" hidden="1" customWidth="1"/>
    <col min="527" max="527" width="23.7109375" style="236" customWidth="1"/>
    <col min="528" max="528" width="10" style="236" customWidth="1"/>
    <col min="529" max="529" width="0" style="236" hidden="1" customWidth="1"/>
    <col min="530" max="531" width="14.7109375" style="236" customWidth="1"/>
    <col min="532" max="532" width="12.85546875" style="236" customWidth="1"/>
    <col min="533" max="533" width="3.28515625" style="236" customWidth="1"/>
    <col min="534" max="534" width="30.28515625" style="236" customWidth="1"/>
    <col min="535" max="535" width="5" style="236" customWidth="1"/>
    <col min="536" max="536" width="0" style="236" hidden="1" customWidth="1"/>
    <col min="537" max="537" width="14.28515625" style="236" customWidth="1"/>
    <col min="538" max="538" width="5.7109375" style="236" customWidth="1"/>
    <col min="539" max="539" width="0" style="236" hidden="1" customWidth="1"/>
    <col min="540" max="540" width="17.28515625" style="236" customWidth="1"/>
    <col min="541" max="541" width="12.7109375" style="236" customWidth="1"/>
    <col min="542" max="542" width="0" style="236" hidden="1" customWidth="1"/>
    <col min="543" max="543" width="5.28515625" style="236" customWidth="1"/>
    <col min="544" max="544" width="0" style="236" hidden="1" customWidth="1"/>
    <col min="545" max="545" width="17" style="236" customWidth="1"/>
    <col min="546" max="546" width="6.28515625" style="236" customWidth="1"/>
    <col min="547" max="547" width="0" style="236" hidden="1" customWidth="1"/>
    <col min="548" max="548" width="14.28515625" style="236" customWidth="1"/>
    <col min="549" max="549" width="7.5703125" style="236" customWidth="1"/>
    <col min="550" max="550" width="0" style="236" hidden="1" customWidth="1"/>
    <col min="551" max="552" width="14.28515625" style="236" customWidth="1"/>
    <col min="553" max="553" width="20.85546875" style="236" customWidth="1"/>
    <col min="554" max="554" width="14.42578125" style="236" customWidth="1"/>
    <col min="555" max="555" width="15" style="236" customWidth="1"/>
    <col min="556" max="556" width="2.7109375" style="236" customWidth="1"/>
    <col min="557" max="557" width="11.7109375" style="236" customWidth="1"/>
    <col min="558" max="558" width="11.5703125" style="236" customWidth="1"/>
    <col min="559" max="559" width="2.28515625" style="236" customWidth="1"/>
    <col min="560" max="560" width="41" style="236" customWidth="1"/>
    <col min="561" max="561" width="14.28515625" style="236" customWidth="1"/>
    <col min="562" max="563" width="11.5703125" style="236" customWidth="1"/>
    <col min="564" max="564" width="21.85546875" style="236" customWidth="1"/>
    <col min="565" max="756" width="11.42578125" style="236"/>
    <col min="757" max="757" width="21.85546875" style="236" customWidth="1"/>
    <col min="758" max="758" width="13.85546875" style="236" customWidth="1"/>
    <col min="759" max="759" width="38.7109375" style="236" customWidth="1"/>
    <col min="760" max="760" width="3" style="236" bestFit="1" customWidth="1"/>
    <col min="761" max="761" width="32.28515625" style="236" customWidth="1"/>
    <col min="762" max="762" width="46.28515625" style="236" customWidth="1"/>
    <col min="763" max="763" width="19" style="236" customWidth="1"/>
    <col min="764" max="764" width="0" style="236" hidden="1" customWidth="1"/>
    <col min="765" max="765" width="17.7109375" style="236" customWidth="1"/>
    <col min="766" max="766" width="0" style="236" hidden="1" customWidth="1"/>
    <col min="767" max="767" width="22.28515625" style="236" customWidth="1"/>
    <col min="768" max="768" width="5.28515625" style="236" customWidth="1"/>
    <col min="769" max="769" width="36.28515625" style="236" customWidth="1"/>
    <col min="770" max="770" width="5.7109375" style="236" customWidth="1"/>
    <col min="771" max="771" width="0" style="236" hidden="1" customWidth="1"/>
    <col min="772" max="772" width="20.7109375" style="236" customWidth="1"/>
    <col min="773" max="773" width="4.85546875" style="236" customWidth="1"/>
    <col min="774" max="774" width="0" style="236" hidden="1" customWidth="1"/>
    <col min="775" max="775" width="24.7109375" style="236" customWidth="1"/>
    <col min="776" max="776" width="12.28515625" style="236" customWidth="1"/>
    <col min="777" max="777" width="0" style="236" hidden="1" customWidth="1"/>
    <col min="778" max="778" width="3.42578125" style="236" customWidth="1"/>
    <col min="779" max="779" width="0" style="236" hidden="1" customWidth="1"/>
    <col min="780" max="780" width="17.7109375" style="236" customWidth="1"/>
    <col min="781" max="781" width="3.42578125" style="236" customWidth="1"/>
    <col min="782" max="782" width="0" style="236" hidden="1" customWidth="1"/>
    <col min="783" max="783" width="23.7109375" style="236" customWidth="1"/>
    <col min="784" max="784" width="10" style="236" customWidth="1"/>
    <col min="785" max="785" width="0" style="236" hidden="1" customWidth="1"/>
    <col min="786" max="787" width="14.7109375" style="236" customWidth="1"/>
    <col min="788" max="788" width="12.85546875" style="236" customWidth="1"/>
    <col min="789" max="789" width="3.28515625" style="236" customWidth="1"/>
    <col min="790" max="790" width="30.28515625" style="236" customWidth="1"/>
    <col min="791" max="791" width="5" style="236" customWidth="1"/>
    <col min="792" max="792" width="0" style="236" hidden="1" customWidth="1"/>
    <col min="793" max="793" width="14.28515625" style="236" customWidth="1"/>
    <col min="794" max="794" width="5.7109375" style="236" customWidth="1"/>
    <col min="795" max="795" width="0" style="236" hidden="1" customWidth="1"/>
    <col min="796" max="796" width="17.28515625" style="236" customWidth="1"/>
    <col min="797" max="797" width="12.7109375" style="236" customWidth="1"/>
    <col min="798" max="798" width="0" style="236" hidden="1" customWidth="1"/>
    <col min="799" max="799" width="5.28515625" style="236" customWidth="1"/>
    <col min="800" max="800" width="0" style="236" hidden="1" customWidth="1"/>
    <col min="801" max="801" width="17" style="236" customWidth="1"/>
    <col min="802" max="802" width="6.28515625" style="236" customWidth="1"/>
    <col min="803" max="803" width="0" style="236" hidden="1" customWidth="1"/>
    <col min="804" max="804" width="14.28515625" style="236" customWidth="1"/>
    <col min="805" max="805" width="7.5703125" style="236" customWidth="1"/>
    <col min="806" max="806" width="0" style="236" hidden="1" customWidth="1"/>
    <col min="807" max="808" width="14.28515625" style="236" customWidth="1"/>
    <col min="809" max="809" width="20.85546875" style="236" customWidth="1"/>
    <col min="810" max="810" width="14.42578125" style="236" customWidth="1"/>
    <col min="811" max="811" width="15" style="236" customWidth="1"/>
    <col min="812" max="812" width="2.7109375" style="236" customWidth="1"/>
    <col min="813" max="813" width="11.7109375" style="236" customWidth="1"/>
    <col min="814" max="814" width="11.5703125" style="236" customWidth="1"/>
    <col min="815" max="815" width="2.28515625" style="236" customWidth="1"/>
    <col min="816" max="816" width="41" style="236" customWidth="1"/>
    <col min="817" max="817" width="14.28515625" style="236" customWidth="1"/>
    <col min="818" max="819" width="11.5703125" style="236" customWidth="1"/>
    <col min="820" max="820" width="21.85546875" style="236" customWidth="1"/>
    <col min="821" max="1012" width="11.42578125" style="236"/>
    <col min="1013" max="1013" width="21.85546875" style="236" customWidth="1"/>
    <col min="1014" max="1014" width="13.85546875" style="236" customWidth="1"/>
    <col min="1015" max="1015" width="38.7109375" style="236" customWidth="1"/>
    <col min="1016" max="1016" width="3" style="236" bestFit="1" customWidth="1"/>
    <col min="1017" max="1017" width="32.28515625" style="236" customWidth="1"/>
    <col min="1018" max="1018" width="46.28515625" style="236" customWidth="1"/>
    <col min="1019" max="1019" width="19" style="236" customWidth="1"/>
    <col min="1020" max="1020" width="0" style="236" hidden="1" customWidth="1"/>
    <col min="1021" max="1021" width="17.7109375" style="236" customWidth="1"/>
    <col min="1022" max="1022" width="0" style="236" hidden="1" customWidth="1"/>
    <col min="1023" max="1023" width="22.28515625" style="236" customWidth="1"/>
    <col min="1024" max="1024" width="5.28515625" style="236" customWidth="1"/>
    <col min="1025" max="1025" width="36.28515625" style="236" customWidth="1"/>
    <col min="1026" max="1026" width="5.7109375" style="236" customWidth="1"/>
    <col min="1027" max="1027" width="0" style="236" hidden="1" customWidth="1"/>
    <col min="1028" max="1028" width="20.7109375" style="236" customWidth="1"/>
    <col min="1029" max="1029" width="4.85546875" style="236" customWidth="1"/>
    <col min="1030" max="1030" width="0" style="236" hidden="1" customWidth="1"/>
    <col min="1031" max="1031" width="24.7109375" style="236" customWidth="1"/>
    <col min="1032" max="1032" width="12.28515625" style="236" customWidth="1"/>
    <col min="1033" max="1033" width="0" style="236" hidden="1" customWidth="1"/>
    <col min="1034" max="1034" width="3.42578125" style="236" customWidth="1"/>
    <col min="1035" max="1035" width="0" style="236" hidden="1" customWidth="1"/>
    <col min="1036" max="1036" width="17.7109375" style="236" customWidth="1"/>
    <col min="1037" max="1037" width="3.42578125" style="236" customWidth="1"/>
    <col min="1038" max="1038" width="0" style="236" hidden="1" customWidth="1"/>
    <col min="1039" max="1039" width="23.7109375" style="236" customWidth="1"/>
    <col min="1040" max="1040" width="10" style="236" customWidth="1"/>
    <col min="1041" max="1041" width="0" style="236" hidden="1" customWidth="1"/>
    <col min="1042" max="1043" width="14.7109375" style="236" customWidth="1"/>
    <col min="1044" max="1044" width="12.85546875" style="236" customWidth="1"/>
    <col min="1045" max="1045" width="3.28515625" style="236" customWidth="1"/>
    <col min="1046" max="1046" width="30.28515625" style="236" customWidth="1"/>
    <col min="1047" max="1047" width="5" style="236" customWidth="1"/>
    <col min="1048" max="1048" width="0" style="236" hidden="1" customWidth="1"/>
    <col min="1049" max="1049" width="14.28515625" style="236" customWidth="1"/>
    <col min="1050" max="1050" width="5.7109375" style="236" customWidth="1"/>
    <col min="1051" max="1051" width="0" style="236" hidden="1" customWidth="1"/>
    <col min="1052" max="1052" width="17.28515625" style="236" customWidth="1"/>
    <col min="1053" max="1053" width="12.7109375" style="236" customWidth="1"/>
    <col min="1054" max="1054" width="0" style="236" hidden="1" customWidth="1"/>
    <col min="1055" max="1055" width="5.28515625" style="236" customWidth="1"/>
    <col min="1056" max="1056" width="0" style="236" hidden="1" customWidth="1"/>
    <col min="1057" max="1057" width="17" style="236" customWidth="1"/>
    <col min="1058" max="1058" width="6.28515625" style="236" customWidth="1"/>
    <col min="1059" max="1059" width="0" style="236" hidden="1" customWidth="1"/>
    <col min="1060" max="1060" width="14.28515625" style="236" customWidth="1"/>
    <col min="1061" max="1061" width="7.5703125" style="236" customWidth="1"/>
    <col min="1062" max="1062" width="0" style="236" hidden="1" customWidth="1"/>
    <col min="1063" max="1064" width="14.28515625" style="236" customWidth="1"/>
    <col min="1065" max="1065" width="20.85546875" style="236" customWidth="1"/>
    <col min="1066" max="1066" width="14.42578125" style="236" customWidth="1"/>
    <col min="1067" max="1067" width="15" style="236" customWidth="1"/>
    <col min="1068" max="1068" width="2.7109375" style="236" customWidth="1"/>
    <col min="1069" max="1069" width="11.7109375" style="236" customWidth="1"/>
    <col min="1070" max="1070" width="11.5703125" style="236" customWidth="1"/>
    <col min="1071" max="1071" width="2.28515625" style="236" customWidth="1"/>
    <col min="1072" max="1072" width="41" style="236" customWidth="1"/>
    <col min="1073" max="1073" width="14.28515625" style="236" customWidth="1"/>
    <col min="1074" max="1075" width="11.5703125" style="236" customWidth="1"/>
    <col min="1076" max="1076" width="21.85546875" style="236" customWidth="1"/>
    <col min="1077" max="1268" width="11.42578125" style="236"/>
    <col min="1269" max="1269" width="21.85546875" style="236" customWidth="1"/>
    <col min="1270" max="1270" width="13.85546875" style="236" customWidth="1"/>
    <col min="1271" max="1271" width="38.7109375" style="236" customWidth="1"/>
    <col min="1272" max="1272" width="3" style="236" bestFit="1" customWidth="1"/>
    <col min="1273" max="1273" width="32.28515625" style="236" customWidth="1"/>
    <col min="1274" max="1274" width="46.28515625" style="236" customWidth="1"/>
    <col min="1275" max="1275" width="19" style="236" customWidth="1"/>
    <col min="1276" max="1276" width="0" style="236" hidden="1" customWidth="1"/>
    <col min="1277" max="1277" width="17.7109375" style="236" customWidth="1"/>
    <col min="1278" max="1278" width="0" style="236" hidden="1" customWidth="1"/>
    <col min="1279" max="1279" width="22.28515625" style="236" customWidth="1"/>
    <col min="1280" max="1280" width="5.28515625" style="236" customWidth="1"/>
    <col min="1281" max="1281" width="36.28515625" style="236" customWidth="1"/>
    <col min="1282" max="1282" width="5.7109375" style="236" customWidth="1"/>
    <col min="1283" max="1283" width="0" style="236" hidden="1" customWidth="1"/>
    <col min="1284" max="1284" width="20.7109375" style="236" customWidth="1"/>
    <col min="1285" max="1285" width="4.85546875" style="236" customWidth="1"/>
    <col min="1286" max="1286" width="0" style="236" hidden="1" customWidth="1"/>
    <col min="1287" max="1287" width="24.7109375" style="236" customWidth="1"/>
    <col min="1288" max="1288" width="12.28515625" style="236" customWidth="1"/>
    <col min="1289" max="1289" width="0" style="236" hidden="1" customWidth="1"/>
    <col min="1290" max="1290" width="3.42578125" style="236" customWidth="1"/>
    <col min="1291" max="1291" width="0" style="236" hidden="1" customWidth="1"/>
    <col min="1292" max="1292" width="17.7109375" style="236" customWidth="1"/>
    <col min="1293" max="1293" width="3.42578125" style="236" customWidth="1"/>
    <col min="1294" max="1294" width="0" style="236" hidden="1" customWidth="1"/>
    <col min="1295" max="1295" width="23.7109375" style="236" customWidth="1"/>
    <col min="1296" max="1296" width="10" style="236" customWidth="1"/>
    <col min="1297" max="1297" width="0" style="236" hidden="1" customWidth="1"/>
    <col min="1298" max="1299" width="14.7109375" style="236" customWidth="1"/>
    <col min="1300" max="1300" width="12.85546875" style="236" customWidth="1"/>
    <col min="1301" max="1301" width="3.28515625" style="236" customWidth="1"/>
    <col min="1302" max="1302" width="30.28515625" style="236" customWidth="1"/>
    <col min="1303" max="1303" width="5" style="236" customWidth="1"/>
    <col min="1304" max="1304" width="0" style="236" hidden="1" customWidth="1"/>
    <col min="1305" max="1305" width="14.28515625" style="236" customWidth="1"/>
    <col min="1306" max="1306" width="5.7109375" style="236" customWidth="1"/>
    <col min="1307" max="1307" width="0" style="236" hidden="1" customWidth="1"/>
    <col min="1308" max="1308" width="17.28515625" style="236" customWidth="1"/>
    <col min="1309" max="1309" width="12.7109375" style="236" customWidth="1"/>
    <col min="1310" max="1310" width="0" style="236" hidden="1" customWidth="1"/>
    <col min="1311" max="1311" width="5.28515625" style="236" customWidth="1"/>
    <col min="1312" max="1312" width="0" style="236" hidden="1" customWidth="1"/>
    <col min="1313" max="1313" width="17" style="236" customWidth="1"/>
    <col min="1314" max="1314" width="6.28515625" style="236" customWidth="1"/>
    <col min="1315" max="1315" width="0" style="236" hidden="1" customWidth="1"/>
    <col min="1316" max="1316" width="14.28515625" style="236" customWidth="1"/>
    <col min="1317" max="1317" width="7.5703125" style="236" customWidth="1"/>
    <col min="1318" max="1318" width="0" style="236" hidden="1" customWidth="1"/>
    <col min="1319" max="1320" width="14.28515625" style="236" customWidth="1"/>
    <col min="1321" max="1321" width="20.85546875" style="236" customWidth="1"/>
    <col min="1322" max="1322" width="14.42578125" style="236" customWidth="1"/>
    <col min="1323" max="1323" width="15" style="236" customWidth="1"/>
    <col min="1324" max="1324" width="2.7109375" style="236" customWidth="1"/>
    <col min="1325" max="1325" width="11.7109375" style="236" customWidth="1"/>
    <col min="1326" max="1326" width="11.5703125" style="236" customWidth="1"/>
    <col min="1327" max="1327" width="2.28515625" style="236" customWidth="1"/>
    <col min="1328" max="1328" width="41" style="236" customWidth="1"/>
    <col min="1329" max="1329" width="14.28515625" style="236" customWidth="1"/>
    <col min="1330" max="1331" width="11.5703125" style="236" customWidth="1"/>
    <col min="1332" max="1332" width="21.85546875" style="236" customWidth="1"/>
    <col min="1333" max="1524" width="11.42578125" style="236"/>
    <col min="1525" max="1525" width="21.85546875" style="236" customWidth="1"/>
    <col min="1526" max="1526" width="13.85546875" style="236" customWidth="1"/>
    <col min="1527" max="1527" width="38.7109375" style="236" customWidth="1"/>
    <col min="1528" max="1528" width="3" style="236" bestFit="1" customWidth="1"/>
    <col min="1529" max="1529" width="32.28515625" style="236" customWidth="1"/>
    <col min="1530" max="1530" width="46.28515625" style="236" customWidth="1"/>
    <col min="1531" max="1531" width="19" style="236" customWidth="1"/>
    <col min="1532" max="1532" width="0" style="236" hidden="1" customWidth="1"/>
    <col min="1533" max="1533" width="17.7109375" style="236" customWidth="1"/>
    <col min="1534" max="1534" width="0" style="236" hidden="1" customWidth="1"/>
    <col min="1535" max="1535" width="22.28515625" style="236" customWidth="1"/>
    <col min="1536" max="1536" width="5.28515625" style="236" customWidth="1"/>
    <col min="1537" max="1537" width="36.28515625" style="236" customWidth="1"/>
    <col min="1538" max="1538" width="5.7109375" style="236" customWidth="1"/>
    <col min="1539" max="1539" width="0" style="236" hidden="1" customWidth="1"/>
    <col min="1540" max="1540" width="20.7109375" style="236" customWidth="1"/>
    <col min="1541" max="1541" width="4.85546875" style="236" customWidth="1"/>
    <col min="1542" max="1542" width="0" style="236" hidden="1" customWidth="1"/>
    <col min="1543" max="1543" width="24.7109375" style="236" customWidth="1"/>
    <col min="1544" max="1544" width="12.28515625" style="236" customWidth="1"/>
    <col min="1545" max="1545" width="0" style="236" hidden="1" customWidth="1"/>
    <col min="1546" max="1546" width="3.42578125" style="236" customWidth="1"/>
    <col min="1547" max="1547" width="0" style="236" hidden="1" customWidth="1"/>
    <col min="1548" max="1548" width="17.7109375" style="236" customWidth="1"/>
    <col min="1549" max="1549" width="3.42578125" style="236" customWidth="1"/>
    <col min="1550" max="1550" width="0" style="236" hidden="1" customWidth="1"/>
    <col min="1551" max="1551" width="23.7109375" style="236" customWidth="1"/>
    <col min="1552" max="1552" width="10" style="236" customWidth="1"/>
    <col min="1553" max="1553" width="0" style="236" hidden="1" customWidth="1"/>
    <col min="1554" max="1555" width="14.7109375" style="236" customWidth="1"/>
    <col min="1556" max="1556" width="12.85546875" style="236" customWidth="1"/>
    <col min="1557" max="1557" width="3.28515625" style="236" customWidth="1"/>
    <col min="1558" max="1558" width="30.28515625" style="236" customWidth="1"/>
    <col min="1559" max="1559" width="5" style="236" customWidth="1"/>
    <col min="1560" max="1560" width="0" style="236" hidden="1" customWidth="1"/>
    <col min="1561" max="1561" width="14.28515625" style="236" customWidth="1"/>
    <col min="1562" max="1562" width="5.7109375" style="236" customWidth="1"/>
    <col min="1563" max="1563" width="0" style="236" hidden="1" customWidth="1"/>
    <col min="1564" max="1564" width="17.28515625" style="236" customWidth="1"/>
    <col min="1565" max="1565" width="12.7109375" style="236" customWidth="1"/>
    <col min="1566" max="1566" width="0" style="236" hidden="1" customWidth="1"/>
    <col min="1567" max="1567" width="5.28515625" style="236" customWidth="1"/>
    <col min="1568" max="1568" width="0" style="236" hidden="1" customWidth="1"/>
    <col min="1569" max="1569" width="17" style="236" customWidth="1"/>
    <col min="1570" max="1570" width="6.28515625" style="236" customWidth="1"/>
    <col min="1571" max="1571" width="0" style="236" hidden="1" customWidth="1"/>
    <col min="1572" max="1572" width="14.28515625" style="236" customWidth="1"/>
    <col min="1573" max="1573" width="7.5703125" style="236" customWidth="1"/>
    <col min="1574" max="1574" width="0" style="236" hidden="1" customWidth="1"/>
    <col min="1575" max="1576" width="14.28515625" style="236" customWidth="1"/>
    <col min="1577" max="1577" width="20.85546875" style="236" customWidth="1"/>
    <col min="1578" max="1578" width="14.42578125" style="236" customWidth="1"/>
    <col min="1579" max="1579" width="15" style="236" customWidth="1"/>
    <col min="1580" max="1580" width="2.7109375" style="236" customWidth="1"/>
    <col min="1581" max="1581" width="11.7109375" style="236" customWidth="1"/>
    <col min="1582" max="1582" width="11.5703125" style="236" customWidth="1"/>
    <col min="1583" max="1583" width="2.28515625" style="236" customWidth="1"/>
    <col min="1584" max="1584" width="41" style="236" customWidth="1"/>
    <col min="1585" max="1585" width="14.28515625" style="236" customWidth="1"/>
    <col min="1586" max="1587" width="11.5703125" style="236" customWidth="1"/>
    <col min="1588" max="1588" width="21.85546875" style="236" customWidth="1"/>
    <col min="1589" max="1780" width="11.42578125" style="236"/>
    <col min="1781" max="1781" width="21.85546875" style="236" customWidth="1"/>
    <col min="1782" max="1782" width="13.85546875" style="236" customWidth="1"/>
    <col min="1783" max="1783" width="38.7109375" style="236" customWidth="1"/>
    <col min="1784" max="1784" width="3" style="236" bestFit="1" customWidth="1"/>
    <col min="1785" max="1785" width="32.28515625" style="236" customWidth="1"/>
    <col min="1786" max="1786" width="46.28515625" style="236" customWidth="1"/>
    <col min="1787" max="1787" width="19" style="236" customWidth="1"/>
    <col min="1788" max="1788" width="0" style="236" hidden="1" customWidth="1"/>
    <col min="1789" max="1789" width="17.7109375" style="236" customWidth="1"/>
    <col min="1790" max="1790" width="0" style="236" hidden="1" customWidth="1"/>
    <col min="1791" max="1791" width="22.28515625" style="236" customWidth="1"/>
    <col min="1792" max="1792" width="5.28515625" style="236" customWidth="1"/>
    <col min="1793" max="1793" width="36.28515625" style="236" customWidth="1"/>
    <col min="1794" max="1794" width="5.7109375" style="236" customWidth="1"/>
    <col min="1795" max="1795" width="0" style="236" hidden="1" customWidth="1"/>
    <col min="1796" max="1796" width="20.7109375" style="236" customWidth="1"/>
    <col min="1797" max="1797" width="4.85546875" style="236" customWidth="1"/>
    <col min="1798" max="1798" width="0" style="236" hidden="1" customWidth="1"/>
    <col min="1799" max="1799" width="24.7109375" style="236" customWidth="1"/>
    <col min="1800" max="1800" width="12.28515625" style="236" customWidth="1"/>
    <col min="1801" max="1801" width="0" style="236" hidden="1" customWidth="1"/>
    <col min="1802" max="1802" width="3.42578125" style="236" customWidth="1"/>
    <col min="1803" max="1803" width="0" style="236" hidden="1" customWidth="1"/>
    <col min="1804" max="1804" width="17.7109375" style="236" customWidth="1"/>
    <col min="1805" max="1805" width="3.42578125" style="236" customWidth="1"/>
    <col min="1806" max="1806" width="0" style="236" hidden="1" customWidth="1"/>
    <col min="1807" max="1807" width="23.7109375" style="236" customWidth="1"/>
    <col min="1808" max="1808" width="10" style="236" customWidth="1"/>
    <col min="1809" max="1809" width="0" style="236" hidden="1" customWidth="1"/>
    <col min="1810" max="1811" width="14.7109375" style="236" customWidth="1"/>
    <col min="1812" max="1812" width="12.85546875" style="236" customWidth="1"/>
    <col min="1813" max="1813" width="3.28515625" style="236" customWidth="1"/>
    <col min="1814" max="1814" width="30.28515625" style="236" customWidth="1"/>
    <col min="1815" max="1815" width="5" style="236" customWidth="1"/>
    <col min="1816" max="1816" width="0" style="236" hidden="1" customWidth="1"/>
    <col min="1817" max="1817" width="14.28515625" style="236" customWidth="1"/>
    <col min="1818" max="1818" width="5.7109375" style="236" customWidth="1"/>
    <col min="1819" max="1819" width="0" style="236" hidden="1" customWidth="1"/>
    <col min="1820" max="1820" width="17.28515625" style="236" customWidth="1"/>
    <col min="1821" max="1821" width="12.7109375" style="236" customWidth="1"/>
    <col min="1822" max="1822" width="0" style="236" hidden="1" customWidth="1"/>
    <col min="1823" max="1823" width="5.28515625" style="236" customWidth="1"/>
    <col min="1824" max="1824" width="0" style="236" hidden="1" customWidth="1"/>
    <col min="1825" max="1825" width="17" style="236" customWidth="1"/>
    <col min="1826" max="1826" width="6.28515625" style="236" customWidth="1"/>
    <col min="1827" max="1827" width="0" style="236" hidden="1" customWidth="1"/>
    <col min="1828" max="1828" width="14.28515625" style="236" customWidth="1"/>
    <col min="1829" max="1829" width="7.5703125" style="236" customWidth="1"/>
    <col min="1830" max="1830" width="0" style="236" hidden="1" customWidth="1"/>
    <col min="1831" max="1832" width="14.28515625" style="236" customWidth="1"/>
    <col min="1833" max="1833" width="20.85546875" style="236" customWidth="1"/>
    <col min="1834" max="1834" width="14.42578125" style="236" customWidth="1"/>
    <col min="1835" max="1835" width="15" style="236" customWidth="1"/>
    <col min="1836" max="1836" width="2.7109375" style="236" customWidth="1"/>
    <col min="1837" max="1837" width="11.7109375" style="236" customWidth="1"/>
    <col min="1838" max="1838" width="11.5703125" style="236" customWidth="1"/>
    <col min="1839" max="1839" width="2.28515625" style="236" customWidth="1"/>
    <col min="1840" max="1840" width="41" style="236" customWidth="1"/>
    <col min="1841" max="1841" width="14.28515625" style="236" customWidth="1"/>
    <col min="1842" max="1843" width="11.5703125" style="236" customWidth="1"/>
    <col min="1844" max="1844" width="21.85546875" style="236" customWidth="1"/>
    <col min="1845" max="2036" width="11.42578125" style="236"/>
    <col min="2037" max="2037" width="21.85546875" style="236" customWidth="1"/>
    <col min="2038" max="2038" width="13.85546875" style="236" customWidth="1"/>
    <col min="2039" max="2039" width="38.7109375" style="236" customWidth="1"/>
    <col min="2040" max="2040" width="3" style="236" bestFit="1" customWidth="1"/>
    <col min="2041" max="2041" width="32.28515625" style="236" customWidth="1"/>
    <col min="2042" max="2042" width="46.28515625" style="236" customWidth="1"/>
    <col min="2043" max="2043" width="19" style="236" customWidth="1"/>
    <col min="2044" max="2044" width="0" style="236" hidden="1" customWidth="1"/>
    <col min="2045" max="2045" width="17.7109375" style="236" customWidth="1"/>
    <col min="2046" max="2046" width="0" style="236" hidden="1" customWidth="1"/>
    <col min="2047" max="2047" width="22.28515625" style="236" customWidth="1"/>
    <col min="2048" max="2048" width="5.28515625" style="236" customWidth="1"/>
    <col min="2049" max="2049" width="36.28515625" style="236" customWidth="1"/>
    <col min="2050" max="2050" width="5.7109375" style="236" customWidth="1"/>
    <col min="2051" max="2051" width="0" style="236" hidden="1" customWidth="1"/>
    <col min="2052" max="2052" width="20.7109375" style="236" customWidth="1"/>
    <col min="2053" max="2053" width="4.85546875" style="236" customWidth="1"/>
    <col min="2054" max="2054" width="0" style="236" hidden="1" customWidth="1"/>
    <col min="2055" max="2055" width="24.7109375" style="236" customWidth="1"/>
    <col min="2056" max="2056" width="12.28515625" style="236" customWidth="1"/>
    <col min="2057" max="2057" width="0" style="236" hidden="1" customWidth="1"/>
    <col min="2058" max="2058" width="3.42578125" style="236" customWidth="1"/>
    <col min="2059" max="2059" width="0" style="236" hidden="1" customWidth="1"/>
    <col min="2060" max="2060" width="17.7109375" style="236" customWidth="1"/>
    <col min="2061" max="2061" width="3.42578125" style="236" customWidth="1"/>
    <col min="2062" max="2062" width="0" style="236" hidden="1" customWidth="1"/>
    <col min="2063" max="2063" width="23.7109375" style="236" customWidth="1"/>
    <col min="2064" max="2064" width="10" style="236" customWidth="1"/>
    <col min="2065" max="2065" width="0" style="236" hidden="1" customWidth="1"/>
    <col min="2066" max="2067" width="14.7109375" style="236" customWidth="1"/>
    <col min="2068" max="2068" width="12.85546875" style="236" customWidth="1"/>
    <col min="2069" max="2069" width="3.28515625" style="236" customWidth="1"/>
    <col min="2070" max="2070" width="30.28515625" style="236" customWidth="1"/>
    <col min="2071" max="2071" width="5" style="236" customWidth="1"/>
    <col min="2072" max="2072" width="0" style="236" hidden="1" customWidth="1"/>
    <col min="2073" max="2073" width="14.28515625" style="236" customWidth="1"/>
    <col min="2074" max="2074" width="5.7109375" style="236" customWidth="1"/>
    <col min="2075" max="2075" width="0" style="236" hidden="1" customWidth="1"/>
    <col min="2076" max="2076" width="17.28515625" style="236" customWidth="1"/>
    <col min="2077" max="2077" width="12.7109375" style="236" customWidth="1"/>
    <col min="2078" max="2078" width="0" style="236" hidden="1" customWidth="1"/>
    <col min="2079" max="2079" width="5.28515625" style="236" customWidth="1"/>
    <col min="2080" max="2080" width="0" style="236" hidden="1" customWidth="1"/>
    <col min="2081" max="2081" width="17" style="236" customWidth="1"/>
    <col min="2082" max="2082" width="6.28515625" style="236" customWidth="1"/>
    <col min="2083" max="2083" width="0" style="236" hidden="1" customWidth="1"/>
    <col min="2084" max="2084" width="14.28515625" style="236" customWidth="1"/>
    <col min="2085" max="2085" width="7.5703125" style="236" customWidth="1"/>
    <col min="2086" max="2086" width="0" style="236" hidden="1" customWidth="1"/>
    <col min="2087" max="2088" width="14.28515625" style="236" customWidth="1"/>
    <col min="2089" max="2089" width="20.85546875" style="236" customWidth="1"/>
    <col min="2090" max="2090" width="14.42578125" style="236" customWidth="1"/>
    <col min="2091" max="2091" width="15" style="236" customWidth="1"/>
    <col min="2092" max="2092" width="2.7109375" style="236" customWidth="1"/>
    <col min="2093" max="2093" width="11.7109375" style="236" customWidth="1"/>
    <col min="2094" max="2094" width="11.5703125" style="236" customWidth="1"/>
    <col min="2095" max="2095" width="2.28515625" style="236" customWidth="1"/>
    <col min="2096" max="2096" width="41" style="236" customWidth="1"/>
    <col min="2097" max="2097" width="14.28515625" style="236" customWidth="1"/>
    <col min="2098" max="2099" width="11.5703125" style="236" customWidth="1"/>
    <col min="2100" max="2100" width="21.85546875" style="236" customWidth="1"/>
    <col min="2101" max="2292" width="11.42578125" style="236"/>
    <col min="2293" max="2293" width="21.85546875" style="236" customWidth="1"/>
    <col min="2294" max="2294" width="13.85546875" style="236" customWidth="1"/>
    <col min="2295" max="2295" width="38.7109375" style="236" customWidth="1"/>
    <col min="2296" max="2296" width="3" style="236" bestFit="1" customWidth="1"/>
    <col min="2297" max="2297" width="32.28515625" style="236" customWidth="1"/>
    <col min="2298" max="2298" width="46.28515625" style="236" customWidth="1"/>
    <col min="2299" max="2299" width="19" style="236" customWidth="1"/>
    <col min="2300" max="2300" width="0" style="236" hidden="1" customWidth="1"/>
    <col min="2301" max="2301" width="17.7109375" style="236" customWidth="1"/>
    <col min="2302" max="2302" width="0" style="236" hidden="1" customWidth="1"/>
    <col min="2303" max="2303" width="22.28515625" style="236" customWidth="1"/>
    <col min="2304" max="2304" width="5.28515625" style="236" customWidth="1"/>
    <col min="2305" max="2305" width="36.28515625" style="236" customWidth="1"/>
    <col min="2306" max="2306" width="5.7109375" style="236" customWidth="1"/>
    <col min="2307" max="2307" width="0" style="236" hidden="1" customWidth="1"/>
    <col min="2308" max="2308" width="20.7109375" style="236" customWidth="1"/>
    <col min="2309" max="2309" width="4.85546875" style="236" customWidth="1"/>
    <col min="2310" max="2310" width="0" style="236" hidden="1" customWidth="1"/>
    <col min="2311" max="2311" width="24.7109375" style="236" customWidth="1"/>
    <col min="2312" max="2312" width="12.28515625" style="236" customWidth="1"/>
    <col min="2313" max="2313" width="0" style="236" hidden="1" customWidth="1"/>
    <col min="2314" max="2314" width="3.42578125" style="236" customWidth="1"/>
    <col min="2315" max="2315" width="0" style="236" hidden="1" customWidth="1"/>
    <col min="2316" max="2316" width="17.7109375" style="236" customWidth="1"/>
    <col min="2317" max="2317" width="3.42578125" style="236" customWidth="1"/>
    <col min="2318" max="2318" width="0" style="236" hidden="1" customWidth="1"/>
    <col min="2319" max="2319" width="23.7109375" style="236" customWidth="1"/>
    <col min="2320" max="2320" width="10" style="236" customWidth="1"/>
    <col min="2321" max="2321" width="0" style="236" hidden="1" customWidth="1"/>
    <col min="2322" max="2323" width="14.7109375" style="236" customWidth="1"/>
    <col min="2324" max="2324" width="12.85546875" style="236" customWidth="1"/>
    <col min="2325" max="2325" width="3.28515625" style="236" customWidth="1"/>
    <col min="2326" max="2326" width="30.28515625" style="236" customWidth="1"/>
    <col min="2327" max="2327" width="5" style="236" customWidth="1"/>
    <col min="2328" max="2328" width="0" style="236" hidden="1" customWidth="1"/>
    <col min="2329" max="2329" width="14.28515625" style="236" customWidth="1"/>
    <col min="2330" max="2330" width="5.7109375" style="236" customWidth="1"/>
    <col min="2331" max="2331" width="0" style="236" hidden="1" customWidth="1"/>
    <col min="2332" max="2332" width="17.28515625" style="236" customWidth="1"/>
    <col min="2333" max="2333" width="12.7109375" style="236" customWidth="1"/>
    <col min="2334" max="2334" width="0" style="236" hidden="1" customWidth="1"/>
    <col min="2335" max="2335" width="5.28515625" style="236" customWidth="1"/>
    <col min="2336" max="2336" width="0" style="236" hidden="1" customWidth="1"/>
    <col min="2337" max="2337" width="17" style="236" customWidth="1"/>
    <col min="2338" max="2338" width="6.28515625" style="236" customWidth="1"/>
    <col min="2339" max="2339" width="0" style="236" hidden="1" customWidth="1"/>
    <col min="2340" max="2340" width="14.28515625" style="236" customWidth="1"/>
    <col min="2341" max="2341" width="7.5703125" style="236" customWidth="1"/>
    <col min="2342" max="2342" width="0" style="236" hidden="1" customWidth="1"/>
    <col min="2343" max="2344" width="14.28515625" style="236" customWidth="1"/>
    <col min="2345" max="2345" width="20.85546875" style="236" customWidth="1"/>
    <col min="2346" max="2346" width="14.42578125" style="236" customWidth="1"/>
    <col min="2347" max="2347" width="15" style="236" customWidth="1"/>
    <col min="2348" max="2348" width="2.7109375" style="236" customWidth="1"/>
    <col min="2349" max="2349" width="11.7109375" style="236" customWidth="1"/>
    <col min="2350" max="2350" width="11.5703125" style="236" customWidth="1"/>
    <col min="2351" max="2351" width="2.28515625" style="236" customWidth="1"/>
    <col min="2352" max="2352" width="41" style="236" customWidth="1"/>
    <col min="2353" max="2353" width="14.28515625" style="236" customWidth="1"/>
    <col min="2354" max="2355" width="11.5703125" style="236" customWidth="1"/>
    <col min="2356" max="2356" width="21.85546875" style="236" customWidth="1"/>
    <col min="2357" max="2548" width="11.42578125" style="236"/>
    <col min="2549" max="2549" width="21.85546875" style="236" customWidth="1"/>
    <col min="2550" max="2550" width="13.85546875" style="236" customWidth="1"/>
    <col min="2551" max="2551" width="38.7109375" style="236" customWidth="1"/>
    <col min="2552" max="2552" width="3" style="236" bestFit="1" customWidth="1"/>
    <col min="2553" max="2553" width="32.28515625" style="236" customWidth="1"/>
    <col min="2554" max="2554" width="46.28515625" style="236" customWidth="1"/>
    <col min="2555" max="2555" width="19" style="236" customWidth="1"/>
    <col min="2556" max="2556" width="0" style="236" hidden="1" customWidth="1"/>
    <col min="2557" max="2557" width="17.7109375" style="236" customWidth="1"/>
    <col min="2558" max="2558" width="0" style="236" hidden="1" customWidth="1"/>
    <col min="2559" max="2559" width="22.28515625" style="236" customWidth="1"/>
    <col min="2560" max="2560" width="5.28515625" style="236" customWidth="1"/>
    <col min="2561" max="2561" width="36.28515625" style="236" customWidth="1"/>
    <col min="2562" max="2562" width="5.7109375" style="236" customWidth="1"/>
    <col min="2563" max="2563" width="0" style="236" hidden="1" customWidth="1"/>
    <col min="2564" max="2564" width="20.7109375" style="236" customWidth="1"/>
    <col min="2565" max="2565" width="4.85546875" style="236" customWidth="1"/>
    <col min="2566" max="2566" width="0" style="236" hidden="1" customWidth="1"/>
    <col min="2567" max="2567" width="24.7109375" style="236" customWidth="1"/>
    <col min="2568" max="2568" width="12.28515625" style="236" customWidth="1"/>
    <col min="2569" max="2569" width="0" style="236" hidden="1" customWidth="1"/>
    <col min="2570" max="2570" width="3.42578125" style="236" customWidth="1"/>
    <col min="2571" max="2571" width="0" style="236" hidden="1" customWidth="1"/>
    <col min="2572" max="2572" width="17.7109375" style="236" customWidth="1"/>
    <col min="2573" max="2573" width="3.42578125" style="236" customWidth="1"/>
    <col min="2574" max="2574" width="0" style="236" hidden="1" customWidth="1"/>
    <col min="2575" max="2575" width="23.7109375" style="236" customWidth="1"/>
    <col min="2576" max="2576" width="10" style="236" customWidth="1"/>
    <col min="2577" max="2577" width="0" style="236" hidden="1" customWidth="1"/>
    <col min="2578" max="2579" width="14.7109375" style="236" customWidth="1"/>
    <col min="2580" max="2580" width="12.85546875" style="236" customWidth="1"/>
    <col min="2581" max="2581" width="3.28515625" style="236" customWidth="1"/>
    <col min="2582" max="2582" width="30.28515625" style="236" customWidth="1"/>
    <col min="2583" max="2583" width="5" style="236" customWidth="1"/>
    <col min="2584" max="2584" width="0" style="236" hidden="1" customWidth="1"/>
    <col min="2585" max="2585" width="14.28515625" style="236" customWidth="1"/>
    <col min="2586" max="2586" width="5.7109375" style="236" customWidth="1"/>
    <col min="2587" max="2587" width="0" style="236" hidden="1" customWidth="1"/>
    <col min="2588" max="2588" width="17.28515625" style="236" customWidth="1"/>
    <col min="2589" max="2589" width="12.7109375" style="236" customWidth="1"/>
    <col min="2590" max="2590" width="0" style="236" hidden="1" customWidth="1"/>
    <col min="2591" max="2591" width="5.28515625" style="236" customWidth="1"/>
    <col min="2592" max="2592" width="0" style="236" hidden="1" customWidth="1"/>
    <col min="2593" max="2593" width="17" style="236" customWidth="1"/>
    <col min="2594" max="2594" width="6.28515625" style="236" customWidth="1"/>
    <col min="2595" max="2595" width="0" style="236" hidden="1" customWidth="1"/>
    <col min="2596" max="2596" width="14.28515625" style="236" customWidth="1"/>
    <col min="2597" max="2597" width="7.5703125" style="236" customWidth="1"/>
    <col min="2598" max="2598" width="0" style="236" hidden="1" customWidth="1"/>
    <col min="2599" max="2600" width="14.28515625" style="236" customWidth="1"/>
    <col min="2601" max="2601" width="20.85546875" style="236" customWidth="1"/>
    <col min="2602" max="2602" width="14.42578125" style="236" customWidth="1"/>
    <col min="2603" max="2603" width="15" style="236" customWidth="1"/>
    <col min="2604" max="2604" width="2.7109375" style="236" customWidth="1"/>
    <col min="2605" max="2605" width="11.7109375" style="236" customWidth="1"/>
    <col min="2606" max="2606" width="11.5703125" style="236" customWidth="1"/>
    <col min="2607" max="2607" width="2.28515625" style="236" customWidth="1"/>
    <col min="2608" max="2608" width="41" style="236" customWidth="1"/>
    <col min="2609" max="2609" width="14.28515625" style="236" customWidth="1"/>
    <col min="2610" max="2611" width="11.5703125" style="236" customWidth="1"/>
    <col min="2612" max="2612" width="21.85546875" style="236" customWidth="1"/>
    <col min="2613" max="2804" width="11.42578125" style="236"/>
    <col min="2805" max="2805" width="21.85546875" style="236" customWidth="1"/>
    <col min="2806" max="2806" width="13.85546875" style="236" customWidth="1"/>
    <col min="2807" max="2807" width="38.7109375" style="236" customWidth="1"/>
    <col min="2808" max="2808" width="3" style="236" bestFit="1" customWidth="1"/>
    <col min="2809" max="2809" width="32.28515625" style="236" customWidth="1"/>
    <col min="2810" max="2810" width="46.28515625" style="236" customWidth="1"/>
    <col min="2811" max="2811" width="19" style="236" customWidth="1"/>
    <col min="2812" max="2812" width="0" style="236" hidden="1" customWidth="1"/>
    <col min="2813" max="2813" width="17.7109375" style="236" customWidth="1"/>
    <col min="2814" max="2814" width="0" style="236" hidden="1" customWidth="1"/>
    <col min="2815" max="2815" width="22.28515625" style="236" customWidth="1"/>
    <col min="2816" max="2816" width="5.28515625" style="236" customWidth="1"/>
    <col min="2817" max="2817" width="36.28515625" style="236" customWidth="1"/>
    <col min="2818" max="2818" width="5.7109375" style="236" customWidth="1"/>
    <col min="2819" max="2819" width="0" style="236" hidden="1" customWidth="1"/>
    <col min="2820" max="2820" width="20.7109375" style="236" customWidth="1"/>
    <col min="2821" max="2821" width="4.85546875" style="236" customWidth="1"/>
    <col min="2822" max="2822" width="0" style="236" hidden="1" customWidth="1"/>
    <col min="2823" max="2823" width="24.7109375" style="236" customWidth="1"/>
    <col min="2824" max="2824" width="12.28515625" style="236" customWidth="1"/>
    <col min="2825" max="2825" width="0" style="236" hidden="1" customWidth="1"/>
    <col min="2826" max="2826" width="3.42578125" style="236" customWidth="1"/>
    <col min="2827" max="2827" width="0" style="236" hidden="1" customWidth="1"/>
    <col min="2828" max="2828" width="17.7109375" style="236" customWidth="1"/>
    <col min="2829" max="2829" width="3.42578125" style="236" customWidth="1"/>
    <col min="2830" max="2830" width="0" style="236" hidden="1" customWidth="1"/>
    <col min="2831" max="2831" width="23.7109375" style="236" customWidth="1"/>
    <col min="2832" max="2832" width="10" style="236" customWidth="1"/>
    <col min="2833" max="2833" width="0" style="236" hidden="1" customWidth="1"/>
    <col min="2834" max="2835" width="14.7109375" style="236" customWidth="1"/>
    <col min="2836" max="2836" width="12.85546875" style="236" customWidth="1"/>
    <col min="2837" max="2837" width="3.28515625" style="236" customWidth="1"/>
    <col min="2838" max="2838" width="30.28515625" style="236" customWidth="1"/>
    <col min="2839" max="2839" width="5" style="236" customWidth="1"/>
    <col min="2840" max="2840" width="0" style="236" hidden="1" customWidth="1"/>
    <col min="2841" max="2841" width="14.28515625" style="236" customWidth="1"/>
    <col min="2842" max="2842" width="5.7109375" style="236" customWidth="1"/>
    <col min="2843" max="2843" width="0" style="236" hidden="1" customWidth="1"/>
    <col min="2844" max="2844" width="17.28515625" style="236" customWidth="1"/>
    <col min="2845" max="2845" width="12.7109375" style="236" customWidth="1"/>
    <col min="2846" max="2846" width="0" style="236" hidden="1" customWidth="1"/>
    <col min="2847" max="2847" width="5.28515625" style="236" customWidth="1"/>
    <col min="2848" max="2848" width="0" style="236" hidden="1" customWidth="1"/>
    <col min="2849" max="2849" width="17" style="236" customWidth="1"/>
    <col min="2850" max="2850" width="6.28515625" style="236" customWidth="1"/>
    <col min="2851" max="2851" width="0" style="236" hidden="1" customWidth="1"/>
    <col min="2852" max="2852" width="14.28515625" style="236" customWidth="1"/>
    <col min="2853" max="2853" width="7.5703125" style="236" customWidth="1"/>
    <col min="2854" max="2854" width="0" style="236" hidden="1" customWidth="1"/>
    <col min="2855" max="2856" width="14.28515625" style="236" customWidth="1"/>
    <col min="2857" max="2857" width="20.85546875" style="236" customWidth="1"/>
    <col min="2858" max="2858" width="14.42578125" style="236" customWidth="1"/>
    <col min="2859" max="2859" width="15" style="236" customWidth="1"/>
    <col min="2860" max="2860" width="2.7109375" style="236" customWidth="1"/>
    <col min="2861" max="2861" width="11.7109375" style="236" customWidth="1"/>
    <col min="2862" max="2862" width="11.5703125" style="236" customWidth="1"/>
    <col min="2863" max="2863" width="2.28515625" style="236" customWidth="1"/>
    <col min="2864" max="2864" width="41" style="236" customWidth="1"/>
    <col min="2865" max="2865" width="14.28515625" style="236" customWidth="1"/>
    <col min="2866" max="2867" width="11.5703125" style="236" customWidth="1"/>
    <col min="2868" max="2868" width="21.85546875" style="236" customWidth="1"/>
    <col min="2869" max="3060" width="11.42578125" style="236"/>
    <col min="3061" max="3061" width="21.85546875" style="236" customWidth="1"/>
    <col min="3062" max="3062" width="13.85546875" style="236" customWidth="1"/>
    <col min="3063" max="3063" width="38.7109375" style="236" customWidth="1"/>
    <col min="3064" max="3064" width="3" style="236" bestFit="1" customWidth="1"/>
    <col min="3065" max="3065" width="32.28515625" style="236" customWidth="1"/>
    <col min="3066" max="3066" width="46.28515625" style="236" customWidth="1"/>
    <col min="3067" max="3067" width="19" style="236" customWidth="1"/>
    <col min="3068" max="3068" width="0" style="236" hidden="1" customWidth="1"/>
    <col min="3069" max="3069" width="17.7109375" style="236" customWidth="1"/>
    <col min="3070" max="3070" width="0" style="236" hidden="1" customWidth="1"/>
    <col min="3071" max="3071" width="22.28515625" style="236" customWidth="1"/>
    <col min="3072" max="3072" width="5.28515625" style="236" customWidth="1"/>
    <col min="3073" max="3073" width="36.28515625" style="236" customWidth="1"/>
    <col min="3074" max="3074" width="5.7109375" style="236" customWidth="1"/>
    <col min="3075" max="3075" width="0" style="236" hidden="1" customWidth="1"/>
    <col min="3076" max="3076" width="20.7109375" style="236" customWidth="1"/>
    <col min="3077" max="3077" width="4.85546875" style="236" customWidth="1"/>
    <col min="3078" max="3078" width="0" style="236" hidden="1" customWidth="1"/>
    <col min="3079" max="3079" width="24.7109375" style="236" customWidth="1"/>
    <col min="3080" max="3080" width="12.28515625" style="236" customWidth="1"/>
    <col min="3081" max="3081" width="0" style="236" hidden="1" customWidth="1"/>
    <col min="3082" max="3082" width="3.42578125" style="236" customWidth="1"/>
    <col min="3083" max="3083" width="0" style="236" hidden="1" customWidth="1"/>
    <col min="3084" max="3084" width="17.7109375" style="236" customWidth="1"/>
    <col min="3085" max="3085" width="3.42578125" style="236" customWidth="1"/>
    <col min="3086" max="3086" width="0" style="236" hidden="1" customWidth="1"/>
    <col min="3087" max="3087" width="23.7109375" style="236" customWidth="1"/>
    <col min="3088" max="3088" width="10" style="236" customWidth="1"/>
    <col min="3089" max="3089" width="0" style="236" hidden="1" customWidth="1"/>
    <col min="3090" max="3091" width="14.7109375" style="236" customWidth="1"/>
    <col min="3092" max="3092" width="12.85546875" style="236" customWidth="1"/>
    <col min="3093" max="3093" width="3.28515625" style="236" customWidth="1"/>
    <col min="3094" max="3094" width="30.28515625" style="236" customWidth="1"/>
    <col min="3095" max="3095" width="5" style="236" customWidth="1"/>
    <col min="3096" max="3096" width="0" style="236" hidden="1" customWidth="1"/>
    <col min="3097" max="3097" width="14.28515625" style="236" customWidth="1"/>
    <col min="3098" max="3098" width="5.7109375" style="236" customWidth="1"/>
    <col min="3099" max="3099" width="0" style="236" hidden="1" customWidth="1"/>
    <col min="3100" max="3100" width="17.28515625" style="236" customWidth="1"/>
    <col min="3101" max="3101" width="12.7109375" style="236" customWidth="1"/>
    <col min="3102" max="3102" width="0" style="236" hidden="1" customWidth="1"/>
    <col min="3103" max="3103" width="5.28515625" style="236" customWidth="1"/>
    <col min="3104" max="3104" width="0" style="236" hidden="1" customWidth="1"/>
    <col min="3105" max="3105" width="17" style="236" customWidth="1"/>
    <col min="3106" max="3106" width="6.28515625" style="236" customWidth="1"/>
    <col min="3107" max="3107" width="0" style="236" hidden="1" customWidth="1"/>
    <col min="3108" max="3108" width="14.28515625" style="236" customWidth="1"/>
    <col min="3109" max="3109" width="7.5703125" style="236" customWidth="1"/>
    <col min="3110" max="3110" width="0" style="236" hidden="1" customWidth="1"/>
    <col min="3111" max="3112" width="14.28515625" style="236" customWidth="1"/>
    <col min="3113" max="3113" width="20.85546875" style="236" customWidth="1"/>
    <col min="3114" max="3114" width="14.42578125" style="236" customWidth="1"/>
    <col min="3115" max="3115" width="15" style="236" customWidth="1"/>
    <col min="3116" max="3116" width="2.7109375" style="236" customWidth="1"/>
    <col min="3117" max="3117" width="11.7109375" style="236" customWidth="1"/>
    <col min="3118" max="3118" width="11.5703125" style="236" customWidth="1"/>
    <col min="3119" max="3119" width="2.28515625" style="236" customWidth="1"/>
    <col min="3120" max="3120" width="41" style="236" customWidth="1"/>
    <col min="3121" max="3121" width="14.28515625" style="236" customWidth="1"/>
    <col min="3122" max="3123" width="11.5703125" style="236" customWidth="1"/>
    <col min="3124" max="3124" width="21.85546875" style="236" customWidth="1"/>
    <col min="3125" max="3316" width="11.42578125" style="236"/>
    <col min="3317" max="3317" width="21.85546875" style="236" customWidth="1"/>
    <col min="3318" max="3318" width="13.85546875" style="236" customWidth="1"/>
    <col min="3319" max="3319" width="38.7109375" style="236" customWidth="1"/>
    <col min="3320" max="3320" width="3" style="236" bestFit="1" customWidth="1"/>
    <col min="3321" max="3321" width="32.28515625" style="236" customWidth="1"/>
    <col min="3322" max="3322" width="46.28515625" style="236" customWidth="1"/>
    <col min="3323" max="3323" width="19" style="236" customWidth="1"/>
    <col min="3324" max="3324" width="0" style="236" hidden="1" customWidth="1"/>
    <col min="3325" max="3325" width="17.7109375" style="236" customWidth="1"/>
    <col min="3326" max="3326" width="0" style="236" hidden="1" customWidth="1"/>
    <col min="3327" max="3327" width="22.28515625" style="236" customWidth="1"/>
    <col min="3328" max="3328" width="5.28515625" style="236" customWidth="1"/>
    <col min="3329" max="3329" width="36.28515625" style="236" customWidth="1"/>
    <col min="3330" max="3330" width="5.7109375" style="236" customWidth="1"/>
    <col min="3331" max="3331" width="0" style="236" hidden="1" customWidth="1"/>
    <col min="3332" max="3332" width="20.7109375" style="236" customWidth="1"/>
    <col min="3333" max="3333" width="4.85546875" style="236" customWidth="1"/>
    <col min="3334" max="3334" width="0" style="236" hidden="1" customWidth="1"/>
    <col min="3335" max="3335" width="24.7109375" style="236" customWidth="1"/>
    <col min="3336" max="3336" width="12.28515625" style="236" customWidth="1"/>
    <col min="3337" max="3337" width="0" style="236" hidden="1" customWidth="1"/>
    <col min="3338" max="3338" width="3.42578125" style="236" customWidth="1"/>
    <col min="3339" max="3339" width="0" style="236" hidden="1" customWidth="1"/>
    <col min="3340" max="3340" width="17.7109375" style="236" customWidth="1"/>
    <col min="3341" max="3341" width="3.42578125" style="236" customWidth="1"/>
    <col min="3342" max="3342" width="0" style="236" hidden="1" customWidth="1"/>
    <col min="3343" max="3343" width="23.7109375" style="236" customWidth="1"/>
    <col min="3344" max="3344" width="10" style="236" customWidth="1"/>
    <col min="3345" max="3345" width="0" style="236" hidden="1" customWidth="1"/>
    <col min="3346" max="3347" width="14.7109375" style="236" customWidth="1"/>
    <col min="3348" max="3348" width="12.85546875" style="236" customWidth="1"/>
    <col min="3349" max="3349" width="3.28515625" style="236" customWidth="1"/>
    <col min="3350" max="3350" width="30.28515625" style="236" customWidth="1"/>
    <col min="3351" max="3351" width="5" style="236" customWidth="1"/>
    <col min="3352" max="3352" width="0" style="236" hidden="1" customWidth="1"/>
    <col min="3353" max="3353" width="14.28515625" style="236" customWidth="1"/>
    <col min="3354" max="3354" width="5.7109375" style="236" customWidth="1"/>
    <col min="3355" max="3355" width="0" style="236" hidden="1" customWidth="1"/>
    <col min="3356" max="3356" width="17.28515625" style="236" customWidth="1"/>
    <col min="3357" max="3357" width="12.7109375" style="236" customWidth="1"/>
    <col min="3358" max="3358" width="0" style="236" hidden="1" customWidth="1"/>
    <col min="3359" max="3359" width="5.28515625" style="236" customWidth="1"/>
    <col min="3360" max="3360" width="0" style="236" hidden="1" customWidth="1"/>
    <col min="3361" max="3361" width="17" style="236" customWidth="1"/>
    <col min="3362" max="3362" width="6.28515625" style="236" customWidth="1"/>
    <col min="3363" max="3363" width="0" style="236" hidden="1" customWidth="1"/>
    <col min="3364" max="3364" width="14.28515625" style="236" customWidth="1"/>
    <col min="3365" max="3365" width="7.5703125" style="236" customWidth="1"/>
    <col min="3366" max="3366" width="0" style="236" hidden="1" customWidth="1"/>
    <col min="3367" max="3368" width="14.28515625" style="236" customWidth="1"/>
    <col min="3369" max="3369" width="20.85546875" style="236" customWidth="1"/>
    <col min="3370" max="3370" width="14.42578125" style="236" customWidth="1"/>
    <col min="3371" max="3371" width="15" style="236" customWidth="1"/>
    <col min="3372" max="3372" width="2.7109375" style="236" customWidth="1"/>
    <col min="3373" max="3373" width="11.7109375" style="236" customWidth="1"/>
    <col min="3374" max="3374" width="11.5703125" style="236" customWidth="1"/>
    <col min="3375" max="3375" width="2.28515625" style="236" customWidth="1"/>
    <col min="3376" max="3376" width="41" style="236" customWidth="1"/>
    <col min="3377" max="3377" width="14.28515625" style="236" customWidth="1"/>
    <col min="3378" max="3379" width="11.5703125" style="236" customWidth="1"/>
    <col min="3380" max="3380" width="21.85546875" style="236" customWidth="1"/>
    <col min="3381" max="3572" width="11.42578125" style="236"/>
    <col min="3573" max="3573" width="21.85546875" style="236" customWidth="1"/>
    <col min="3574" max="3574" width="13.85546875" style="236" customWidth="1"/>
    <col min="3575" max="3575" width="38.7109375" style="236" customWidth="1"/>
    <col min="3576" max="3576" width="3" style="236" bestFit="1" customWidth="1"/>
    <col min="3577" max="3577" width="32.28515625" style="236" customWidth="1"/>
    <col min="3578" max="3578" width="46.28515625" style="236" customWidth="1"/>
    <col min="3579" max="3579" width="19" style="236" customWidth="1"/>
    <col min="3580" max="3580" width="0" style="236" hidden="1" customWidth="1"/>
    <col min="3581" max="3581" width="17.7109375" style="236" customWidth="1"/>
    <col min="3582" max="3582" width="0" style="236" hidden="1" customWidth="1"/>
    <col min="3583" max="3583" width="22.28515625" style="236" customWidth="1"/>
    <col min="3584" max="3584" width="5.28515625" style="236" customWidth="1"/>
    <col min="3585" max="3585" width="36.28515625" style="236" customWidth="1"/>
    <col min="3586" max="3586" width="5.7109375" style="236" customWidth="1"/>
    <col min="3587" max="3587" width="0" style="236" hidden="1" customWidth="1"/>
    <col min="3588" max="3588" width="20.7109375" style="236" customWidth="1"/>
    <col min="3589" max="3589" width="4.85546875" style="236" customWidth="1"/>
    <col min="3590" max="3590" width="0" style="236" hidden="1" customWidth="1"/>
    <col min="3591" max="3591" width="24.7109375" style="236" customWidth="1"/>
    <col min="3592" max="3592" width="12.28515625" style="236" customWidth="1"/>
    <col min="3593" max="3593" width="0" style="236" hidden="1" customWidth="1"/>
    <col min="3594" max="3594" width="3.42578125" style="236" customWidth="1"/>
    <col min="3595" max="3595" width="0" style="236" hidden="1" customWidth="1"/>
    <col min="3596" max="3596" width="17.7109375" style="236" customWidth="1"/>
    <col min="3597" max="3597" width="3.42578125" style="236" customWidth="1"/>
    <col min="3598" max="3598" width="0" style="236" hidden="1" customWidth="1"/>
    <col min="3599" max="3599" width="23.7109375" style="236" customWidth="1"/>
    <col min="3600" max="3600" width="10" style="236" customWidth="1"/>
    <col min="3601" max="3601" width="0" style="236" hidden="1" customWidth="1"/>
    <col min="3602" max="3603" width="14.7109375" style="236" customWidth="1"/>
    <col min="3604" max="3604" width="12.85546875" style="236" customWidth="1"/>
    <col min="3605" max="3605" width="3.28515625" style="236" customWidth="1"/>
    <col min="3606" max="3606" width="30.28515625" style="236" customWidth="1"/>
    <col min="3607" max="3607" width="5" style="236" customWidth="1"/>
    <col min="3608" max="3608" width="0" style="236" hidden="1" customWidth="1"/>
    <col min="3609" max="3609" width="14.28515625" style="236" customWidth="1"/>
    <col min="3610" max="3610" width="5.7109375" style="236" customWidth="1"/>
    <col min="3611" max="3611" width="0" style="236" hidden="1" customWidth="1"/>
    <col min="3612" max="3612" width="17.28515625" style="236" customWidth="1"/>
    <col min="3613" max="3613" width="12.7109375" style="236" customWidth="1"/>
    <col min="3614" max="3614" width="0" style="236" hidden="1" customWidth="1"/>
    <col min="3615" max="3615" width="5.28515625" style="236" customWidth="1"/>
    <col min="3616" max="3616" width="0" style="236" hidden="1" customWidth="1"/>
    <col min="3617" max="3617" width="17" style="236" customWidth="1"/>
    <col min="3618" max="3618" width="6.28515625" style="236" customWidth="1"/>
    <col min="3619" max="3619" width="0" style="236" hidden="1" customWidth="1"/>
    <col min="3620" max="3620" width="14.28515625" style="236" customWidth="1"/>
    <col min="3621" max="3621" width="7.5703125" style="236" customWidth="1"/>
    <col min="3622" max="3622" width="0" style="236" hidden="1" customWidth="1"/>
    <col min="3623" max="3624" width="14.28515625" style="236" customWidth="1"/>
    <col min="3625" max="3625" width="20.85546875" style="236" customWidth="1"/>
    <col min="3626" max="3626" width="14.42578125" style="236" customWidth="1"/>
    <col min="3627" max="3627" width="15" style="236" customWidth="1"/>
    <col min="3628" max="3628" width="2.7109375" style="236" customWidth="1"/>
    <col min="3629" max="3629" width="11.7109375" style="236" customWidth="1"/>
    <col min="3630" max="3630" width="11.5703125" style="236" customWidth="1"/>
    <col min="3631" max="3631" width="2.28515625" style="236" customWidth="1"/>
    <col min="3632" max="3632" width="41" style="236" customWidth="1"/>
    <col min="3633" max="3633" width="14.28515625" style="236" customWidth="1"/>
    <col min="3634" max="3635" width="11.5703125" style="236" customWidth="1"/>
    <col min="3636" max="3636" width="21.85546875" style="236" customWidth="1"/>
    <col min="3637" max="3828" width="11.42578125" style="236"/>
    <col min="3829" max="3829" width="21.85546875" style="236" customWidth="1"/>
    <col min="3830" max="3830" width="13.85546875" style="236" customWidth="1"/>
    <col min="3831" max="3831" width="38.7109375" style="236" customWidth="1"/>
    <col min="3832" max="3832" width="3" style="236" bestFit="1" customWidth="1"/>
    <col min="3833" max="3833" width="32.28515625" style="236" customWidth="1"/>
    <col min="3834" max="3834" width="46.28515625" style="236" customWidth="1"/>
    <col min="3835" max="3835" width="19" style="236" customWidth="1"/>
    <col min="3836" max="3836" width="0" style="236" hidden="1" customWidth="1"/>
    <col min="3837" max="3837" width="17.7109375" style="236" customWidth="1"/>
    <col min="3838" max="3838" width="0" style="236" hidden="1" customWidth="1"/>
    <col min="3839" max="3839" width="22.28515625" style="236" customWidth="1"/>
    <col min="3840" max="3840" width="5.28515625" style="236" customWidth="1"/>
    <col min="3841" max="3841" width="36.28515625" style="236" customWidth="1"/>
    <col min="3842" max="3842" width="5.7109375" style="236" customWidth="1"/>
    <col min="3843" max="3843" width="0" style="236" hidden="1" customWidth="1"/>
    <col min="3844" max="3844" width="20.7109375" style="236" customWidth="1"/>
    <col min="3845" max="3845" width="4.85546875" style="236" customWidth="1"/>
    <col min="3846" max="3846" width="0" style="236" hidden="1" customWidth="1"/>
    <col min="3847" max="3847" width="24.7109375" style="236" customWidth="1"/>
    <col min="3848" max="3848" width="12.28515625" style="236" customWidth="1"/>
    <col min="3849" max="3849" width="0" style="236" hidden="1" customWidth="1"/>
    <col min="3850" max="3850" width="3.42578125" style="236" customWidth="1"/>
    <col min="3851" max="3851" width="0" style="236" hidden="1" customWidth="1"/>
    <col min="3852" max="3852" width="17.7109375" style="236" customWidth="1"/>
    <col min="3853" max="3853" width="3.42578125" style="236" customWidth="1"/>
    <col min="3854" max="3854" width="0" style="236" hidden="1" customWidth="1"/>
    <col min="3855" max="3855" width="23.7109375" style="236" customWidth="1"/>
    <col min="3856" max="3856" width="10" style="236" customWidth="1"/>
    <col min="3857" max="3857" width="0" style="236" hidden="1" customWidth="1"/>
    <col min="3858" max="3859" width="14.7109375" style="236" customWidth="1"/>
    <col min="3860" max="3860" width="12.85546875" style="236" customWidth="1"/>
    <col min="3861" max="3861" width="3.28515625" style="236" customWidth="1"/>
    <col min="3862" max="3862" width="30.28515625" style="236" customWidth="1"/>
    <col min="3863" max="3863" width="5" style="236" customWidth="1"/>
    <col min="3864" max="3864" width="0" style="236" hidden="1" customWidth="1"/>
    <col min="3865" max="3865" width="14.28515625" style="236" customWidth="1"/>
    <col min="3866" max="3866" width="5.7109375" style="236" customWidth="1"/>
    <col min="3867" max="3867" width="0" style="236" hidden="1" customWidth="1"/>
    <col min="3868" max="3868" width="17.28515625" style="236" customWidth="1"/>
    <col min="3869" max="3869" width="12.7109375" style="236" customWidth="1"/>
    <col min="3870" max="3870" width="0" style="236" hidden="1" customWidth="1"/>
    <col min="3871" max="3871" width="5.28515625" style="236" customWidth="1"/>
    <col min="3872" max="3872" width="0" style="236" hidden="1" customWidth="1"/>
    <col min="3873" max="3873" width="17" style="236" customWidth="1"/>
    <col min="3874" max="3874" width="6.28515625" style="236" customWidth="1"/>
    <col min="3875" max="3875" width="0" style="236" hidden="1" customWidth="1"/>
    <col min="3876" max="3876" width="14.28515625" style="236" customWidth="1"/>
    <col min="3877" max="3877" width="7.5703125" style="236" customWidth="1"/>
    <col min="3878" max="3878" width="0" style="236" hidden="1" customWidth="1"/>
    <col min="3879" max="3880" width="14.28515625" style="236" customWidth="1"/>
    <col min="3881" max="3881" width="20.85546875" style="236" customWidth="1"/>
    <col min="3882" max="3882" width="14.42578125" style="236" customWidth="1"/>
    <col min="3883" max="3883" width="15" style="236" customWidth="1"/>
    <col min="3884" max="3884" width="2.7109375" style="236" customWidth="1"/>
    <col min="3885" max="3885" width="11.7109375" style="236" customWidth="1"/>
    <col min="3886" max="3886" width="11.5703125" style="236" customWidth="1"/>
    <col min="3887" max="3887" width="2.28515625" style="236" customWidth="1"/>
    <col min="3888" max="3888" width="41" style="236" customWidth="1"/>
    <col min="3889" max="3889" width="14.28515625" style="236" customWidth="1"/>
    <col min="3890" max="3891" width="11.5703125" style="236" customWidth="1"/>
    <col min="3892" max="3892" width="21.85546875" style="236" customWidth="1"/>
    <col min="3893" max="4084" width="11.42578125" style="236"/>
    <col min="4085" max="4085" width="21.85546875" style="236" customWidth="1"/>
    <col min="4086" max="4086" width="13.85546875" style="236" customWidth="1"/>
    <col min="4087" max="4087" width="38.7109375" style="236" customWidth="1"/>
    <col min="4088" max="4088" width="3" style="236" bestFit="1" customWidth="1"/>
    <col min="4089" max="4089" width="32.28515625" style="236" customWidth="1"/>
    <col min="4090" max="4090" width="46.28515625" style="236" customWidth="1"/>
    <col min="4091" max="4091" width="19" style="236" customWidth="1"/>
    <col min="4092" max="4092" width="0" style="236" hidden="1" customWidth="1"/>
    <col min="4093" max="4093" width="17.7109375" style="236" customWidth="1"/>
    <col min="4094" max="4094" width="0" style="236" hidden="1" customWidth="1"/>
    <col min="4095" max="4095" width="22.28515625" style="236" customWidth="1"/>
    <col min="4096" max="4096" width="5.28515625" style="236" customWidth="1"/>
    <col min="4097" max="4097" width="36.28515625" style="236" customWidth="1"/>
    <col min="4098" max="4098" width="5.7109375" style="236" customWidth="1"/>
    <col min="4099" max="4099" width="0" style="236" hidden="1" customWidth="1"/>
    <col min="4100" max="4100" width="20.7109375" style="236" customWidth="1"/>
    <col min="4101" max="4101" width="4.85546875" style="236" customWidth="1"/>
    <col min="4102" max="4102" width="0" style="236" hidden="1" customWidth="1"/>
    <col min="4103" max="4103" width="24.7109375" style="236" customWidth="1"/>
    <col min="4104" max="4104" width="12.28515625" style="236" customWidth="1"/>
    <col min="4105" max="4105" width="0" style="236" hidden="1" customWidth="1"/>
    <col min="4106" max="4106" width="3.42578125" style="236" customWidth="1"/>
    <col min="4107" max="4107" width="0" style="236" hidden="1" customWidth="1"/>
    <col min="4108" max="4108" width="17.7109375" style="236" customWidth="1"/>
    <col min="4109" max="4109" width="3.42578125" style="236" customWidth="1"/>
    <col min="4110" max="4110" width="0" style="236" hidden="1" customWidth="1"/>
    <col min="4111" max="4111" width="23.7109375" style="236" customWidth="1"/>
    <col min="4112" max="4112" width="10" style="236" customWidth="1"/>
    <col min="4113" max="4113" width="0" style="236" hidden="1" customWidth="1"/>
    <col min="4114" max="4115" width="14.7109375" style="236" customWidth="1"/>
    <col min="4116" max="4116" width="12.85546875" style="236" customWidth="1"/>
    <col min="4117" max="4117" width="3.28515625" style="236" customWidth="1"/>
    <col min="4118" max="4118" width="30.28515625" style="236" customWidth="1"/>
    <col min="4119" max="4119" width="5" style="236" customWidth="1"/>
    <col min="4120" max="4120" width="0" style="236" hidden="1" customWidth="1"/>
    <col min="4121" max="4121" width="14.28515625" style="236" customWidth="1"/>
    <col min="4122" max="4122" width="5.7109375" style="236" customWidth="1"/>
    <col min="4123" max="4123" width="0" style="236" hidden="1" customWidth="1"/>
    <col min="4124" max="4124" width="17.28515625" style="236" customWidth="1"/>
    <col min="4125" max="4125" width="12.7109375" style="236" customWidth="1"/>
    <col min="4126" max="4126" width="0" style="236" hidden="1" customWidth="1"/>
    <col min="4127" max="4127" width="5.28515625" style="236" customWidth="1"/>
    <col min="4128" max="4128" width="0" style="236" hidden="1" customWidth="1"/>
    <col min="4129" max="4129" width="17" style="236" customWidth="1"/>
    <col min="4130" max="4130" width="6.28515625" style="236" customWidth="1"/>
    <col min="4131" max="4131" width="0" style="236" hidden="1" customWidth="1"/>
    <col min="4132" max="4132" width="14.28515625" style="236" customWidth="1"/>
    <col min="4133" max="4133" width="7.5703125" style="236" customWidth="1"/>
    <col min="4134" max="4134" width="0" style="236" hidden="1" customWidth="1"/>
    <col min="4135" max="4136" width="14.28515625" style="236" customWidth="1"/>
    <col min="4137" max="4137" width="20.85546875" style="236" customWidth="1"/>
    <col min="4138" max="4138" width="14.42578125" style="236" customWidth="1"/>
    <col min="4139" max="4139" width="15" style="236" customWidth="1"/>
    <col min="4140" max="4140" width="2.7109375" style="236" customWidth="1"/>
    <col min="4141" max="4141" width="11.7109375" style="236" customWidth="1"/>
    <col min="4142" max="4142" width="11.5703125" style="236" customWidth="1"/>
    <col min="4143" max="4143" width="2.28515625" style="236" customWidth="1"/>
    <col min="4144" max="4144" width="41" style="236" customWidth="1"/>
    <col min="4145" max="4145" width="14.28515625" style="236" customWidth="1"/>
    <col min="4146" max="4147" width="11.5703125" style="236" customWidth="1"/>
    <col min="4148" max="4148" width="21.85546875" style="236" customWidth="1"/>
    <col min="4149" max="4340" width="11.42578125" style="236"/>
    <col min="4341" max="4341" width="21.85546875" style="236" customWidth="1"/>
    <col min="4342" max="4342" width="13.85546875" style="236" customWidth="1"/>
    <col min="4343" max="4343" width="38.7109375" style="236" customWidth="1"/>
    <col min="4344" max="4344" width="3" style="236" bestFit="1" customWidth="1"/>
    <col min="4345" max="4345" width="32.28515625" style="236" customWidth="1"/>
    <col min="4346" max="4346" width="46.28515625" style="236" customWidth="1"/>
    <col min="4347" max="4347" width="19" style="236" customWidth="1"/>
    <col min="4348" max="4348" width="0" style="236" hidden="1" customWidth="1"/>
    <col min="4349" max="4349" width="17.7109375" style="236" customWidth="1"/>
    <col min="4350" max="4350" width="0" style="236" hidden="1" customWidth="1"/>
    <col min="4351" max="4351" width="22.28515625" style="236" customWidth="1"/>
    <col min="4352" max="4352" width="5.28515625" style="236" customWidth="1"/>
    <col min="4353" max="4353" width="36.28515625" style="236" customWidth="1"/>
    <col min="4354" max="4354" width="5.7109375" style="236" customWidth="1"/>
    <col min="4355" max="4355" width="0" style="236" hidden="1" customWidth="1"/>
    <col min="4356" max="4356" width="20.7109375" style="236" customWidth="1"/>
    <col min="4357" max="4357" width="4.85546875" style="236" customWidth="1"/>
    <col min="4358" max="4358" width="0" style="236" hidden="1" customWidth="1"/>
    <col min="4359" max="4359" width="24.7109375" style="236" customWidth="1"/>
    <col min="4360" max="4360" width="12.28515625" style="236" customWidth="1"/>
    <col min="4361" max="4361" width="0" style="236" hidden="1" customWidth="1"/>
    <col min="4362" max="4362" width="3.42578125" style="236" customWidth="1"/>
    <col min="4363" max="4363" width="0" style="236" hidden="1" customWidth="1"/>
    <col min="4364" max="4364" width="17.7109375" style="236" customWidth="1"/>
    <col min="4365" max="4365" width="3.42578125" style="236" customWidth="1"/>
    <col min="4366" max="4366" width="0" style="236" hidden="1" customWidth="1"/>
    <col min="4367" max="4367" width="23.7109375" style="236" customWidth="1"/>
    <col min="4368" max="4368" width="10" style="236" customWidth="1"/>
    <col min="4369" max="4369" width="0" style="236" hidden="1" customWidth="1"/>
    <col min="4370" max="4371" width="14.7109375" style="236" customWidth="1"/>
    <col min="4372" max="4372" width="12.85546875" style="236" customWidth="1"/>
    <col min="4373" max="4373" width="3.28515625" style="236" customWidth="1"/>
    <col min="4374" max="4374" width="30.28515625" style="236" customWidth="1"/>
    <col min="4375" max="4375" width="5" style="236" customWidth="1"/>
    <col min="4376" max="4376" width="0" style="236" hidden="1" customWidth="1"/>
    <col min="4377" max="4377" width="14.28515625" style="236" customWidth="1"/>
    <col min="4378" max="4378" width="5.7109375" style="236" customWidth="1"/>
    <col min="4379" max="4379" width="0" style="236" hidden="1" customWidth="1"/>
    <col min="4380" max="4380" width="17.28515625" style="236" customWidth="1"/>
    <col min="4381" max="4381" width="12.7109375" style="236" customWidth="1"/>
    <col min="4382" max="4382" width="0" style="236" hidden="1" customWidth="1"/>
    <col min="4383" max="4383" width="5.28515625" style="236" customWidth="1"/>
    <col min="4384" max="4384" width="0" style="236" hidden="1" customWidth="1"/>
    <col min="4385" max="4385" width="17" style="236" customWidth="1"/>
    <col min="4386" max="4386" width="6.28515625" style="236" customWidth="1"/>
    <col min="4387" max="4387" width="0" style="236" hidden="1" customWidth="1"/>
    <col min="4388" max="4388" width="14.28515625" style="236" customWidth="1"/>
    <col min="4389" max="4389" width="7.5703125" style="236" customWidth="1"/>
    <col min="4390" max="4390" width="0" style="236" hidden="1" customWidth="1"/>
    <col min="4391" max="4392" width="14.28515625" style="236" customWidth="1"/>
    <col min="4393" max="4393" width="20.85546875" style="236" customWidth="1"/>
    <col min="4394" max="4394" width="14.42578125" style="236" customWidth="1"/>
    <col min="4395" max="4395" width="15" style="236" customWidth="1"/>
    <col min="4396" max="4396" width="2.7109375" style="236" customWidth="1"/>
    <col min="4397" max="4397" width="11.7109375" style="236" customWidth="1"/>
    <col min="4398" max="4398" width="11.5703125" style="236" customWidth="1"/>
    <col min="4399" max="4399" width="2.28515625" style="236" customWidth="1"/>
    <col min="4400" max="4400" width="41" style="236" customWidth="1"/>
    <col min="4401" max="4401" width="14.28515625" style="236" customWidth="1"/>
    <col min="4402" max="4403" width="11.5703125" style="236" customWidth="1"/>
    <col min="4404" max="4404" width="21.85546875" style="236" customWidth="1"/>
    <col min="4405" max="4596" width="11.42578125" style="236"/>
    <col min="4597" max="4597" width="21.85546875" style="236" customWidth="1"/>
    <col min="4598" max="4598" width="13.85546875" style="236" customWidth="1"/>
    <col min="4599" max="4599" width="38.7109375" style="236" customWidth="1"/>
    <col min="4600" max="4600" width="3" style="236" bestFit="1" customWidth="1"/>
    <col min="4601" max="4601" width="32.28515625" style="236" customWidth="1"/>
    <col min="4602" max="4602" width="46.28515625" style="236" customWidth="1"/>
    <col min="4603" max="4603" width="19" style="236" customWidth="1"/>
    <col min="4604" max="4604" width="0" style="236" hidden="1" customWidth="1"/>
    <col min="4605" max="4605" width="17.7109375" style="236" customWidth="1"/>
    <col min="4606" max="4606" width="0" style="236" hidden="1" customWidth="1"/>
    <col min="4607" max="4607" width="22.28515625" style="236" customWidth="1"/>
    <col min="4608" max="4608" width="5.28515625" style="236" customWidth="1"/>
    <col min="4609" max="4609" width="36.28515625" style="236" customWidth="1"/>
    <col min="4610" max="4610" width="5.7109375" style="236" customWidth="1"/>
    <col min="4611" max="4611" width="0" style="236" hidden="1" customWidth="1"/>
    <col min="4612" max="4612" width="20.7109375" style="236" customWidth="1"/>
    <col min="4613" max="4613" width="4.85546875" style="236" customWidth="1"/>
    <col min="4614" max="4614" width="0" style="236" hidden="1" customWidth="1"/>
    <col min="4615" max="4615" width="24.7109375" style="236" customWidth="1"/>
    <col min="4616" max="4616" width="12.28515625" style="236" customWidth="1"/>
    <col min="4617" max="4617" width="0" style="236" hidden="1" customWidth="1"/>
    <col min="4618" max="4618" width="3.42578125" style="236" customWidth="1"/>
    <col min="4619" max="4619" width="0" style="236" hidden="1" customWidth="1"/>
    <col min="4620" max="4620" width="17.7109375" style="236" customWidth="1"/>
    <col min="4621" max="4621" width="3.42578125" style="236" customWidth="1"/>
    <col min="4622" max="4622" width="0" style="236" hidden="1" customWidth="1"/>
    <col min="4623" max="4623" width="23.7109375" style="236" customWidth="1"/>
    <col min="4624" max="4624" width="10" style="236" customWidth="1"/>
    <col min="4625" max="4625" width="0" style="236" hidden="1" customWidth="1"/>
    <col min="4626" max="4627" width="14.7109375" style="236" customWidth="1"/>
    <col min="4628" max="4628" width="12.85546875" style="236" customWidth="1"/>
    <col min="4629" max="4629" width="3.28515625" style="236" customWidth="1"/>
    <col min="4630" max="4630" width="30.28515625" style="236" customWidth="1"/>
    <col min="4631" max="4631" width="5" style="236" customWidth="1"/>
    <col min="4632" max="4632" width="0" style="236" hidden="1" customWidth="1"/>
    <col min="4633" max="4633" width="14.28515625" style="236" customWidth="1"/>
    <col min="4634" max="4634" width="5.7109375" style="236" customWidth="1"/>
    <col min="4635" max="4635" width="0" style="236" hidden="1" customWidth="1"/>
    <col min="4636" max="4636" width="17.28515625" style="236" customWidth="1"/>
    <col min="4637" max="4637" width="12.7109375" style="236" customWidth="1"/>
    <col min="4638" max="4638" width="0" style="236" hidden="1" customWidth="1"/>
    <col min="4639" max="4639" width="5.28515625" style="236" customWidth="1"/>
    <col min="4640" max="4640" width="0" style="236" hidden="1" customWidth="1"/>
    <col min="4641" max="4641" width="17" style="236" customWidth="1"/>
    <col min="4642" max="4642" width="6.28515625" style="236" customWidth="1"/>
    <col min="4643" max="4643" width="0" style="236" hidden="1" customWidth="1"/>
    <col min="4644" max="4644" width="14.28515625" style="236" customWidth="1"/>
    <col min="4645" max="4645" width="7.5703125" style="236" customWidth="1"/>
    <col min="4646" max="4646" width="0" style="236" hidden="1" customWidth="1"/>
    <col min="4647" max="4648" width="14.28515625" style="236" customWidth="1"/>
    <col min="4649" max="4649" width="20.85546875" style="236" customWidth="1"/>
    <col min="4650" max="4650" width="14.42578125" style="236" customWidth="1"/>
    <col min="4651" max="4651" width="15" style="236" customWidth="1"/>
    <col min="4652" max="4652" width="2.7109375" style="236" customWidth="1"/>
    <col min="4653" max="4653" width="11.7109375" style="236" customWidth="1"/>
    <col min="4654" max="4654" width="11.5703125" style="236" customWidth="1"/>
    <col min="4655" max="4655" width="2.28515625" style="236" customWidth="1"/>
    <col min="4656" max="4656" width="41" style="236" customWidth="1"/>
    <col min="4657" max="4657" width="14.28515625" style="236" customWidth="1"/>
    <col min="4658" max="4659" width="11.5703125" style="236" customWidth="1"/>
    <col min="4660" max="4660" width="21.85546875" style="236" customWidth="1"/>
    <col min="4661" max="4852" width="11.42578125" style="236"/>
    <col min="4853" max="4853" width="21.85546875" style="236" customWidth="1"/>
    <col min="4854" max="4854" width="13.85546875" style="236" customWidth="1"/>
    <col min="4855" max="4855" width="38.7109375" style="236" customWidth="1"/>
    <col min="4856" max="4856" width="3" style="236" bestFit="1" customWidth="1"/>
    <col min="4857" max="4857" width="32.28515625" style="236" customWidth="1"/>
    <col min="4858" max="4858" width="46.28515625" style="236" customWidth="1"/>
    <col min="4859" max="4859" width="19" style="236" customWidth="1"/>
    <col min="4860" max="4860" width="0" style="236" hidden="1" customWidth="1"/>
    <col min="4861" max="4861" width="17.7109375" style="236" customWidth="1"/>
    <col min="4862" max="4862" width="0" style="236" hidden="1" customWidth="1"/>
    <col min="4863" max="4863" width="22.28515625" style="236" customWidth="1"/>
    <col min="4864" max="4864" width="5.28515625" style="236" customWidth="1"/>
    <col min="4865" max="4865" width="36.28515625" style="236" customWidth="1"/>
    <col min="4866" max="4866" width="5.7109375" style="236" customWidth="1"/>
    <col min="4867" max="4867" width="0" style="236" hidden="1" customWidth="1"/>
    <col min="4868" max="4868" width="20.7109375" style="236" customWidth="1"/>
    <col min="4869" max="4869" width="4.85546875" style="236" customWidth="1"/>
    <col min="4870" max="4870" width="0" style="236" hidden="1" customWidth="1"/>
    <col min="4871" max="4871" width="24.7109375" style="236" customWidth="1"/>
    <col min="4872" max="4872" width="12.28515625" style="236" customWidth="1"/>
    <col min="4873" max="4873" width="0" style="236" hidden="1" customWidth="1"/>
    <col min="4874" max="4874" width="3.42578125" style="236" customWidth="1"/>
    <col min="4875" max="4875" width="0" style="236" hidden="1" customWidth="1"/>
    <col min="4876" max="4876" width="17.7109375" style="236" customWidth="1"/>
    <col min="4877" max="4877" width="3.42578125" style="236" customWidth="1"/>
    <col min="4878" max="4878" width="0" style="236" hidden="1" customWidth="1"/>
    <col min="4879" max="4879" width="23.7109375" style="236" customWidth="1"/>
    <col min="4880" max="4880" width="10" style="236" customWidth="1"/>
    <col min="4881" max="4881" width="0" style="236" hidden="1" customWidth="1"/>
    <col min="4882" max="4883" width="14.7109375" style="236" customWidth="1"/>
    <col min="4884" max="4884" width="12.85546875" style="236" customWidth="1"/>
    <col min="4885" max="4885" width="3.28515625" style="236" customWidth="1"/>
    <col min="4886" max="4886" width="30.28515625" style="236" customWidth="1"/>
    <col min="4887" max="4887" width="5" style="236" customWidth="1"/>
    <col min="4888" max="4888" width="0" style="236" hidden="1" customWidth="1"/>
    <col min="4889" max="4889" width="14.28515625" style="236" customWidth="1"/>
    <col min="4890" max="4890" width="5.7109375" style="236" customWidth="1"/>
    <col min="4891" max="4891" width="0" style="236" hidden="1" customWidth="1"/>
    <col min="4892" max="4892" width="17.28515625" style="236" customWidth="1"/>
    <col min="4893" max="4893" width="12.7109375" style="236" customWidth="1"/>
    <col min="4894" max="4894" width="0" style="236" hidden="1" customWidth="1"/>
    <col min="4895" max="4895" width="5.28515625" style="236" customWidth="1"/>
    <col min="4896" max="4896" width="0" style="236" hidden="1" customWidth="1"/>
    <col min="4897" max="4897" width="17" style="236" customWidth="1"/>
    <col min="4898" max="4898" width="6.28515625" style="236" customWidth="1"/>
    <col min="4899" max="4899" width="0" style="236" hidden="1" customWidth="1"/>
    <col min="4900" max="4900" width="14.28515625" style="236" customWidth="1"/>
    <col min="4901" max="4901" width="7.5703125" style="236" customWidth="1"/>
    <col min="4902" max="4902" width="0" style="236" hidden="1" customWidth="1"/>
    <col min="4903" max="4904" width="14.28515625" style="236" customWidth="1"/>
    <col min="4905" max="4905" width="20.85546875" style="236" customWidth="1"/>
    <col min="4906" max="4906" width="14.42578125" style="236" customWidth="1"/>
    <col min="4907" max="4907" width="15" style="236" customWidth="1"/>
    <col min="4908" max="4908" width="2.7109375" style="236" customWidth="1"/>
    <col min="4909" max="4909" width="11.7109375" style="236" customWidth="1"/>
    <col min="4910" max="4910" width="11.5703125" style="236" customWidth="1"/>
    <col min="4911" max="4911" width="2.28515625" style="236" customWidth="1"/>
    <col min="4912" max="4912" width="41" style="236" customWidth="1"/>
    <col min="4913" max="4913" width="14.28515625" style="236" customWidth="1"/>
    <col min="4914" max="4915" width="11.5703125" style="236" customWidth="1"/>
    <col min="4916" max="4916" width="21.85546875" style="236" customWidth="1"/>
    <col min="4917" max="5108" width="11.42578125" style="236"/>
    <col min="5109" max="5109" width="21.85546875" style="236" customWidth="1"/>
    <col min="5110" max="5110" width="13.85546875" style="236" customWidth="1"/>
    <col min="5111" max="5111" width="38.7109375" style="236" customWidth="1"/>
    <col min="5112" max="5112" width="3" style="236" bestFit="1" customWidth="1"/>
    <col min="5113" max="5113" width="32.28515625" style="236" customWidth="1"/>
    <col min="5114" max="5114" width="46.28515625" style="236" customWidth="1"/>
    <col min="5115" max="5115" width="19" style="236" customWidth="1"/>
    <col min="5116" max="5116" width="0" style="236" hidden="1" customWidth="1"/>
    <col min="5117" max="5117" width="17.7109375" style="236" customWidth="1"/>
    <col min="5118" max="5118" width="0" style="236" hidden="1" customWidth="1"/>
    <col min="5119" max="5119" width="22.28515625" style="236" customWidth="1"/>
    <col min="5120" max="5120" width="5.28515625" style="236" customWidth="1"/>
    <col min="5121" max="5121" width="36.28515625" style="236" customWidth="1"/>
    <col min="5122" max="5122" width="5.7109375" style="236" customWidth="1"/>
    <col min="5123" max="5123" width="0" style="236" hidden="1" customWidth="1"/>
    <col min="5124" max="5124" width="20.7109375" style="236" customWidth="1"/>
    <col min="5125" max="5125" width="4.85546875" style="236" customWidth="1"/>
    <col min="5126" max="5126" width="0" style="236" hidden="1" customWidth="1"/>
    <col min="5127" max="5127" width="24.7109375" style="236" customWidth="1"/>
    <col min="5128" max="5128" width="12.28515625" style="236" customWidth="1"/>
    <col min="5129" max="5129" width="0" style="236" hidden="1" customWidth="1"/>
    <col min="5130" max="5130" width="3.42578125" style="236" customWidth="1"/>
    <col min="5131" max="5131" width="0" style="236" hidden="1" customWidth="1"/>
    <col min="5132" max="5132" width="17.7109375" style="236" customWidth="1"/>
    <col min="5133" max="5133" width="3.42578125" style="236" customWidth="1"/>
    <col min="5134" max="5134" width="0" style="236" hidden="1" customWidth="1"/>
    <col min="5135" max="5135" width="23.7109375" style="236" customWidth="1"/>
    <col min="5136" max="5136" width="10" style="236" customWidth="1"/>
    <col min="5137" max="5137" width="0" style="236" hidden="1" customWidth="1"/>
    <col min="5138" max="5139" width="14.7109375" style="236" customWidth="1"/>
    <col min="5140" max="5140" width="12.85546875" style="236" customWidth="1"/>
    <col min="5141" max="5141" width="3.28515625" style="236" customWidth="1"/>
    <col min="5142" max="5142" width="30.28515625" style="236" customWidth="1"/>
    <col min="5143" max="5143" width="5" style="236" customWidth="1"/>
    <col min="5144" max="5144" width="0" style="236" hidden="1" customWidth="1"/>
    <col min="5145" max="5145" width="14.28515625" style="236" customWidth="1"/>
    <col min="5146" max="5146" width="5.7109375" style="236" customWidth="1"/>
    <col min="5147" max="5147" width="0" style="236" hidden="1" customWidth="1"/>
    <col min="5148" max="5148" width="17.28515625" style="236" customWidth="1"/>
    <col min="5149" max="5149" width="12.7109375" style="236" customWidth="1"/>
    <col min="5150" max="5150" width="0" style="236" hidden="1" customWidth="1"/>
    <col min="5151" max="5151" width="5.28515625" style="236" customWidth="1"/>
    <col min="5152" max="5152" width="0" style="236" hidden="1" customWidth="1"/>
    <col min="5153" max="5153" width="17" style="236" customWidth="1"/>
    <col min="5154" max="5154" width="6.28515625" style="236" customWidth="1"/>
    <col min="5155" max="5155" width="0" style="236" hidden="1" customWidth="1"/>
    <col min="5156" max="5156" width="14.28515625" style="236" customWidth="1"/>
    <col min="5157" max="5157" width="7.5703125" style="236" customWidth="1"/>
    <col min="5158" max="5158" width="0" style="236" hidden="1" customWidth="1"/>
    <col min="5159" max="5160" width="14.28515625" style="236" customWidth="1"/>
    <col min="5161" max="5161" width="20.85546875" style="236" customWidth="1"/>
    <col min="5162" max="5162" width="14.42578125" style="236" customWidth="1"/>
    <col min="5163" max="5163" width="15" style="236" customWidth="1"/>
    <col min="5164" max="5164" width="2.7109375" style="236" customWidth="1"/>
    <col min="5165" max="5165" width="11.7109375" style="236" customWidth="1"/>
    <col min="5166" max="5166" width="11.5703125" style="236" customWidth="1"/>
    <col min="5167" max="5167" width="2.28515625" style="236" customWidth="1"/>
    <col min="5168" max="5168" width="41" style="236" customWidth="1"/>
    <col min="5169" max="5169" width="14.28515625" style="236" customWidth="1"/>
    <col min="5170" max="5171" width="11.5703125" style="236" customWidth="1"/>
    <col min="5172" max="5172" width="21.85546875" style="236" customWidth="1"/>
    <col min="5173" max="5364" width="11.42578125" style="236"/>
    <col min="5365" max="5365" width="21.85546875" style="236" customWidth="1"/>
    <col min="5366" max="5366" width="13.85546875" style="236" customWidth="1"/>
    <col min="5367" max="5367" width="38.7109375" style="236" customWidth="1"/>
    <col min="5368" max="5368" width="3" style="236" bestFit="1" customWidth="1"/>
    <col min="5369" max="5369" width="32.28515625" style="236" customWidth="1"/>
    <col min="5370" max="5370" width="46.28515625" style="236" customWidth="1"/>
    <col min="5371" max="5371" width="19" style="236" customWidth="1"/>
    <col min="5372" max="5372" width="0" style="236" hidden="1" customWidth="1"/>
    <col min="5373" max="5373" width="17.7109375" style="236" customWidth="1"/>
    <col min="5374" max="5374" width="0" style="236" hidden="1" customWidth="1"/>
    <col min="5375" max="5375" width="22.28515625" style="236" customWidth="1"/>
    <col min="5376" max="5376" width="5.28515625" style="236" customWidth="1"/>
    <col min="5377" max="5377" width="36.28515625" style="236" customWidth="1"/>
    <col min="5378" max="5378" width="5.7109375" style="236" customWidth="1"/>
    <col min="5379" max="5379" width="0" style="236" hidden="1" customWidth="1"/>
    <col min="5380" max="5380" width="20.7109375" style="236" customWidth="1"/>
    <col min="5381" max="5381" width="4.85546875" style="236" customWidth="1"/>
    <col min="5382" max="5382" width="0" style="236" hidden="1" customWidth="1"/>
    <col min="5383" max="5383" width="24.7109375" style="236" customWidth="1"/>
    <col min="5384" max="5384" width="12.28515625" style="236" customWidth="1"/>
    <col min="5385" max="5385" width="0" style="236" hidden="1" customWidth="1"/>
    <col min="5386" max="5386" width="3.42578125" style="236" customWidth="1"/>
    <col min="5387" max="5387" width="0" style="236" hidden="1" customWidth="1"/>
    <col min="5388" max="5388" width="17.7109375" style="236" customWidth="1"/>
    <col min="5389" max="5389" width="3.42578125" style="236" customWidth="1"/>
    <col min="5390" max="5390" width="0" style="236" hidden="1" customWidth="1"/>
    <col min="5391" max="5391" width="23.7109375" style="236" customWidth="1"/>
    <col min="5392" max="5392" width="10" style="236" customWidth="1"/>
    <col min="5393" max="5393" width="0" style="236" hidden="1" customWidth="1"/>
    <col min="5394" max="5395" width="14.7109375" style="236" customWidth="1"/>
    <col min="5396" max="5396" width="12.85546875" style="236" customWidth="1"/>
    <col min="5397" max="5397" width="3.28515625" style="236" customWidth="1"/>
    <col min="5398" max="5398" width="30.28515625" style="236" customWidth="1"/>
    <col min="5399" max="5399" width="5" style="236" customWidth="1"/>
    <col min="5400" max="5400" width="0" style="236" hidden="1" customWidth="1"/>
    <col min="5401" max="5401" width="14.28515625" style="236" customWidth="1"/>
    <col min="5402" max="5402" width="5.7109375" style="236" customWidth="1"/>
    <col min="5403" max="5403" width="0" style="236" hidden="1" customWidth="1"/>
    <col min="5404" max="5404" width="17.28515625" style="236" customWidth="1"/>
    <col min="5405" max="5405" width="12.7109375" style="236" customWidth="1"/>
    <col min="5406" max="5406" width="0" style="236" hidden="1" customWidth="1"/>
    <col min="5407" max="5407" width="5.28515625" style="236" customWidth="1"/>
    <col min="5408" max="5408" width="0" style="236" hidden="1" customWidth="1"/>
    <col min="5409" max="5409" width="17" style="236" customWidth="1"/>
    <col min="5410" max="5410" width="6.28515625" style="236" customWidth="1"/>
    <col min="5411" max="5411" width="0" style="236" hidden="1" customWidth="1"/>
    <col min="5412" max="5412" width="14.28515625" style="236" customWidth="1"/>
    <col min="5413" max="5413" width="7.5703125" style="236" customWidth="1"/>
    <col min="5414" max="5414" width="0" style="236" hidden="1" customWidth="1"/>
    <col min="5415" max="5416" width="14.28515625" style="236" customWidth="1"/>
    <col min="5417" max="5417" width="20.85546875" style="236" customWidth="1"/>
    <col min="5418" max="5418" width="14.42578125" style="236" customWidth="1"/>
    <col min="5419" max="5419" width="15" style="236" customWidth="1"/>
    <col min="5420" max="5420" width="2.7109375" style="236" customWidth="1"/>
    <col min="5421" max="5421" width="11.7109375" style="236" customWidth="1"/>
    <col min="5422" max="5422" width="11.5703125" style="236" customWidth="1"/>
    <col min="5423" max="5423" width="2.28515625" style="236" customWidth="1"/>
    <col min="5424" max="5424" width="41" style="236" customWidth="1"/>
    <col min="5425" max="5425" width="14.28515625" style="236" customWidth="1"/>
    <col min="5426" max="5427" width="11.5703125" style="236" customWidth="1"/>
    <col min="5428" max="5428" width="21.85546875" style="236" customWidth="1"/>
    <col min="5429" max="5620" width="11.42578125" style="236"/>
    <col min="5621" max="5621" width="21.85546875" style="236" customWidth="1"/>
    <col min="5622" max="5622" width="13.85546875" style="236" customWidth="1"/>
    <col min="5623" max="5623" width="38.7109375" style="236" customWidth="1"/>
    <col min="5624" max="5624" width="3" style="236" bestFit="1" customWidth="1"/>
    <col min="5625" max="5625" width="32.28515625" style="236" customWidth="1"/>
    <col min="5626" max="5626" width="46.28515625" style="236" customWidth="1"/>
    <col min="5627" max="5627" width="19" style="236" customWidth="1"/>
    <col min="5628" max="5628" width="0" style="236" hidden="1" customWidth="1"/>
    <col min="5629" max="5629" width="17.7109375" style="236" customWidth="1"/>
    <col min="5630" max="5630" width="0" style="236" hidden="1" customWidth="1"/>
    <col min="5631" max="5631" width="22.28515625" style="236" customWidth="1"/>
    <col min="5632" max="5632" width="5.28515625" style="236" customWidth="1"/>
    <col min="5633" max="5633" width="36.28515625" style="236" customWidth="1"/>
    <col min="5634" max="5634" width="5.7109375" style="236" customWidth="1"/>
    <col min="5635" max="5635" width="0" style="236" hidden="1" customWidth="1"/>
    <col min="5636" max="5636" width="20.7109375" style="236" customWidth="1"/>
    <col min="5637" max="5637" width="4.85546875" style="236" customWidth="1"/>
    <col min="5638" max="5638" width="0" style="236" hidden="1" customWidth="1"/>
    <col min="5639" max="5639" width="24.7109375" style="236" customWidth="1"/>
    <col min="5640" max="5640" width="12.28515625" style="236" customWidth="1"/>
    <col min="5641" max="5641" width="0" style="236" hidden="1" customWidth="1"/>
    <col min="5642" max="5642" width="3.42578125" style="236" customWidth="1"/>
    <col min="5643" max="5643" width="0" style="236" hidden="1" customWidth="1"/>
    <col min="5644" max="5644" width="17.7109375" style="236" customWidth="1"/>
    <col min="5645" max="5645" width="3.42578125" style="236" customWidth="1"/>
    <col min="5646" max="5646" width="0" style="236" hidden="1" customWidth="1"/>
    <col min="5647" max="5647" width="23.7109375" style="236" customWidth="1"/>
    <col min="5648" max="5648" width="10" style="236" customWidth="1"/>
    <col min="5649" max="5649" width="0" style="236" hidden="1" customWidth="1"/>
    <col min="5650" max="5651" width="14.7109375" style="236" customWidth="1"/>
    <col min="5652" max="5652" width="12.85546875" style="236" customWidth="1"/>
    <col min="5653" max="5653" width="3.28515625" style="236" customWidth="1"/>
    <col min="5654" max="5654" width="30.28515625" style="236" customWidth="1"/>
    <col min="5655" max="5655" width="5" style="236" customWidth="1"/>
    <col min="5656" max="5656" width="0" style="236" hidden="1" customWidth="1"/>
    <col min="5657" max="5657" width="14.28515625" style="236" customWidth="1"/>
    <col min="5658" max="5658" width="5.7109375" style="236" customWidth="1"/>
    <col min="5659" max="5659" width="0" style="236" hidden="1" customWidth="1"/>
    <col min="5660" max="5660" width="17.28515625" style="236" customWidth="1"/>
    <col min="5661" max="5661" width="12.7109375" style="236" customWidth="1"/>
    <col min="5662" max="5662" width="0" style="236" hidden="1" customWidth="1"/>
    <col min="5663" max="5663" width="5.28515625" style="236" customWidth="1"/>
    <col min="5664" max="5664" width="0" style="236" hidden="1" customWidth="1"/>
    <col min="5665" max="5665" width="17" style="236" customWidth="1"/>
    <col min="5666" max="5666" width="6.28515625" style="236" customWidth="1"/>
    <col min="5667" max="5667" width="0" style="236" hidden="1" customWidth="1"/>
    <col min="5668" max="5668" width="14.28515625" style="236" customWidth="1"/>
    <col min="5669" max="5669" width="7.5703125" style="236" customWidth="1"/>
    <col min="5670" max="5670" width="0" style="236" hidden="1" customWidth="1"/>
    <col min="5671" max="5672" width="14.28515625" style="236" customWidth="1"/>
    <col min="5673" max="5673" width="20.85546875" style="236" customWidth="1"/>
    <col min="5674" max="5674" width="14.42578125" style="236" customWidth="1"/>
    <col min="5675" max="5675" width="15" style="236" customWidth="1"/>
    <col min="5676" max="5676" width="2.7109375" style="236" customWidth="1"/>
    <col min="5677" max="5677" width="11.7109375" style="236" customWidth="1"/>
    <col min="5678" max="5678" width="11.5703125" style="236" customWidth="1"/>
    <col min="5679" max="5679" width="2.28515625" style="236" customWidth="1"/>
    <col min="5680" max="5680" width="41" style="236" customWidth="1"/>
    <col min="5681" max="5681" width="14.28515625" style="236" customWidth="1"/>
    <col min="5682" max="5683" width="11.5703125" style="236" customWidth="1"/>
    <col min="5684" max="5684" width="21.85546875" style="236" customWidth="1"/>
    <col min="5685" max="5876" width="11.42578125" style="236"/>
    <col min="5877" max="5877" width="21.85546875" style="236" customWidth="1"/>
    <col min="5878" max="5878" width="13.85546875" style="236" customWidth="1"/>
    <col min="5879" max="5879" width="38.7109375" style="236" customWidth="1"/>
    <col min="5880" max="5880" width="3" style="236" bestFit="1" customWidth="1"/>
    <col min="5881" max="5881" width="32.28515625" style="236" customWidth="1"/>
    <col min="5882" max="5882" width="46.28515625" style="236" customWidth="1"/>
    <col min="5883" max="5883" width="19" style="236" customWidth="1"/>
    <col min="5884" max="5884" width="0" style="236" hidden="1" customWidth="1"/>
    <col min="5885" max="5885" width="17.7109375" style="236" customWidth="1"/>
    <col min="5886" max="5886" width="0" style="236" hidden="1" customWidth="1"/>
    <col min="5887" max="5887" width="22.28515625" style="236" customWidth="1"/>
    <col min="5888" max="5888" width="5.28515625" style="236" customWidth="1"/>
    <col min="5889" max="5889" width="36.28515625" style="236" customWidth="1"/>
    <col min="5890" max="5890" width="5.7109375" style="236" customWidth="1"/>
    <col min="5891" max="5891" width="0" style="236" hidden="1" customWidth="1"/>
    <col min="5892" max="5892" width="20.7109375" style="236" customWidth="1"/>
    <col min="5893" max="5893" width="4.85546875" style="236" customWidth="1"/>
    <col min="5894" max="5894" width="0" style="236" hidden="1" customWidth="1"/>
    <col min="5895" max="5895" width="24.7109375" style="236" customWidth="1"/>
    <col min="5896" max="5896" width="12.28515625" style="236" customWidth="1"/>
    <col min="5897" max="5897" width="0" style="236" hidden="1" customWidth="1"/>
    <col min="5898" max="5898" width="3.42578125" style="236" customWidth="1"/>
    <col min="5899" max="5899" width="0" style="236" hidden="1" customWidth="1"/>
    <col min="5900" max="5900" width="17.7109375" style="236" customWidth="1"/>
    <col min="5901" max="5901" width="3.42578125" style="236" customWidth="1"/>
    <col min="5902" max="5902" width="0" style="236" hidden="1" customWidth="1"/>
    <col min="5903" max="5903" width="23.7109375" style="236" customWidth="1"/>
    <col min="5904" max="5904" width="10" style="236" customWidth="1"/>
    <col min="5905" max="5905" width="0" style="236" hidden="1" customWidth="1"/>
    <col min="5906" max="5907" width="14.7109375" style="236" customWidth="1"/>
    <col min="5908" max="5908" width="12.85546875" style="236" customWidth="1"/>
    <col min="5909" max="5909" width="3.28515625" style="236" customWidth="1"/>
    <col min="5910" max="5910" width="30.28515625" style="236" customWidth="1"/>
    <col min="5911" max="5911" width="5" style="236" customWidth="1"/>
    <col min="5912" max="5912" width="0" style="236" hidden="1" customWidth="1"/>
    <col min="5913" max="5913" width="14.28515625" style="236" customWidth="1"/>
    <col min="5914" max="5914" width="5.7109375" style="236" customWidth="1"/>
    <col min="5915" max="5915" width="0" style="236" hidden="1" customWidth="1"/>
    <col min="5916" max="5916" width="17.28515625" style="236" customWidth="1"/>
    <col min="5917" max="5917" width="12.7109375" style="236" customWidth="1"/>
    <col min="5918" max="5918" width="0" style="236" hidden="1" customWidth="1"/>
    <col min="5919" max="5919" width="5.28515625" style="236" customWidth="1"/>
    <col min="5920" max="5920" width="0" style="236" hidden="1" customWidth="1"/>
    <col min="5921" max="5921" width="17" style="236" customWidth="1"/>
    <col min="5922" max="5922" width="6.28515625" style="236" customWidth="1"/>
    <col min="5923" max="5923" width="0" style="236" hidden="1" customWidth="1"/>
    <col min="5924" max="5924" width="14.28515625" style="236" customWidth="1"/>
    <col min="5925" max="5925" width="7.5703125" style="236" customWidth="1"/>
    <col min="5926" max="5926" width="0" style="236" hidden="1" customWidth="1"/>
    <col min="5927" max="5928" width="14.28515625" style="236" customWidth="1"/>
    <col min="5929" max="5929" width="20.85546875" style="236" customWidth="1"/>
    <col min="5930" max="5930" width="14.42578125" style="236" customWidth="1"/>
    <col min="5931" max="5931" width="15" style="236" customWidth="1"/>
    <col min="5932" max="5932" width="2.7109375" style="236" customWidth="1"/>
    <col min="5933" max="5933" width="11.7109375" style="236" customWidth="1"/>
    <col min="5934" max="5934" width="11.5703125" style="236" customWidth="1"/>
    <col min="5935" max="5935" width="2.28515625" style="236" customWidth="1"/>
    <col min="5936" max="5936" width="41" style="236" customWidth="1"/>
    <col min="5937" max="5937" width="14.28515625" style="236" customWidth="1"/>
    <col min="5938" max="5939" width="11.5703125" style="236" customWidth="1"/>
    <col min="5940" max="5940" width="21.85546875" style="236" customWidth="1"/>
    <col min="5941" max="6132" width="11.42578125" style="236"/>
    <col min="6133" max="6133" width="21.85546875" style="236" customWidth="1"/>
    <col min="6134" max="6134" width="13.85546875" style="236" customWidth="1"/>
    <col min="6135" max="6135" width="38.7109375" style="236" customWidth="1"/>
    <col min="6136" max="6136" width="3" style="236" bestFit="1" customWidth="1"/>
    <col min="6137" max="6137" width="32.28515625" style="236" customWidth="1"/>
    <col min="6138" max="6138" width="46.28515625" style="236" customWidth="1"/>
    <col min="6139" max="6139" width="19" style="236" customWidth="1"/>
    <col min="6140" max="6140" width="0" style="236" hidden="1" customWidth="1"/>
    <col min="6141" max="6141" width="17.7109375" style="236" customWidth="1"/>
    <col min="6142" max="6142" width="0" style="236" hidden="1" customWidth="1"/>
    <col min="6143" max="6143" width="22.28515625" style="236" customWidth="1"/>
    <col min="6144" max="6144" width="5.28515625" style="236" customWidth="1"/>
    <col min="6145" max="6145" width="36.28515625" style="236" customWidth="1"/>
    <col min="6146" max="6146" width="5.7109375" style="236" customWidth="1"/>
    <col min="6147" max="6147" width="0" style="236" hidden="1" customWidth="1"/>
    <col min="6148" max="6148" width="20.7109375" style="236" customWidth="1"/>
    <col min="6149" max="6149" width="4.85546875" style="236" customWidth="1"/>
    <col min="6150" max="6150" width="0" style="236" hidden="1" customWidth="1"/>
    <col min="6151" max="6151" width="24.7109375" style="236" customWidth="1"/>
    <col min="6152" max="6152" width="12.28515625" style="236" customWidth="1"/>
    <col min="6153" max="6153" width="0" style="236" hidden="1" customWidth="1"/>
    <col min="6154" max="6154" width="3.42578125" style="236" customWidth="1"/>
    <col min="6155" max="6155" width="0" style="236" hidden="1" customWidth="1"/>
    <col min="6156" max="6156" width="17.7109375" style="236" customWidth="1"/>
    <col min="6157" max="6157" width="3.42578125" style="236" customWidth="1"/>
    <col min="6158" max="6158" width="0" style="236" hidden="1" customWidth="1"/>
    <col min="6159" max="6159" width="23.7109375" style="236" customWidth="1"/>
    <col min="6160" max="6160" width="10" style="236" customWidth="1"/>
    <col min="6161" max="6161" width="0" style="236" hidden="1" customWidth="1"/>
    <col min="6162" max="6163" width="14.7109375" style="236" customWidth="1"/>
    <col min="6164" max="6164" width="12.85546875" style="236" customWidth="1"/>
    <col min="6165" max="6165" width="3.28515625" style="236" customWidth="1"/>
    <col min="6166" max="6166" width="30.28515625" style="236" customWidth="1"/>
    <col min="6167" max="6167" width="5" style="236" customWidth="1"/>
    <col min="6168" max="6168" width="0" style="236" hidden="1" customWidth="1"/>
    <col min="6169" max="6169" width="14.28515625" style="236" customWidth="1"/>
    <col min="6170" max="6170" width="5.7109375" style="236" customWidth="1"/>
    <col min="6171" max="6171" width="0" style="236" hidden="1" customWidth="1"/>
    <col min="6172" max="6172" width="17.28515625" style="236" customWidth="1"/>
    <col min="6173" max="6173" width="12.7109375" style="236" customWidth="1"/>
    <col min="6174" max="6174" width="0" style="236" hidden="1" customWidth="1"/>
    <col min="6175" max="6175" width="5.28515625" style="236" customWidth="1"/>
    <col min="6176" max="6176" width="0" style="236" hidden="1" customWidth="1"/>
    <col min="6177" max="6177" width="17" style="236" customWidth="1"/>
    <col min="6178" max="6178" width="6.28515625" style="236" customWidth="1"/>
    <col min="6179" max="6179" width="0" style="236" hidden="1" customWidth="1"/>
    <col min="6180" max="6180" width="14.28515625" style="236" customWidth="1"/>
    <col min="6181" max="6181" width="7.5703125" style="236" customWidth="1"/>
    <col min="6182" max="6182" width="0" style="236" hidden="1" customWidth="1"/>
    <col min="6183" max="6184" width="14.28515625" style="236" customWidth="1"/>
    <col min="6185" max="6185" width="20.85546875" style="236" customWidth="1"/>
    <col min="6186" max="6186" width="14.42578125" style="236" customWidth="1"/>
    <col min="6187" max="6187" width="15" style="236" customWidth="1"/>
    <col min="6188" max="6188" width="2.7109375" style="236" customWidth="1"/>
    <col min="6189" max="6189" width="11.7109375" style="236" customWidth="1"/>
    <col min="6190" max="6190" width="11.5703125" style="236" customWidth="1"/>
    <col min="6191" max="6191" width="2.28515625" style="236" customWidth="1"/>
    <col min="6192" max="6192" width="41" style="236" customWidth="1"/>
    <col min="6193" max="6193" width="14.28515625" style="236" customWidth="1"/>
    <col min="6194" max="6195" width="11.5703125" style="236" customWidth="1"/>
    <col min="6196" max="6196" width="21.85546875" style="236" customWidth="1"/>
    <col min="6197" max="6388" width="11.42578125" style="236"/>
    <col min="6389" max="6389" width="21.85546875" style="236" customWidth="1"/>
    <col min="6390" max="6390" width="13.85546875" style="236" customWidth="1"/>
    <col min="6391" max="6391" width="38.7109375" style="236" customWidth="1"/>
    <col min="6392" max="6392" width="3" style="236" bestFit="1" customWidth="1"/>
    <col min="6393" max="6393" width="32.28515625" style="236" customWidth="1"/>
    <col min="6394" max="6394" width="46.28515625" style="236" customWidth="1"/>
    <col min="6395" max="6395" width="19" style="236" customWidth="1"/>
    <col min="6396" max="6396" width="0" style="236" hidden="1" customWidth="1"/>
    <col min="6397" max="6397" width="17.7109375" style="236" customWidth="1"/>
    <col min="6398" max="6398" width="0" style="236" hidden="1" customWidth="1"/>
    <col min="6399" max="6399" width="22.28515625" style="236" customWidth="1"/>
    <col min="6400" max="6400" width="5.28515625" style="236" customWidth="1"/>
    <col min="6401" max="6401" width="36.28515625" style="236" customWidth="1"/>
    <col min="6402" max="6402" width="5.7109375" style="236" customWidth="1"/>
    <col min="6403" max="6403" width="0" style="236" hidden="1" customWidth="1"/>
    <col min="6404" max="6404" width="20.7109375" style="236" customWidth="1"/>
    <col min="6405" max="6405" width="4.85546875" style="236" customWidth="1"/>
    <col min="6406" max="6406" width="0" style="236" hidden="1" customWidth="1"/>
    <col min="6407" max="6407" width="24.7109375" style="236" customWidth="1"/>
    <col min="6408" max="6408" width="12.28515625" style="236" customWidth="1"/>
    <col min="6409" max="6409" width="0" style="236" hidden="1" customWidth="1"/>
    <col min="6410" max="6410" width="3.42578125" style="236" customWidth="1"/>
    <col min="6411" max="6411" width="0" style="236" hidden="1" customWidth="1"/>
    <col min="6412" max="6412" width="17.7109375" style="236" customWidth="1"/>
    <col min="6413" max="6413" width="3.42578125" style="236" customWidth="1"/>
    <col min="6414" max="6414" width="0" style="236" hidden="1" customWidth="1"/>
    <col min="6415" max="6415" width="23.7109375" style="236" customWidth="1"/>
    <col min="6416" max="6416" width="10" style="236" customWidth="1"/>
    <col min="6417" max="6417" width="0" style="236" hidden="1" customWidth="1"/>
    <col min="6418" max="6419" width="14.7109375" style="236" customWidth="1"/>
    <col min="6420" max="6420" width="12.85546875" style="236" customWidth="1"/>
    <col min="6421" max="6421" width="3.28515625" style="236" customWidth="1"/>
    <col min="6422" max="6422" width="30.28515625" style="236" customWidth="1"/>
    <col min="6423" max="6423" width="5" style="236" customWidth="1"/>
    <col min="6424" max="6424" width="0" style="236" hidden="1" customWidth="1"/>
    <col min="6425" max="6425" width="14.28515625" style="236" customWidth="1"/>
    <col min="6426" max="6426" width="5.7109375" style="236" customWidth="1"/>
    <col min="6427" max="6427" width="0" style="236" hidden="1" customWidth="1"/>
    <col min="6428" max="6428" width="17.28515625" style="236" customWidth="1"/>
    <col min="6429" max="6429" width="12.7109375" style="236" customWidth="1"/>
    <col min="6430" max="6430" width="0" style="236" hidden="1" customWidth="1"/>
    <col min="6431" max="6431" width="5.28515625" style="236" customWidth="1"/>
    <col min="6432" max="6432" width="0" style="236" hidden="1" customWidth="1"/>
    <col min="6433" max="6433" width="17" style="236" customWidth="1"/>
    <col min="6434" max="6434" width="6.28515625" style="236" customWidth="1"/>
    <col min="6435" max="6435" width="0" style="236" hidden="1" customWidth="1"/>
    <col min="6436" max="6436" width="14.28515625" style="236" customWidth="1"/>
    <col min="6437" max="6437" width="7.5703125" style="236" customWidth="1"/>
    <col min="6438" max="6438" width="0" style="236" hidden="1" customWidth="1"/>
    <col min="6439" max="6440" width="14.28515625" style="236" customWidth="1"/>
    <col min="6441" max="6441" width="20.85546875" style="236" customWidth="1"/>
    <col min="6442" max="6442" width="14.42578125" style="236" customWidth="1"/>
    <col min="6443" max="6443" width="15" style="236" customWidth="1"/>
    <col min="6444" max="6444" width="2.7109375" style="236" customWidth="1"/>
    <col min="6445" max="6445" width="11.7109375" style="236" customWidth="1"/>
    <col min="6446" max="6446" width="11.5703125" style="236" customWidth="1"/>
    <col min="6447" max="6447" width="2.28515625" style="236" customWidth="1"/>
    <col min="6448" max="6448" width="41" style="236" customWidth="1"/>
    <col min="6449" max="6449" width="14.28515625" style="236" customWidth="1"/>
    <col min="6450" max="6451" width="11.5703125" style="236" customWidth="1"/>
    <col min="6452" max="6452" width="21.85546875" style="236" customWidth="1"/>
    <col min="6453" max="6644" width="11.42578125" style="236"/>
    <col min="6645" max="6645" width="21.85546875" style="236" customWidth="1"/>
    <col min="6646" max="6646" width="13.85546875" style="236" customWidth="1"/>
    <col min="6647" max="6647" width="38.7109375" style="236" customWidth="1"/>
    <col min="6648" max="6648" width="3" style="236" bestFit="1" customWidth="1"/>
    <col min="6649" max="6649" width="32.28515625" style="236" customWidth="1"/>
    <col min="6650" max="6650" width="46.28515625" style="236" customWidth="1"/>
    <col min="6651" max="6651" width="19" style="236" customWidth="1"/>
    <col min="6652" max="6652" width="0" style="236" hidden="1" customWidth="1"/>
    <col min="6653" max="6653" width="17.7109375" style="236" customWidth="1"/>
    <col min="6654" max="6654" width="0" style="236" hidden="1" customWidth="1"/>
    <col min="6655" max="6655" width="22.28515625" style="236" customWidth="1"/>
    <col min="6656" max="6656" width="5.28515625" style="236" customWidth="1"/>
    <col min="6657" max="6657" width="36.28515625" style="236" customWidth="1"/>
    <col min="6658" max="6658" width="5.7109375" style="236" customWidth="1"/>
    <col min="6659" max="6659" width="0" style="236" hidden="1" customWidth="1"/>
    <col min="6660" max="6660" width="20.7109375" style="236" customWidth="1"/>
    <col min="6661" max="6661" width="4.85546875" style="236" customWidth="1"/>
    <col min="6662" max="6662" width="0" style="236" hidden="1" customWidth="1"/>
    <col min="6663" max="6663" width="24.7109375" style="236" customWidth="1"/>
    <col min="6664" max="6664" width="12.28515625" style="236" customWidth="1"/>
    <col min="6665" max="6665" width="0" style="236" hidden="1" customWidth="1"/>
    <col min="6666" max="6666" width="3.42578125" style="236" customWidth="1"/>
    <col min="6667" max="6667" width="0" style="236" hidden="1" customWidth="1"/>
    <col min="6668" max="6668" width="17.7109375" style="236" customWidth="1"/>
    <col min="6669" max="6669" width="3.42578125" style="236" customWidth="1"/>
    <col min="6670" max="6670" width="0" style="236" hidden="1" customWidth="1"/>
    <col min="6671" max="6671" width="23.7109375" style="236" customWidth="1"/>
    <col min="6672" max="6672" width="10" style="236" customWidth="1"/>
    <col min="6673" max="6673" width="0" style="236" hidden="1" customWidth="1"/>
    <col min="6674" max="6675" width="14.7109375" style="236" customWidth="1"/>
    <col min="6676" max="6676" width="12.85546875" style="236" customWidth="1"/>
    <col min="6677" max="6677" width="3.28515625" style="236" customWidth="1"/>
    <col min="6678" max="6678" width="30.28515625" style="236" customWidth="1"/>
    <col min="6679" max="6679" width="5" style="236" customWidth="1"/>
    <col min="6680" max="6680" width="0" style="236" hidden="1" customWidth="1"/>
    <col min="6681" max="6681" width="14.28515625" style="236" customWidth="1"/>
    <col min="6682" max="6682" width="5.7109375" style="236" customWidth="1"/>
    <col min="6683" max="6683" width="0" style="236" hidden="1" customWidth="1"/>
    <col min="6684" max="6684" width="17.28515625" style="236" customWidth="1"/>
    <col min="6685" max="6685" width="12.7109375" style="236" customWidth="1"/>
    <col min="6686" max="6686" width="0" style="236" hidden="1" customWidth="1"/>
    <col min="6687" max="6687" width="5.28515625" style="236" customWidth="1"/>
    <col min="6688" max="6688" width="0" style="236" hidden="1" customWidth="1"/>
    <col min="6689" max="6689" width="17" style="236" customWidth="1"/>
    <col min="6690" max="6690" width="6.28515625" style="236" customWidth="1"/>
    <col min="6691" max="6691" width="0" style="236" hidden="1" customWidth="1"/>
    <col min="6692" max="6692" width="14.28515625" style="236" customWidth="1"/>
    <col min="6693" max="6693" width="7.5703125" style="236" customWidth="1"/>
    <col min="6694" max="6694" width="0" style="236" hidden="1" customWidth="1"/>
    <col min="6695" max="6696" width="14.28515625" style="236" customWidth="1"/>
    <col min="6697" max="6697" width="20.85546875" style="236" customWidth="1"/>
    <col min="6698" max="6698" width="14.42578125" style="236" customWidth="1"/>
    <col min="6699" max="6699" width="15" style="236" customWidth="1"/>
    <col min="6700" max="6700" width="2.7109375" style="236" customWidth="1"/>
    <col min="6701" max="6701" width="11.7109375" style="236" customWidth="1"/>
    <col min="6702" max="6702" width="11.5703125" style="236" customWidth="1"/>
    <col min="6703" max="6703" width="2.28515625" style="236" customWidth="1"/>
    <col min="6704" max="6704" width="41" style="236" customWidth="1"/>
    <col min="6705" max="6705" width="14.28515625" style="236" customWidth="1"/>
    <col min="6706" max="6707" width="11.5703125" style="236" customWidth="1"/>
    <col min="6708" max="6708" width="21.85546875" style="236" customWidth="1"/>
    <col min="6709" max="6900" width="11.42578125" style="236"/>
    <col min="6901" max="6901" width="21.85546875" style="236" customWidth="1"/>
    <col min="6902" max="6902" width="13.85546875" style="236" customWidth="1"/>
    <col min="6903" max="6903" width="38.7109375" style="236" customWidth="1"/>
    <col min="6904" max="6904" width="3" style="236" bestFit="1" customWidth="1"/>
    <col min="6905" max="6905" width="32.28515625" style="236" customWidth="1"/>
    <col min="6906" max="6906" width="46.28515625" style="236" customWidth="1"/>
    <col min="6907" max="6907" width="19" style="236" customWidth="1"/>
    <col min="6908" max="6908" width="0" style="236" hidden="1" customWidth="1"/>
    <col min="6909" max="6909" width="17.7109375" style="236" customWidth="1"/>
    <col min="6910" max="6910" width="0" style="236" hidden="1" customWidth="1"/>
    <col min="6911" max="6911" width="22.28515625" style="236" customWidth="1"/>
    <col min="6912" max="6912" width="5.28515625" style="236" customWidth="1"/>
    <col min="6913" max="6913" width="36.28515625" style="236" customWidth="1"/>
    <col min="6914" max="6914" width="5.7109375" style="236" customWidth="1"/>
    <col min="6915" max="6915" width="0" style="236" hidden="1" customWidth="1"/>
    <col min="6916" max="6916" width="20.7109375" style="236" customWidth="1"/>
    <col min="6917" max="6917" width="4.85546875" style="236" customWidth="1"/>
    <col min="6918" max="6918" width="0" style="236" hidden="1" customWidth="1"/>
    <col min="6919" max="6919" width="24.7109375" style="236" customWidth="1"/>
    <col min="6920" max="6920" width="12.28515625" style="236" customWidth="1"/>
    <col min="6921" max="6921" width="0" style="236" hidden="1" customWidth="1"/>
    <col min="6922" max="6922" width="3.42578125" style="236" customWidth="1"/>
    <col min="6923" max="6923" width="0" style="236" hidden="1" customWidth="1"/>
    <col min="6924" max="6924" width="17.7109375" style="236" customWidth="1"/>
    <col min="6925" max="6925" width="3.42578125" style="236" customWidth="1"/>
    <col min="6926" max="6926" width="0" style="236" hidden="1" customWidth="1"/>
    <col min="6927" max="6927" width="23.7109375" style="236" customWidth="1"/>
    <col min="6928" max="6928" width="10" style="236" customWidth="1"/>
    <col min="6929" max="6929" width="0" style="236" hidden="1" customWidth="1"/>
    <col min="6930" max="6931" width="14.7109375" style="236" customWidth="1"/>
    <col min="6932" max="6932" width="12.85546875" style="236" customWidth="1"/>
    <col min="6933" max="6933" width="3.28515625" style="236" customWidth="1"/>
    <col min="6934" max="6934" width="30.28515625" style="236" customWidth="1"/>
    <col min="6935" max="6935" width="5" style="236" customWidth="1"/>
    <col min="6936" max="6936" width="0" style="236" hidden="1" customWidth="1"/>
    <col min="6937" max="6937" width="14.28515625" style="236" customWidth="1"/>
    <col min="6938" max="6938" width="5.7109375" style="236" customWidth="1"/>
    <col min="6939" max="6939" width="0" style="236" hidden="1" customWidth="1"/>
    <col min="6940" max="6940" width="17.28515625" style="236" customWidth="1"/>
    <col min="6941" max="6941" width="12.7109375" style="236" customWidth="1"/>
    <col min="6942" max="6942" width="0" style="236" hidden="1" customWidth="1"/>
    <col min="6943" max="6943" width="5.28515625" style="236" customWidth="1"/>
    <col min="6944" max="6944" width="0" style="236" hidden="1" customWidth="1"/>
    <col min="6945" max="6945" width="17" style="236" customWidth="1"/>
    <col min="6946" max="6946" width="6.28515625" style="236" customWidth="1"/>
    <col min="6947" max="6947" width="0" style="236" hidden="1" customWidth="1"/>
    <col min="6948" max="6948" width="14.28515625" style="236" customWidth="1"/>
    <col min="6949" max="6949" width="7.5703125" style="236" customWidth="1"/>
    <col min="6950" max="6950" width="0" style="236" hidden="1" customWidth="1"/>
    <col min="6951" max="6952" width="14.28515625" style="236" customWidth="1"/>
    <col min="6953" max="6953" width="20.85546875" style="236" customWidth="1"/>
    <col min="6954" max="6954" width="14.42578125" style="236" customWidth="1"/>
    <col min="6955" max="6955" width="15" style="236" customWidth="1"/>
    <col min="6956" max="6956" width="2.7109375" style="236" customWidth="1"/>
    <col min="6957" max="6957" width="11.7109375" style="236" customWidth="1"/>
    <col min="6958" max="6958" width="11.5703125" style="236" customWidth="1"/>
    <col min="6959" max="6959" width="2.28515625" style="236" customWidth="1"/>
    <col min="6960" max="6960" width="41" style="236" customWidth="1"/>
    <col min="6961" max="6961" width="14.28515625" style="236" customWidth="1"/>
    <col min="6962" max="6963" width="11.5703125" style="236" customWidth="1"/>
    <col min="6964" max="6964" width="21.85546875" style="236" customWidth="1"/>
    <col min="6965" max="7156" width="11.42578125" style="236"/>
    <col min="7157" max="7157" width="21.85546875" style="236" customWidth="1"/>
    <col min="7158" max="7158" width="13.85546875" style="236" customWidth="1"/>
    <col min="7159" max="7159" width="38.7109375" style="236" customWidth="1"/>
    <col min="7160" max="7160" width="3" style="236" bestFit="1" customWidth="1"/>
    <col min="7161" max="7161" width="32.28515625" style="236" customWidth="1"/>
    <col min="7162" max="7162" width="46.28515625" style="236" customWidth="1"/>
    <col min="7163" max="7163" width="19" style="236" customWidth="1"/>
    <col min="7164" max="7164" width="0" style="236" hidden="1" customWidth="1"/>
    <col min="7165" max="7165" width="17.7109375" style="236" customWidth="1"/>
    <col min="7166" max="7166" width="0" style="236" hidden="1" customWidth="1"/>
    <col min="7167" max="7167" width="22.28515625" style="236" customWidth="1"/>
    <col min="7168" max="7168" width="5.28515625" style="236" customWidth="1"/>
    <col min="7169" max="7169" width="36.28515625" style="236" customWidth="1"/>
    <col min="7170" max="7170" width="5.7109375" style="236" customWidth="1"/>
    <col min="7171" max="7171" width="0" style="236" hidden="1" customWidth="1"/>
    <col min="7172" max="7172" width="20.7109375" style="236" customWidth="1"/>
    <col min="7173" max="7173" width="4.85546875" style="236" customWidth="1"/>
    <col min="7174" max="7174" width="0" style="236" hidden="1" customWidth="1"/>
    <col min="7175" max="7175" width="24.7109375" style="236" customWidth="1"/>
    <col min="7176" max="7176" width="12.28515625" style="236" customWidth="1"/>
    <col min="7177" max="7177" width="0" style="236" hidden="1" customWidth="1"/>
    <col min="7178" max="7178" width="3.42578125" style="236" customWidth="1"/>
    <col min="7179" max="7179" width="0" style="236" hidden="1" customWidth="1"/>
    <col min="7180" max="7180" width="17.7109375" style="236" customWidth="1"/>
    <col min="7181" max="7181" width="3.42578125" style="236" customWidth="1"/>
    <col min="7182" max="7182" width="0" style="236" hidden="1" customWidth="1"/>
    <col min="7183" max="7183" width="23.7109375" style="236" customWidth="1"/>
    <col min="7184" max="7184" width="10" style="236" customWidth="1"/>
    <col min="7185" max="7185" width="0" style="236" hidden="1" customWidth="1"/>
    <col min="7186" max="7187" width="14.7109375" style="236" customWidth="1"/>
    <col min="7188" max="7188" width="12.85546875" style="236" customWidth="1"/>
    <col min="7189" max="7189" width="3.28515625" style="236" customWidth="1"/>
    <col min="7190" max="7190" width="30.28515625" style="236" customWidth="1"/>
    <col min="7191" max="7191" width="5" style="236" customWidth="1"/>
    <col min="7192" max="7192" width="0" style="236" hidden="1" customWidth="1"/>
    <col min="7193" max="7193" width="14.28515625" style="236" customWidth="1"/>
    <col min="7194" max="7194" width="5.7109375" style="236" customWidth="1"/>
    <col min="7195" max="7195" width="0" style="236" hidden="1" customWidth="1"/>
    <col min="7196" max="7196" width="17.28515625" style="236" customWidth="1"/>
    <col min="7197" max="7197" width="12.7109375" style="236" customWidth="1"/>
    <col min="7198" max="7198" width="0" style="236" hidden="1" customWidth="1"/>
    <col min="7199" max="7199" width="5.28515625" style="236" customWidth="1"/>
    <col min="7200" max="7200" width="0" style="236" hidden="1" customWidth="1"/>
    <col min="7201" max="7201" width="17" style="236" customWidth="1"/>
    <col min="7202" max="7202" width="6.28515625" style="236" customWidth="1"/>
    <col min="7203" max="7203" width="0" style="236" hidden="1" customWidth="1"/>
    <col min="7204" max="7204" width="14.28515625" style="236" customWidth="1"/>
    <col min="7205" max="7205" width="7.5703125" style="236" customWidth="1"/>
    <col min="7206" max="7206" width="0" style="236" hidden="1" customWidth="1"/>
    <col min="7207" max="7208" width="14.28515625" style="236" customWidth="1"/>
    <col min="7209" max="7209" width="20.85546875" style="236" customWidth="1"/>
    <col min="7210" max="7210" width="14.42578125" style="236" customWidth="1"/>
    <col min="7211" max="7211" width="15" style="236" customWidth="1"/>
    <col min="7212" max="7212" width="2.7109375" style="236" customWidth="1"/>
    <col min="7213" max="7213" width="11.7109375" style="236" customWidth="1"/>
    <col min="7214" max="7214" width="11.5703125" style="236" customWidth="1"/>
    <col min="7215" max="7215" width="2.28515625" style="236" customWidth="1"/>
    <col min="7216" max="7216" width="41" style="236" customWidth="1"/>
    <col min="7217" max="7217" width="14.28515625" style="236" customWidth="1"/>
    <col min="7218" max="7219" width="11.5703125" style="236" customWidth="1"/>
    <col min="7220" max="7220" width="21.85546875" style="236" customWidth="1"/>
    <col min="7221" max="7412" width="11.42578125" style="236"/>
    <col min="7413" max="7413" width="21.85546875" style="236" customWidth="1"/>
    <col min="7414" max="7414" width="13.85546875" style="236" customWidth="1"/>
    <col min="7415" max="7415" width="38.7109375" style="236" customWidth="1"/>
    <col min="7416" max="7416" width="3" style="236" bestFit="1" customWidth="1"/>
    <col min="7417" max="7417" width="32.28515625" style="236" customWidth="1"/>
    <col min="7418" max="7418" width="46.28515625" style="236" customWidth="1"/>
    <col min="7419" max="7419" width="19" style="236" customWidth="1"/>
    <col min="7420" max="7420" width="0" style="236" hidden="1" customWidth="1"/>
    <col min="7421" max="7421" width="17.7109375" style="236" customWidth="1"/>
    <col min="7422" max="7422" width="0" style="236" hidden="1" customWidth="1"/>
    <col min="7423" max="7423" width="22.28515625" style="236" customWidth="1"/>
    <col min="7424" max="7424" width="5.28515625" style="236" customWidth="1"/>
    <col min="7425" max="7425" width="36.28515625" style="236" customWidth="1"/>
    <col min="7426" max="7426" width="5.7109375" style="236" customWidth="1"/>
    <col min="7427" max="7427" width="0" style="236" hidden="1" customWidth="1"/>
    <col min="7428" max="7428" width="20.7109375" style="236" customWidth="1"/>
    <col min="7429" max="7429" width="4.85546875" style="236" customWidth="1"/>
    <col min="7430" max="7430" width="0" style="236" hidden="1" customWidth="1"/>
    <col min="7431" max="7431" width="24.7109375" style="236" customWidth="1"/>
    <col min="7432" max="7432" width="12.28515625" style="236" customWidth="1"/>
    <col min="7433" max="7433" width="0" style="236" hidden="1" customWidth="1"/>
    <col min="7434" max="7434" width="3.42578125" style="236" customWidth="1"/>
    <col min="7435" max="7435" width="0" style="236" hidden="1" customWidth="1"/>
    <col min="7436" max="7436" width="17.7109375" style="236" customWidth="1"/>
    <col min="7437" max="7437" width="3.42578125" style="236" customWidth="1"/>
    <col min="7438" max="7438" width="0" style="236" hidden="1" customWidth="1"/>
    <col min="7439" max="7439" width="23.7109375" style="236" customWidth="1"/>
    <col min="7440" max="7440" width="10" style="236" customWidth="1"/>
    <col min="7441" max="7441" width="0" style="236" hidden="1" customWidth="1"/>
    <col min="7442" max="7443" width="14.7109375" style="236" customWidth="1"/>
    <col min="7444" max="7444" width="12.85546875" style="236" customWidth="1"/>
    <col min="7445" max="7445" width="3.28515625" style="236" customWidth="1"/>
    <col min="7446" max="7446" width="30.28515625" style="236" customWidth="1"/>
    <col min="7447" max="7447" width="5" style="236" customWidth="1"/>
    <col min="7448" max="7448" width="0" style="236" hidden="1" customWidth="1"/>
    <col min="7449" max="7449" width="14.28515625" style="236" customWidth="1"/>
    <col min="7450" max="7450" width="5.7109375" style="236" customWidth="1"/>
    <col min="7451" max="7451" width="0" style="236" hidden="1" customWidth="1"/>
    <col min="7452" max="7452" width="17.28515625" style="236" customWidth="1"/>
    <col min="7453" max="7453" width="12.7109375" style="236" customWidth="1"/>
    <col min="7454" max="7454" width="0" style="236" hidden="1" customWidth="1"/>
    <col min="7455" max="7455" width="5.28515625" style="236" customWidth="1"/>
    <col min="7456" max="7456" width="0" style="236" hidden="1" customWidth="1"/>
    <col min="7457" max="7457" width="17" style="236" customWidth="1"/>
    <col min="7458" max="7458" width="6.28515625" style="236" customWidth="1"/>
    <col min="7459" max="7459" width="0" style="236" hidden="1" customWidth="1"/>
    <col min="7460" max="7460" width="14.28515625" style="236" customWidth="1"/>
    <col min="7461" max="7461" width="7.5703125" style="236" customWidth="1"/>
    <col min="7462" max="7462" width="0" style="236" hidden="1" customWidth="1"/>
    <col min="7463" max="7464" width="14.28515625" style="236" customWidth="1"/>
    <col min="7465" max="7465" width="20.85546875" style="236" customWidth="1"/>
    <col min="7466" max="7466" width="14.42578125" style="236" customWidth="1"/>
    <col min="7467" max="7467" width="15" style="236" customWidth="1"/>
    <col min="7468" max="7468" width="2.7109375" style="236" customWidth="1"/>
    <col min="7469" max="7469" width="11.7109375" style="236" customWidth="1"/>
    <col min="7470" max="7470" width="11.5703125" style="236" customWidth="1"/>
    <col min="7471" max="7471" width="2.28515625" style="236" customWidth="1"/>
    <col min="7472" max="7472" width="41" style="236" customWidth="1"/>
    <col min="7473" max="7473" width="14.28515625" style="236" customWidth="1"/>
    <col min="7474" max="7475" width="11.5703125" style="236" customWidth="1"/>
    <col min="7476" max="7476" width="21.85546875" style="236" customWidth="1"/>
    <col min="7477" max="7668" width="11.42578125" style="236"/>
    <col min="7669" max="7669" width="21.85546875" style="236" customWidth="1"/>
    <col min="7670" max="7670" width="13.85546875" style="236" customWidth="1"/>
    <col min="7671" max="7671" width="38.7109375" style="236" customWidth="1"/>
    <col min="7672" max="7672" width="3" style="236" bestFit="1" customWidth="1"/>
    <col min="7673" max="7673" width="32.28515625" style="236" customWidth="1"/>
    <col min="7674" max="7674" width="46.28515625" style="236" customWidth="1"/>
    <col min="7675" max="7675" width="19" style="236" customWidth="1"/>
    <col min="7676" max="7676" width="0" style="236" hidden="1" customWidth="1"/>
    <col min="7677" max="7677" width="17.7109375" style="236" customWidth="1"/>
    <col min="7678" max="7678" width="0" style="236" hidden="1" customWidth="1"/>
    <col min="7679" max="7679" width="22.28515625" style="236" customWidth="1"/>
    <col min="7680" max="7680" width="5.28515625" style="236" customWidth="1"/>
    <col min="7681" max="7681" width="36.28515625" style="236" customWidth="1"/>
    <col min="7682" max="7682" width="5.7109375" style="236" customWidth="1"/>
    <col min="7683" max="7683" width="0" style="236" hidden="1" customWidth="1"/>
    <col min="7684" max="7684" width="20.7109375" style="236" customWidth="1"/>
    <col min="7685" max="7685" width="4.85546875" style="236" customWidth="1"/>
    <col min="7686" max="7686" width="0" style="236" hidden="1" customWidth="1"/>
    <col min="7687" max="7687" width="24.7109375" style="236" customWidth="1"/>
    <col min="7688" max="7688" width="12.28515625" style="236" customWidth="1"/>
    <col min="7689" max="7689" width="0" style="236" hidden="1" customWidth="1"/>
    <col min="7690" max="7690" width="3.42578125" style="236" customWidth="1"/>
    <col min="7691" max="7691" width="0" style="236" hidden="1" customWidth="1"/>
    <col min="7692" max="7692" width="17.7109375" style="236" customWidth="1"/>
    <col min="7693" max="7693" width="3.42578125" style="236" customWidth="1"/>
    <col min="7694" max="7694" width="0" style="236" hidden="1" customWidth="1"/>
    <col min="7695" max="7695" width="23.7109375" style="236" customWidth="1"/>
    <col min="7696" max="7696" width="10" style="236" customWidth="1"/>
    <col min="7697" max="7697" width="0" style="236" hidden="1" customWidth="1"/>
    <col min="7698" max="7699" width="14.7109375" style="236" customWidth="1"/>
    <col min="7700" max="7700" width="12.85546875" style="236" customWidth="1"/>
    <col min="7701" max="7701" width="3.28515625" style="236" customWidth="1"/>
    <col min="7702" max="7702" width="30.28515625" style="236" customWidth="1"/>
    <col min="7703" max="7703" width="5" style="236" customWidth="1"/>
    <col min="7704" max="7704" width="0" style="236" hidden="1" customWidth="1"/>
    <col min="7705" max="7705" width="14.28515625" style="236" customWidth="1"/>
    <col min="7706" max="7706" width="5.7109375" style="236" customWidth="1"/>
    <col min="7707" max="7707" width="0" style="236" hidden="1" customWidth="1"/>
    <col min="7708" max="7708" width="17.28515625" style="236" customWidth="1"/>
    <col min="7709" max="7709" width="12.7109375" style="236" customWidth="1"/>
    <col min="7710" max="7710" width="0" style="236" hidden="1" customWidth="1"/>
    <col min="7711" max="7711" width="5.28515625" style="236" customWidth="1"/>
    <col min="7712" max="7712" width="0" style="236" hidden="1" customWidth="1"/>
    <col min="7713" max="7713" width="17" style="236" customWidth="1"/>
    <col min="7714" max="7714" width="6.28515625" style="236" customWidth="1"/>
    <col min="7715" max="7715" width="0" style="236" hidden="1" customWidth="1"/>
    <col min="7716" max="7716" width="14.28515625" style="236" customWidth="1"/>
    <col min="7717" max="7717" width="7.5703125" style="236" customWidth="1"/>
    <col min="7718" max="7718" width="0" style="236" hidden="1" customWidth="1"/>
    <col min="7719" max="7720" width="14.28515625" style="236" customWidth="1"/>
    <col min="7721" max="7721" width="20.85546875" style="236" customWidth="1"/>
    <col min="7722" max="7722" width="14.42578125" style="236" customWidth="1"/>
    <col min="7723" max="7723" width="15" style="236" customWidth="1"/>
    <col min="7724" max="7724" width="2.7109375" style="236" customWidth="1"/>
    <col min="7725" max="7725" width="11.7109375" style="236" customWidth="1"/>
    <col min="7726" max="7726" width="11.5703125" style="236" customWidth="1"/>
    <col min="7727" max="7727" width="2.28515625" style="236" customWidth="1"/>
    <col min="7728" max="7728" width="41" style="236" customWidth="1"/>
    <col min="7729" max="7729" width="14.28515625" style="236" customWidth="1"/>
    <col min="7730" max="7731" width="11.5703125" style="236" customWidth="1"/>
    <col min="7732" max="7732" width="21.85546875" style="236" customWidth="1"/>
    <col min="7733" max="7924" width="11.42578125" style="236"/>
    <col min="7925" max="7925" width="21.85546875" style="236" customWidth="1"/>
    <col min="7926" max="7926" width="13.85546875" style="236" customWidth="1"/>
    <col min="7927" max="7927" width="38.7109375" style="236" customWidth="1"/>
    <col min="7928" max="7928" width="3" style="236" bestFit="1" customWidth="1"/>
    <col min="7929" max="7929" width="32.28515625" style="236" customWidth="1"/>
    <col min="7930" max="7930" width="46.28515625" style="236" customWidth="1"/>
    <col min="7931" max="7931" width="19" style="236" customWidth="1"/>
    <col min="7932" max="7932" width="0" style="236" hidden="1" customWidth="1"/>
    <col min="7933" max="7933" width="17.7109375" style="236" customWidth="1"/>
    <col min="7934" max="7934" width="0" style="236" hidden="1" customWidth="1"/>
    <col min="7935" max="7935" width="22.28515625" style="236" customWidth="1"/>
    <col min="7936" max="7936" width="5.28515625" style="236" customWidth="1"/>
    <col min="7937" max="7937" width="36.28515625" style="236" customWidth="1"/>
    <col min="7938" max="7938" width="5.7109375" style="236" customWidth="1"/>
    <col min="7939" max="7939" width="0" style="236" hidden="1" customWidth="1"/>
    <col min="7940" max="7940" width="20.7109375" style="236" customWidth="1"/>
    <col min="7941" max="7941" width="4.85546875" style="236" customWidth="1"/>
    <col min="7942" max="7942" width="0" style="236" hidden="1" customWidth="1"/>
    <col min="7943" max="7943" width="24.7109375" style="236" customWidth="1"/>
    <col min="7944" max="7944" width="12.28515625" style="236" customWidth="1"/>
    <col min="7945" max="7945" width="0" style="236" hidden="1" customWidth="1"/>
    <col min="7946" max="7946" width="3.42578125" style="236" customWidth="1"/>
    <col min="7947" max="7947" width="0" style="236" hidden="1" customWidth="1"/>
    <col min="7948" max="7948" width="17.7109375" style="236" customWidth="1"/>
    <col min="7949" max="7949" width="3.42578125" style="236" customWidth="1"/>
    <col min="7950" max="7950" width="0" style="236" hidden="1" customWidth="1"/>
    <col min="7951" max="7951" width="23.7109375" style="236" customWidth="1"/>
    <col min="7952" max="7952" width="10" style="236" customWidth="1"/>
    <col min="7953" max="7953" width="0" style="236" hidden="1" customWidth="1"/>
    <col min="7954" max="7955" width="14.7109375" style="236" customWidth="1"/>
    <col min="7956" max="7956" width="12.85546875" style="236" customWidth="1"/>
    <col min="7957" max="7957" width="3.28515625" style="236" customWidth="1"/>
    <col min="7958" max="7958" width="30.28515625" style="236" customWidth="1"/>
    <col min="7959" max="7959" width="5" style="236" customWidth="1"/>
    <col min="7960" max="7960" width="0" style="236" hidden="1" customWidth="1"/>
    <col min="7961" max="7961" width="14.28515625" style="236" customWidth="1"/>
    <col min="7962" max="7962" width="5.7109375" style="236" customWidth="1"/>
    <col min="7963" max="7963" width="0" style="236" hidden="1" customWidth="1"/>
    <col min="7964" max="7964" width="17.28515625" style="236" customWidth="1"/>
    <col min="7965" max="7965" width="12.7109375" style="236" customWidth="1"/>
    <col min="7966" max="7966" width="0" style="236" hidden="1" customWidth="1"/>
    <col min="7967" max="7967" width="5.28515625" style="236" customWidth="1"/>
    <col min="7968" max="7968" width="0" style="236" hidden="1" customWidth="1"/>
    <col min="7969" max="7969" width="17" style="236" customWidth="1"/>
    <col min="7970" max="7970" width="6.28515625" style="236" customWidth="1"/>
    <col min="7971" max="7971" width="0" style="236" hidden="1" customWidth="1"/>
    <col min="7972" max="7972" width="14.28515625" style="236" customWidth="1"/>
    <col min="7973" max="7973" width="7.5703125" style="236" customWidth="1"/>
    <col min="7974" max="7974" width="0" style="236" hidden="1" customWidth="1"/>
    <col min="7975" max="7976" width="14.28515625" style="236" customWidth="1"/>
    <col min="7977" max="7977" width="20.85546875" style="236" customWidth="1"/>
    <col min="7978" max="7978" width="14.42578125" style="236" customWidth="1"/>
    <col min="7979" max="7979" width="15" style="236" customWidth="1"/>
    <col min="7980" max="7980" width="2.7109375" style="236" customWidth="1"/>
    <col min="7981" max="7981" width="11.7109375" style="236" customWidth="1"/>
    <col min="7982" max="7982" width="11.5703125" style="236" customWidth="1"/>
    <col min="7983" max="7983" width="2.28515625" style="236" customWidth="1"/>
    <col min="7984" max="7984" width="41" style="236" customWidth="1"/>
    <col min="7985" max="7985" width="14.28515625" style="236" customWidth="1"/>
    <col min="7986" max="7987" width="11.5703125" style="236" customWidth="1"/>
    <col min="7988" max="7988" width="21.85546875" style="236" customWidth="1"/>
    <col min="7989" max="8180" width="11.42578125" style="236"/>
    <col min="8181" max="8181" width="21.85546875" style="236" customWidth="1"/>
    <col min="8182" max="8182" width="13.85546875" style="236" customWidth="1"/>
    <col min="8183" max="8183" width="38.7109375" style="236" customWidth="1"/>
    <col min="8184" max="8184" width="3" style="236" bestFit="1" customWidth="1"/>
    <col min="8185" max="8185" width="32.28515625" style="236" customWidth="1"/>
    <col min="8186" max="8186" width="46.28515625" style="236" customWidth="1"/>
    <col min="8187" max="8187" width="19" style="236" customWidth="1"/>
    <col min="8188" max="8188" width="0" style="236" hidden="1" customWidth="1"/>
    <col min="8189" max="8189" width="17.7109375" style="236" customWidth="1"/>
    <col min="8190" max="8190" width="0" style="236" hidden="1" customWidth="1"/>
    <col min="8191" max="8191" width="22.28515625" style="236" customWidth="1"/>
    <col min="8192" max="8192" width="5.28515625" style="236" customWidth="1"/>
    <col min="8193" max="8193" width="36.28515625" style="236" customWidth="1"/>
    <col min="8194" max="8194" width="5.7109375" style="236" customWidth="1"/>
    <col min="8195" max="8195" width="0" style="236" hidden="1" customWidth="1"/>
    <col min="8196" max="8196" width="20.7109375" style="236" customWidth="1"/>
    <col min="8197" max="8197" width="4.85546875" style="236" customWidth="1"/>
    <col min="8198" max="8198" width="0" style="236" hidden="1" customWidth="1"/>
    <col min="8199" max="8199" width="24.7109375" style="236" customWidth="1"/>
    <col min="8200" max="8200" width="12.28515625" style="236" customWidth="1"/>
    <col min="8201" max="8201" width="0" style="236" hidden="1" customWidth="1"/>
    <col min="8202" max="8202" width="3.42578125" style="236" customWidth="1"/>
    <col min="8203" max="8203" width="0" style="236" hidden="1" customWidth="1"/>
    <col min="8204" max="8204" width="17.7109375" style="236" customWidth="1"/>
    <col min="8205" max="8205" width="3.42578125" style="236" customWidth="1"/>
    <col min="8206" max="8206" width="0" style="236" hidden="1" customWidth="1"/>
    <col min="8207" max="8207" width="23.7109375" style="236" customWidth="1"/>
    <col min="8208" max="8208" width="10" style="236" customWidth="1"/>
    <col min="8209" max="8209" width="0" style="236" hidden="1" customWidth="1"/>
    <col min="8210" max="8211" width="14.7109375" style="236" customWidth="1"/>
    <col min="8212" max="8212" width="12.85546875" style="236" customWidth="1"/>
    <col min="8213" max="8213" width="3.28515625" style="236" customWidth="1"/>
    <col min="8214" max="8214" width="30.28515625" style="236" customWidth="1"/>
    <col min="8215" max="8215" width="5" style="236" customWidth="1"/>
    <col min="8216" max="8216" width="0" style="236" hidden="1" customWidth="1"/>
    <col min="8217" max="8217" width="14.28515625" style="236" customWidth="1"/>
    <col min="8218" max="8218" width="5.7109375" style="236" customWidth="1"/>
    <col min="8219" max="8219" width="0" style="236" hidden="1" customWidth="1"/>
    <col min="8220" max="8220" width="17.28515625" style="236" customWidth="1"/>
    <col min="8221" max="8221" width="12.7109375" style="236" customWidth="1"/>
    <col min="8222" max="8222" width="0" style="236" hidden="1" customWidth="1"/>
    <col min="8223" max="8223" width="5.28515625" style="236" customWidth="1"/>
    <col min="8224" max="8224" width="0" style="236" hidden="1" customWidth="1"/>
    <col min="8225" max="8225" width="17" style="236" customWidth="1"/>
    <col min="8226" max="8226" width="6.28515625" style="236" customWidth="1"/>
    <col min="8227" max="8227" width="0" style="236" hidden="1" customWidth="1"/>
    <col min="8228" max="8228" width="14.28515625" style="236" customWidth="1"/>
    <col min="8229" max="8229" width="7.5703125" style="236" customWidth="1"/>
    <col min="8230" max="8230" width="0" style="236" hidden="1" customWidth="1"/>
    <col min="8231" max="8232" width="14.28515625" style="236" customWidth="1"/>
    <col min="8233" max="8233" width="20.85546875" style="236" customWidth="1"/>
    <col min="8234" max="8234" width="14.42578125" style="236" customWidth="1"/>
    <col min="8235" max="8235" width="15" style="236" customWidth="1"/>
    <col min="8236" max="8236" width="2.7109375" style="236" customWidth="1"/>
    <col min="8237" max="8237" width="11.7109375" style="236" customWidth="1"/>
    <col min="8238" max="8238" width="11.5703125" style="236" customWidth="1"/>
    <col min="8239" max="8239" width="2.28515625" style="236" customWidth="1"/>
    <col min="8240" max="8240" width="41" style="236" customWidth="1"/>
    <col min="8241" max="8241" width="14.28515625" style="236" customWidth="1"/>
    <col min="8242" max="8243" width="11.5703125" style="236" customWidth="1"/>
    <col min="8244" max="8244" width="21.85546875" style="236" customWidth="1"/>
    <col min="8245" max="8436" width="11.42578125" style="236"/>
    <col min="8437" max="8437" width="21.85546875" style="236" customWidth="1"/>
    <col min="8438" max="8438" width="13.85546875" style="236" customWidth="1"/>
    <col min="8439" max="8439" width="38.7109375" style="236" customWidth="1"/>
    <col min="8440" max="8440" width="3" style="236" bestFit="1" customWidth="1"/>
    <col min="8441" max="8441" width="32.28515625" style="236" customWidth="1"/>
    <col min="8442" max="8442" width="46.28515625" style="236" customWidth="1"/>
    <col min="8443" max="8443" width="19" style="236" customWidth="1"/>
    <col min="8444" max="8444" width="0" style="236" hidden="1" customWidth="1"/>
    <col min="8445" max="8445" width="17.7109375" style="236" customWidth="1"/>
    <col min="8446" max="8446" width="0" style="236" hidden="1" customWidth="1"/>
    <col min="8447" max="8447" width="22.28515625" style="236" customWidth="1"/>
    <col min="8448" max="8448" width="5.28515625" style="236" customWidth="1"/>
    <col min="8449" max="8449" width="36.28515625" style="236" customWidth="1"/>
    <col min="8450" max="8450" width="5.7109375" style="236" customWidth="1"/>
    <col min="8451" max="8451" width="0" style="236" hidden="1" customWidth="1"/>
    <col min="8452" max="8452" width="20.7109375" style="236" customWidth="1"/>
    <col min="8453" max="8453" width="4.85546875" style="236" customWidth="1"/>
    <col min="8454" max="8454" width="0" style="236" hidden="1" customWidth="1"/>
    <col min="8455" max="8455" width="24.7109375" style="236" customWidth="1"/>
    <col min="8456" max="8456" width="12.28515625" style="236" customWidth="1"/>
    <col min="8457" max="8457" width="0" style="236" hidden="1" customWidth="1"/>
    <col min="8458" max="8458" width="3.42578125" style="236" customWidth="1"/>
    <col min="8459" max="8459" width="0" style="236" hidden="1" customWidth="1"/>
    <col min="8460" max="8460" width="17.7109375" style="236" customWidth="1"/>
    <col min="8461" max="8461" width="3.42578125" style="236" customWidth="1"/>
    <col min="8462" max="8462" width="0" style="236" hidden="1" customWidth="1"/>
    <col min="8463" max="8463" width="23.7109375" style="236" customWidth="1"/>
    <col min="8464" max="8464" width="10" style="236" customWidth="1"/>
    <col min="8465" max="8465" width="0" style="236" hidden="1" customWidth="1"/>
    <col min="8466" max="8467" width="14.7109375" style="236" customWidth="1"/>
    <col min="8468" max="8468" width="12.85546875" style="236" customWidth="1"/>
    <col min="8469" max="8469" width="3.28515625" style="236" customWidth="1"/>
    <col min="8470" max="8470" width="30.28515625" style="236" customWidth="1"/>
    <col min="8471" max="8471" width="5" style="236" customWidth="1"/>
    <col min="8472" max="8472" width="0" style="236" hidden="1" customWidth="1"/>
    <col min="8473" max="8473" width="14.28515625" style="236" customWidth="1"/>
    <col min="8474" max="8474" width="5.7109375" style="236" customWidth="1"/>
    <col min="8475" max="8475" width="0" style="236" hidden="1" customWidth="1"/>
    <col min="8476" max="8476" width="17.28515625" style="236" customWidth="1"/>
    <col min="8477" max="8477" width="12.7109375" style="236" customWidth="1"/>
    <col min="8478" max="8478" width="0" style="236" hidden="1" customWidth="1"/>
    <col min="8479" max="8479" width="5.28515625" style="236" customWidth="1"/>
    <col min="8480" max="8480" width="0" style="236" hidden="1" customWidth="1"/>
    <col min="8481" max="8481" width="17" style="236" customWidth="1"/>
    <col min="8482" max="8482" width="6.28515625" style="236" customWidth="1"/>
    <col min="8483" max="8483" width="0" style="236" hidden="1" customWidth="1"/>
    <col min="8484" max="8484" width="14.28515625" style="236" customWidth="1"/>
    <col min="8485" max="8485" width="7.5703125" style="236" customWidth="1"/>
    <col min="8486" max="8486" width="0" style="236" hidden="1" customWidth="1"/>
    <col min="8487" max="8488" width="14.28515625" style="236" customWidth="1"/>
    <col min="8489" max="8489" width="20.85546875" style="236" customWidth="1"/>
    <col min="8490" max="8490" width="14.42578125" style="236" customWidth="1"/>
    <col min="8491" max="8491" width="15" style="236" customWidth="1"/>
    <col min="8492" max="8492" width="2.7109375" style="236" customWidth="1"/>
    <col min="8493" max="8493" width="11.7109375" style="236" customWidth="1"/>
    <col min="8494" max="8494" width="11.5703125" style="236" customWidth="1"/>
    <col min="8495" max="8495" width="2.28515625" style="236" customWidth="1"/>
    <col min="8496" max="8496" width="41" style="236" customWidth="1"/>
    <col min="8497" max="8497" width="14.28515625" style="236" customWidth="1"/>
    <col min="8498" max="8499" width="11.5703125" style="236" customWidth="1"/>
    <col min="8500" max="8500" width="21.85546875" style="236" customWidth="1"/>
    <col min="8501" max="8692" width="11.42578125" style="236"/>
    <col min="8693" max="8693" width="21.85546875" style="236" customWidth="1"/>
    <col min="8694" max="8694" width="13.85546875" style="236" customWidth="1"/>
    <col min="8695" max="8695" width="38.7109375" style="236" customWidth="1"/>
    <col min="8696" max="8696" width="3" style="236" bestFit="1" customWidth="1"/>
    <col min="8697" max="8697" width="32.28515625" style="236" customWidth="1"/>
    <col min="8698" max="8698" width="46.28515625" style="236" customWidth="1"/>
    <col min="8699" max="8699" width="19" style="236" customWidth="1"/>
    <col min="8700" max="8700" width="0" style="236" hidden="1" customWidth="1"/>
    <col min="8701" max="8701" width="17.7109375" style="236" customWidth="1"/>
    <col min="8702" max="8702" width="0" style="236" hidden="1" customWidth="1"/>
    <col min="8703" max="8703" width="22.28515625" style="236" customWidth="1"/>
    <col min="8704" max="8704" width="5.28515625" style="236" customWidth="1"/>
    <col min="8705" max="8705" width="36.28515625" style="236" customWidth="1"/>
    <col min="8706" max="8706" width="5.7109375" style="236" customWidth="1"/>
    <col min="8707" max="8707" width="0" style="236" hidden="1" customWidth="1"/>
    <col min="8708" max="8708" width="20.7109375" style="236" customWidth="1"/>
    <col min="8709" max="8709" width="4.85546875" style="236" customWidth="1"/>
    <col min="8710" max="8710" width="0" style="236" hidden="1" customWidth="1"/>
    <col min="8711" max="8711" width="24.7109375" style="236" customWidth="1"/>
    <col min="8712" max="8712" width="12.28515625" style="236" customWidth="1"/>
    <col min="8713" max="8713" width="0" style="236" hidden="1" customWidth="1"/>
    <col min="8714" max="8714" width="3.42578125" style="236" customWidth="1"/>
    <col min="8715" max="8715" width="0" style="236" hidden="1" customWidth="1"/>
    <col min="8716" max="8716" width="17.7109375" style="236" customWidth="1"/>
    <col min="8717" max="8717" width="3.42578125" style="236" customWidth="1"/>
    <col min="8718" max="8718" width="0" style="236" hidden="1" customWidth="1"/>
    <col min="8719" max="8719" width="23.7109375" style="236" customWidth="1"/>
    <col min="8720" max="8720" width="10" style="236" customWidth="1"/>
    <col min="8721" max="8721" width="0" style="236" hidden="1" customWidth="1"/>
    <col min="8722" max="8723" width="14.7109375" style="236" customWidth="1"/>
    <col min="8724" max="8724" width="12.85546875" style="236" customWidth="1"/>
    <col min="8725" max="8725" width="3.28515625" style="236" customWidth="1"/>
    <col min="8726" max="8726" width="30.28515625" style="236" customWidth="1"/>
    <col min="8727" max="8727" width="5" style="236" customWidth="1"/>
    <col min="8728" max="8728" width="0" style="236" hidden="1" customWidth="1"/>
    <col min="8729" max="8729" width="14.28515625" style="236" customWidth="1"/>
    <col min="8730" max="8730" width="5.7109375" style="236" customWidth="1"/>
    <col min="8731" max="8731" width="0" style="236" hidden="1" customWidth="1"/>
    <col min="8732" max="8732" width="17.28515625" style="236" customWidth="1"/>
    <col min="8733" max="8733" width="12.7109375" style="236" customWidth="1"/>
    <col min="8734" max="8734" width="0" style="236" hidden="1" customWidth="1"/>
    <col min="8735" max="8735" width="5.28515625" style="236" customWidth="1"/>
    <col min="8736" max="8736" width="0" style="236" hidden="1" customWidth="1"/>
    <col min="8737" max="8737" width="17" style="236" customWidth="1"/>
    <col min="8738" max="8738" width="6.28515625" style="236" customWidth="1"/>
    <col min="8739" max="8739" width="0" style="236" hidden="1" customWidth="1"/>
    <col min="8740" max="8740" width="14.28515625" style="236" customWidth="1"/>
    <col min="8741" max="8741" width="7.5703125" style="236" customWidth="1"/>
    <col min="8742" max="8742" width="0" style="236" hidden="1" customWidth="1"/>
    <col min="8743" max="8744" width="14.28515625" style="236" customWidth="1"/>
    <col min="8745" max="8745" width="20.85546875" style="236" customWidth="1"/>
    <col min="8746" max="8746" width="14.42578125" style="236" customWidth="1"/>
    <col min="8747" max="8747" width="15" style="236" customWidth="1"/>
    <col min="8748" max="8748" width="2.7109375" style="236" customWidth="1"/>
    <col min="8749" max="8749" width="11.7109375" style="236" customWidth="1"/>
    <col min="8750" max="8750" width="11.5703125" style="236" customWidth="1"/>
    <col min="8751" max="8751" width="2.28515625" style="236" customWidth="1"/>
    <col min="8752" max="8752" width="41" style="236" customWidth="1"/>
    <col min="8753" max="8753" width="14.28515625" style="236" customWidth="1"/>
    <col min="8754" max="8755" width="11.5703125" style="236" customWidth="1"/>
    <col min="8756" max="8756" width="21.85546875" style="236" customWidth="1"/>
    <col min="8757" max="8948" width="11.42578125" style="236"/>
    <col min="8949" max="8949" width="21.85546875" style="236" customWidth="1"/>
    <col min="8950" max="8950" width="13.85546875" style="236" customWidth="1"/>
    <col min="8951" max="8951" width="38.7109375" style="236" customWidth="1"/>
    <col min="8952" max="8952" width="3" style="236" bestFit="1" customWidth="1"/>
    <col min="8953" max="8953" width="32.28515625" style="236" customWidth="1"/>
    <col min="8954" max="8954" width="46.28515625" style="236" customWidth="1"/>
    <col min="8955" max="8955" width="19" style="236" customWidth="1"/>
    <col min="8956" max="8956" width="0" style="236" hidden="1" customWidth="1"/>
    <col min="8957" max="8957" width="17.7109375" style="236" customWidth="1"/>
    <col min="8958" max="8958" width="0" style="236" hidden="1" customWidth="1"/>
    <col min="8959" max="8959" width="22.28515625" style="236" customWidth="1"/>
    <col min="8960" max="8960" width="5.28515625" style="236" customWidth="1"/>
    <col min="8961" max="8961" width="36.28515625" style="236" customWidth="1"/>
    <col min="8962" max="8962" width="5.7109375" style="236" customWidth="1"/>
    <col min="8963" max="8963" width="0" style="236" hidden="1" customWidth="1"/>
    <col min="8964" max="8964" width="20.7109375" style="236" customWidth="1"/>
    <col min="8965" max="8965" width="4.85546875" style="236" customWidth="1"/>
    <col min="8966" max="8966" width="0" style="236" hidden="1" customWidth="1"/>
    <col min="8967" max="8967" width="24.7109375" style="236" customWidth="1"/>
    <col min="8968" max="8968" width="12.28515625" style="236" customWidth="1"/>
    <col min="8969" max="8969" width="0" style="236" hidden="1" customWidth="1"/>
    <col min="8970" max="8970" width="3.42578125" style="236" customWidth="1"/>
    <col min="8971" max="8971" width="0" style="236" hidden="1" customWidth="1"/>
    <col min="8972" max="8972" width="17.7109375" style="236" customWidth="1"/>
    <col min="8973" max="8973" width="3.42578125" style="236" customWidth="1"/>
    <col min="8974" max="8974" width="0" style="236" hidden="1" customWidth="1"/>
    <col min="8975" max="8975" width="23.7109375" style="236" customWidth="1"/>
    <col min="8976" max="8976" width="10" style="236" customWidth="1"/>
    <col min="8977" max="8977" width="0" style="236" hidden="1" customWidth="1"/>
    <col min="8978" max="8979" width="14.7109375" style="236" customWidth="1"/>
    <col min="8980" max="8980" width="12.85546875" style="236" customWidth="1"/>
    <col min="8981" max="8981" width="3.28515625" style="236" customWidth="1"/>
    <col min="8982" max="8982" width="30.28515625" style="236" customWidth="1"/>
    <col min="8983" max="8983" width="5" style="236" customWidth="1"/>
    <col min="8984" max="8984" width="0" style="236" hidden="1" customWidth="1"/>
    <col min="8985" max="8985" width="14.28515625" style="236" customWidth="1"/>
    <col min="8986" max="8986" width="5.7109375" style="236" customWidth="1"/>
    <col min="8987" max="8987" width="0" style="236" hidden="1" customWidth="1"/>
    <col min="8988" max="8988" width="17.28515625" style="236" customWidth="1"/>
    <col min="8989" max="8989" width="12.7109375" style="236" customWidth="1"/>
    <col min="8990" max="8990" width="0" style="236" hidden="1" customWidth="1"/>
    <col min="8991" max="8991" width="5.28515625" style="236" customWidth="1"/>
    <col min="8992" max="8992" width="0" style="236" hidden="1" customWidth="1"/>
    <col min="8993" max="8993" width="17" style="236" customWidth="1"/>
    <col min="8994" max="8994" width="6.28515625" style="236" customWidth="1"/>
    <col min="8995" max="8995" width="0" style="236" hidden="1" customWidth="1"/>
    <col min="8996" max="8996" width="14.28515625" style="236" customWidth="1"/>
    <col min="8997" max="8997" width="7.5703125" style="236" customWidth="1"/>
    <col min="8998" max="8998" width="0" style="236" hidden="1" customWidth="1"/>
    <col min="8999" max="9000" width="14.28515625" style="236" customWidth="1"/>
    <col min="9001" max="9001" width="20.85546875" style="236" customWidth="1"/>
    <col min="9002" max="9002" width="14.42578125" style="236" customWidth="1"/>
    <col min="9003" max="9003" width="15" style="236" customWidth="1"/>
    <col min="9004" max="9004" width="2.7109375" style="236" customWidth="1"/>
    <col min="9005" max="9005" width="11.7109375" style="236" customWidth="1"/>
    <col min="9006" max="9006" width="11.5703125" style="236" customWidth="1"/>
    <col min="9007" max="9007" width="2.28515625" style="236" customWidth="1"/>
    <col min="9008" max="9008" width="41" style="236" customWidth="1"/>
    <col min="9009" max="9009" width="14.28515625" style="236" customWidth="1"/>
    <col min="9010" max="9011" width="11.5703125" style="236" customWidth="1"/>
    <col min="9012" max="9012" width="21.85546875" style="236" customWidth="1"/>
    <col min="9013" max="9204" width="11.42578125" style="236"/>
    <col min="9205" max="9205" width="21.85546875" style="236" customWidth="1"/>
    <col min="9206" max="9206" width="13.85546875" style="236" customWidth="1"/>
    <col min="9207" max="9207" width="38.7109375" style="236" customWidth="1"/>
    <col min="9208" max="9208" width="3" style="236" bestFit="1" customWidth="1"/>
    <col min="9209" max="9209" width="32.28515625" style="236" customWidth="1"/>
    <col min="9210" max="9210" width="46.28515625" style="236" customWidth="1"/>
    <col min="9211" max="9211" width="19" style="236" customWidth="1"/>
    <col min="9212" max="9212" width="0" style="236" hidden="1" customWidth="1"/>
    <col min="9213" max="9213" width="17.7109375" style="236" customWidth="1"/>
    <col min="9214" max="9214" width="0" style="236" hidden="1" customWidth="1"/>
    <col min="9215" max="9215" width="22.28515625" style="236" customWidth="1"/>
    <col min="9216" max="9216" width="5.28515625" style="236" customWidth="1"/>
    <col min="9217" max="9217" width="36.28515625" style="236" customWidth="1"/>
    <col min="9218" max="9218" width="5.7109375" style="236" customWidth="1"/>
    <col min="9219" max="9219" width="0" style="236" hidden="1" customWidth="1"/>
    <col min="9220" max="9220" width="20.7109375" style="236" customWidth="1"/>
    <col min="9221" max="9221" width="4.85546875" style="236" customWidth="1"/>
    <col min="9222" max="9222" width="0" style="236" hidden="1" customWidth="1"/>
    <col min="9223" max="9223" width="24.7109375" style="236" customWidth="1"/>
    <col min="9224" max="9224" width="12.28515625" style="236" customWidth="1"/>
    <col min="9225" max="9225" width="0" style="236" hidden="1" customWidth="1"/>
    <col min="9226" max="9226" width="3.42578125" style="236" customWidth="1"/>
    <col min="9227" max="9227" width="0" style="236" hidden="1" customWidth="1"/>
    <col min="9228" max="9228" width="17.7109375" style="236" customWidth="1"/>
    <col min="9229" max="9229" width="3.42578125" style="236" customWidth="1"/>
    <col min="9230" max="9230" width="0" style="236" hidden="1" customWidth="1"/>
    <col min="9231" max="9231" width="23.7109375" style="236" customWidth="1"/>
    <col min="9232" max="9232" width="10" style="236" customWidth="1"/>
    <col min="9233" max="9233" width="0" style="236" hidden="1" customWidth="1"/>
    <col min="9234" max="9235" width="14.7109375" style="236" customWidth="1"/>
    <col min="9236" max="9236" width="12.85546875" style="236" customWidth="1"/>
    <col min="9237" max="9237" width="3.28515625" style="236" customWidth="1"/>
    <col min="9238" max="9238" width="30.28515625" style="236" customWidth="1"/>
    <col min="9239" max="9239" width="5" style="236" customWidth="1"/>
    <col min="9240" max="9240" width="0" style="236" hidden="1" customWidth="1"/>
    <col min="9241" max="9241" width="14.28515625" style="236" customWidth="1"/>
    <col min="9242" max="9242" width="5.7109375" style="236" customWidth="1"/>
    <col min="9243" max="9243" width="0" style="236" hidden="1" customWidth="1"/>
    <col min="9244" max="9244" width="17.28515625" style="236" customWidth="1"/>
    <col min="9245" max="9245" width="12.7109375" style="236" customWidth="1"/>
    <col min="9246" max="9246" width="0" style="236" hidden="1" customWidth="1"/>
    <col min="9247" max="9247" width="5.28515625" style="236" customWidth="1"/>
    <col min="9248" max="9248" width="0" style="236" hidden="1" customWidth="1"/>
    <col min="9249" max="9249" width="17" style="236" customWidth="1"/>
    <col min="9250" max="9250" width="6.28515625" style="236" customWidth="1"/>
    <col min="9251" max="9251" width="0" style="236" hidden="1" customWidth="1"/>
    <col min="9252" max="9252" width="14.28515625" style="236" customWidth="1"/>
    <col min="9253" max="9253" width="7.5703125" style="236" customWidth="1"/>
    <col min="9254" max="9254" width="0" style="236" hidden="1" customWidth="1"/>
    <col min="9255" max="9256" width="14.28515625" style="236" customWidth="1"/>
    <col min="9257" max="9257" width="20.85546875" style="236" customWidth="1"/>
    <col min="9258" max="9258" width="14.42578125" style="236" customWidth="1"/>
    <col min="9259" max="9259" width="15" style="236" customWidth="1"/>
    <col min="9260" max="9260" width="2.7109375" style="236" customWidth="1"/>
    <col min="9261" max="9261" width="11.7109375" style="236" customWidth="1"/>
    <col min="9262" max="9262" width="11.5703125" style="236" customWidth="1"/>
    <col min="9263" max="9263" width="2.28515625" style="236" customWidth="1"/>
    <col min="9264" max="9264" width="41" style="236" customWidth="1"/>
    <col min="9265" max="9265" width="14.28515625" style="236" customWidth="1"/>
    <col min="9266" max="9267" width="11.5703125" style="236" customWidth="1"/>
    <col min="9268" max="9268" width="21.85546875" style="236" customWidth="1"/>
    <col min="9269" max="9460" width="11.42578125" style="236"/>
    <col min="9461" max="9461" width="21.85546875" style="236" customWidth="1"/>
    <col min="9462" max="9462" width="13.85546875" style="236" customWidth="1"/>
    <col min="9463" max="9463" width="38.7109375" style="236" customWidth="1"/>
    <col min="9464" max="9464" width="3" style="236" bestFit="1" customWidth="1"/>
    <col min="9465" max="9465" width="32.28515625" style="236" customWidth="1"/>
    <col min="9466" max="9466" width="46.28515625" style="236" customWidth="1"/>
    <col min="9467" max="9467" width="19" style="236" customWidth="1"/>
    <col min="9468" max="9468" width="0" style="236" hidden="1" customWidth="1"/>
    <col min="9469" max="9469" width="17.7109375" style="236" customWidth="1"/>
    <col min="9470" max="9470" width="0" style="236" hidden="1" customWidth="1"/>
    <col min="9471" max="9471" width="22.28515625" style="236" customWidth="1"/>
    <col min="9472" max="9472" width="5.28515625" style="236" customWidth="1"/>
    <col min="9473" max="9473" width="36.28515625" style="236" customWidth="1"/>
    <col min="9474" max="9474" width="5.7109375" style="236" customWidth="1"/>
    <col min="9475" max="9475" width="0" style="236" hidden="1" customWidth="1"/>
    <col min="9476" max="9476" width="20.7109375" style="236" customWidth="1"/>
    <col min="9477" max="9477" width="4.85546875" style="236" customWidth="1"/>
    <col min="9478" max="9478" width="0" style="236" hidden="1" customWidth="1"/>
    <col min="9479" max="9479" width="24.7109375" style="236" customWidth="1"/>
    <col min="9480" max="9480" width="12.28515625" style="236" customWidth="1"/>
    <col min="9481" max="9481" width="0" style="236" hidden="1" customWidth="1"/>
    <col min="9482" max="9482" width="3.42578125" style="236" customWidth="1"/>
    <col min="9483" max="9483" width="0" style="236" hidden="1" customWidth="1"/>
    <col min="9484" max="9484" width="17.7109375" style="236" customWidth="1"/>
    <col min="9485" max="9485" width="3.42578125" style="236" customWidth="1"/>
    <col min="9486" max="9486" width="0" style="236" hidden="1" customWidth="1"/>
    <col min="9487" max="9487" width="23.7109375" style="236" customWidth="1"/>
    <col min="9488" max="9488" width="10" style="236" customWidth="1"/>
    <col min="9489" max="9489" width="0" style="236" hidden="1" customWidth="1"/>
    <col min="9490" max="9491" width="14.7109375" style="236" customWidth="1"/>
    <col min="9492" max="9492" width="12.85546875" style="236" customWidth="1"/>
    <col min="9493" max="9493" width="3.28515625" style="236" customWidth="1"/>
    <col min="9494" max="9494" width="30.28515625" style="236" customWidth="1"/>
    <col min="9495" max="9495" width="5" style="236" customWidth="1"/>
    <col min="9496" max="9496" width="0" style="236" hidden="1" customWidth="1"/>
    <col min="9497" max="9497" width="14.28515625" style="236" customWidth="1"/>
    <col min="9498" max="9498" width="5.7109375" style="236" customWidth="1"/>
    <col min="9499" max="9499" width="0" style="236" hidden="1" customWidth="1"/>
    <col min="9500" max="9500" width="17.28515625" style="236" customWidth="1"/>
    <col min="9501" max="9501" width="12.7109375" style="236" customWidth="1"/>
    <col min="9502" max="9502" width="0" style="236" hidden="1" customWidth="1"/>
    <col min="9503" max="9503" width="5.28515625" style="236" customWidth="1"/>
    <col min="9504" max="9504" width="0" style="236" hidden="1" customWidth="1"/>
    <col min="9505" max="9505" width="17" style="236" customWidth="1"/>
    <col min="9506" max="9506" width="6.28515625" style="236" customWidth="1"/>
    <col min="9507" max="9507" width="0" style="236" hidden="1" customWidth="1"/>
    <col min="9508" max="9508" width="14.28515625" style="236" customWidth="1"/>
    <col min="9509" max="9509" width="7.5703125" style="236" customWidth="1"/>
    <col min="9510" max="9510" width="0" style="236" hidden="1" customWidth="1"/>
    <col min="9511" max="9512" width="14.28515625" style="236" customWidth="1"/>
    <col min="9513" max="9513" width="20.85546875" style="236" customWidth="1"/>
    <col min="9514" max="9514" width="14.42578125" style="236" customWidth="1"/>
    <col min="9515" max="9515" width="15" style="236" customWidth="1"/>
    <col min="9516" max="9516" width="2.7109375" style="236" customWidth="1"/>
    <col min="9517" max="9517" width="11.7109375" style="236" customWidth="1"/>
    <col min="9518" max="9518" width="11.5703125" style="236" customWidth="1"/>
    <col min="9519" max="9519" width="2.28515625" style="236" customWidth="1"/>
    <col min="9520" max="9520" width="41" style="236" customWidth="1"/>
    <col min="9521" max="9521" width="14.28515625" style="236" customWidth="1"/>
    <col min="9522" max="9523" width="11.5703125" style="236" customWidth="1"/>
    <col min="9524" max="9524" width="21.85546875" style="236" customWidth="1"/>
    <col min="9525" max="9716" width="11.42578125" style="236"/>
    <col min="9717" max="9717" width="21.85546875" style="236" customWidth="1"/>
    <col min="9718" max="9718" width="13.85546875" style="236" customWidth="1"/>
    <col min="9719" max="9719" width="38.7109375" style="236" customWidth="1"/>
    <col min="9720" max="9720" width="3" style="236" bestFit="1" customWidth="1"/>
    <col min="9721" max="9721" width="32.28515625" style="236" customWidth="1"/>
    <col min="9722" max="9722" width="46.28515625" style="236" customWidth="1"/>
    <col min="9723" max="9723" width="19" style="236" customWidth="1"/>
    <col min="9724" max="9724" width="0" style="236" hidden="1" customWidth="1"/>
    <col min="9725" max="9725" width="17.7109375" style="236" customWidth="1"/>
    <col min="9726" max="9726" width="0" style="236" hidden="1" customWidth="1"/>
    <col min="9727" max="9727" width="22.28515625" style="236" customWidth="1"/>
    <col min="9728" max="9728" width="5.28515625" style="236" customWidth="1"/>
    <col min="9729" max="9729" width="36.28515625" style="236" customWidth="1"/>
    <col min="9730" max="9730" width="5.7109375" style="236" customWidth="1"/>
    <col min="9731" max="9731" width="0" style="236" hidden="1" customWidth="1"/>
    <col min="9732" max="9732" width="20.7109375" style="236" customWidth="1"/>
    <col min="9733" max="9733" width="4.85546875" style="236" customWidth="1"/>
    <col min="9734" max="9734" width="0" style="236" hidden="1" customWidth="1"/>
    <col min="9735" max="9735" width="24.7109375" style="236" customWidth="1"/>
    <col min="9736" max="9736" width="12.28515625" style="236" customWidth="1"/>
    <col min="9737" max="9737" width="0" style="236" hidden="1" customWidth="1"/>
    <col min="9738" max="9738" width="3.42578125" style="236" customWidth="1"/>
    <col min="9739" max="9739" width="0" style="236" hidden="1" customWidth="1"/>
    <col min="9740" max="9740" width="17.7109375" style="236" customWidth="1"/>
    <col min="9741" max="9741" width="3.42578125" style="236" customWidth="1"/>
    <col min="9742" max="9742" width="0" style="236" hidden="1" customWidth="1"/>
    <col min="9743" max="9743" width="23.7109375" style="236" customWidth="1"/>
    <col min="9744" max="9744" width="10" style="236" customWidth="1"/>
    <col min="9745" max="9745" width="0" style="236" hidden="1" customWidth="1"/>
    <col min="9746" max="9747" width="14.7109375" style="236" customWidth="1"/>
    <col min="9748" max="9748" width="12.85546875" style="236" customWidth="1"/>
    <col min="9749" max="9749" width="3.28515625" style="236" customWidth="1"/>
    <col min="9750" max="9750" width="30.28515625" style="236" customWidth="1"/>
    <col min="9751" max="9751" width="5" style="236" customWidth="1"/>
    <col min="9752" max="9752" width="0" style="236" hidden="1" customWidth="1"/>
    <col min="9753" max="9753" width="14.28515625" style="236" customWidth="1"/>
    <col min="9754" max="9754" width="5.7109375" style="236" customWidth="1"/>
    <col min="9755" max="9755" width="0" style="236" hidden="1" customWidth="1"/>
    <col min="9756" max="9756" width="17.28515625" style="236" customWidth="1"/>
    <col min="9757" max="9757" width="12.7109375" style="236" customWidth="1"/>
    <col min="9758" max="9758" width="0" style="236" hidden="1" customWidth="1"/>
    <col min="9759" max="9759" width="5.28515625" style="236" customWidth="1"/>
    <col min="9760" max="9760" width="0" style="236" hidden="1" customWidth="1"/>
    <col min="9761" max="9761" width="17" style="236" customWidth="1"/>
    <col min="9762" max="9762" width="6.28515625" style="236" customWidth="1"/>
    <col min="9763" max="9763" width="0" style="236" hidden="1" customWidth="1"/>
    <col min="9764" max="9764" width="14.28515625" style="236" customWidth="1"/>
    <col min="9765" max="9765" width="7.5703125" style="236" customWidth="1"/>
    <col min="9766" max="9766" width="0" style="236" hidden="1" customWidth="1"/>
    <col min="9767" max="9768" width="14.28515625" style="236" customWidth="1"/>
    <col min="9769" max="9769" width="20.85546875" style="236" customWidth="1"/>
    <col min="9770" max="9770" width="14.42578125" style="236" customWidth="1"/>
    <col min="9771" max="9771" width="15" style="236" customWidth="1"/>
    <col min="9772" max="9772" width="2.7109375" style="236" customWidth="1"/>
    <col min="9773" max="9773" width="11.7109375" style="236" customWidth="1"/>
    <col min="9774" max="9774" width="11.5703125" style="236" customWidth="1"/>
    <col min="9775" max="9775" width="2.28515625" style="236" customWidth="1"/>
    <col min="9776" max="9776" width="41" style="236" customWidth="1"/>
    <col min="9777" max="9777" width="14.28515625" style="236" customWidth="1"/>
    <col min="9778" max="9779" width="11.5703125" style="236" customWidth="1"/>
    <col min="9780" max="9780" width="21.85546875" style="236" customWidth="1"/>
    <col min="9781" max="9972" width="11.42578125" style="236"/>
    <col min="9973" max="9973" width="21.85546875" style="236" customWidth="1"/>
    <col min="9974" max="9974" width="13.85546875" style="236" customWidth="1"/>
    <col min="9975" max="9975" width="38.7109375" style="236" customWidth="1"/>
    <col min="9976" max="9976" width="3" style="236" bestFit="1" customWidth="1"/>
    <col min="9977" max="9977" width="32.28515625" style="236" customWidth="1"/>
    <col min="9978" max="9978" width="46.28515625" style="236" customWidth="1"/>
    <col min="9979" max="9979" width="19" style="236" customWidth="1"/>
    <col min="9980" max="9980" width="0" style="236" hidden="1" customWidth="1"/>
    <col min="9981" max="9981" width="17.7109375" style="236" customWidth="1"/>
    <col min="9982" max="9982" width="0" style="236" hidden="1" customWidth="1"/>
    <col min="9983" max="9983" width="22.28515625" style="236" customWidth="1"/>
    <col min="9984" max="9984" width="5.28515625" style="236" customWidth="1"/>
    <col min="9985" max="9985" width="36.28515625" style="236" customWidth="1"/>
    <col min="9986" max="9986" width="5.7109375" style="236" customWidth="1"/>
    <col min="9987" max="9987" width="0" style="236" hidden="1" customWidth="1"/>
    <col min="9988" max="9988" width="20.7109375" style="236" customWidth="1"/>
    <col min="9989" max="9989" width="4.85546875" style="236" customWidth="1"/>
    <col min="9990" max="9990" width="0" style="236" hidden="1" customWidth="1"/>
    <col min="9991" max="9991" width="24.7109375" style="236" customWidth="1"/>
    <col min="9992" max="9992" width="12.28515625" style="236" customWidth="1"/>
    <col min="9993" max="9993" width="0" style="236" hidden="1" customWidth="1"/>
    <col min="9994" max="9994" width="3.42578125" style="236" customWidth="1"/>
    <col min="9995" max="9995" width="0" style="236" hidden="1" customWidth="1"/>
    <col min="9996" max="9996" width="17.7109375" style="236" customWidth="1"/>
    <col min="9997" max="9997" width="3.42578125" style="236" customWidth="1"/>
    <col min="9998" max="9998" width="0" style="236" hidden="1" customWidth="1"/>
    <col min="9999" max="9999" width="23.7109375" style="236" customWidth="1"/>
    <col min="10000" max="10000" width="10" style="236" customWidth="1"/>
    <col min="10001" max="10001" width="0" style="236" hidden="1" customWidth="1"/>
    <col min="10002" max="10003" width="14.7109375" style="236" customWidth="1"/>
    <col min="10004" max="10004" width="12.85546875" style="236" customWidth="1"/>
    <col min="10005" max="10005" width="3.28515625" style="236" customWidth="1"/>
    <col min="10006" max="10006" width="30.28515625" style="236" customWidth="1"/>
    <col min="10007" max="10007" width="5" style="236" customWidth="1"/>
    <col min="10008" max="10008" width="0" style="236" hidden="1" customWidth="1"/>
    <col min="10009" max="10009" width="14.28515625" style="236" customWidth="1"/>
    <col min="10010" max="10010" width="5.7109375" style="236" customWidth="1"/>
    <col min="10011" max="10011" width="0" style="236" hidden="1" customWidth="1"/>
    <col min="10012" max="10012" width="17.28515625" style="236" customWidth="1"/>
    <col min="10013" max="10013" width="12.7109375" style="236" customWidth="1"/>
    <col min="10014" max="10014" width="0" style="236" hidden="1" customWidth="1"/>
    <col min="10015" max="10015" width="5.28515625" style="236" customWidth="1"/>
    <col min="10016" max="10016" width="0" style="236" hidden="1" customWidth="1"/>
    <col min="10017" max="10017" width="17" style="236" customWidth="1"/>
    <col min="10018" max="10018" width="6.28515625" style="236" customWidth="1"/>
    <col min="10019" max="10019" width="0" style="236" hidden="1" customWidth="1"/>
    <col min="10020" max="10020" width="14.28515625" style="236" customWidth="1"/>
    <col min="10021" max="10021" width="7.5703125" style="236" customWidth="1"/>
    <col min="10022" max="10022" width="0" style="236" hidden="1" customWidth="1"/>
    <col min="10023" max="10024" width="14.28515625" style="236" customWidth="1"/>
    <col min="10025" max="10025" width="20.85546875" style="236" customWidth="1"/>
    <col min="10026" max="10026" width="14.42578125" style="236" customWidth="1"/>
    <col min="10027" max="10027" width="15" style="236" customWidth="1"/>
    <col min="10028" max="10028" width="2.7109375" style="236" customWidth="1"/>
    <col min="10029" max="10029" width="11.7109375" style="236" customWidth="1"/>
    <col min="10030" max="10030" width="11.5703125" style="236" customWidth="1"/>
    <col min="10031" max="10031" width="2.28515625" style="236" customWidth="1"/>
    <col min="10032" max="10032" width="41" style="236" customWidth="1"/>
    <col min="10033" max="10033" width="14.28515625" style="236" customWidth="1"/>
    <col min="10034" max="10035" width="11.5703125" style="236" customWidth="1"/>
    <col min="10036" max="10036" width="21.85546875" style="236" customWidth="1"/>
    <col min="10037" max="10228" width="11.42578125" style="236"/>
    <col min="10229" max="10229" width="21.85546875" style="236" customWidth="1"/>
    <col min="10230" max="10230" width="13.85546875" style="236" customWidth="1"/>
    <col min="10231" max="10231" width="38.7109375" style="236" customWidth="1"/>
    <col min="10232" max="10232" width="3" style="236" bestFit="1" customWidth="1"/>
    <col min="10233" max="10233" width="32.28515625" style="236" customWidth="1"/>
    <col min="10234" max="10234" width="46.28515625" style="236" customWidth="1"/>
    <col min="10235" max="10235" width="19" style="236" customWidth="1"/>
    <col min="10236" max="10236" width="0" style="236" hidden="1" customWidth="1"/>
    <col min="10237" max="10237" width="17.7109375" style="236" customWidth="1"/>
    <col min="10238" max="10238" width="0" style="236" hidden="1" customWidth="1"/>
    <col min="10239" max="10239" width="22.28515625" style="236" customWidth="1"/>
    <col min="10240" max="10240" width="5.28515625" style="236" customWidth="1"/>
    <col min="10241" max="10241" width="36.28515625" style="236" customWidth="1"/>
    <col min="10242" max="10242" width="5.7109375" style="236" customWidth="1"/>
    <col min="10243" max="10243" width="0" style="236" hidden="1" customWidth="1"/>
    <col min="10244" max="10244" width="20.7109375" style="236" customWidth="1"/>
    <col min="10245" max="10245" width="4.85546875" style="236" customWidth="1"/>
    <col min="10246" max="10246" width="0" style="236" hidden="1" customWidth="1"/>
    <col min="10247" max="10247" width="24.7109375" style="236" customWidth="1"/>
    <col min="10248" max="10248" width="12.28515625" style="236" customWidth="1"/>
    <col min="10249" max="10249" width="0" style="236" hidden="1" customWidth="1"/>
    <col min="10250" max="10250" width="3.42578125" style="236" customWidth="1"/>
    <col min="10251" max="10251" width="0" style="236" hidden="1" customWidth="1"/>
    <col min="10252" max="10252" width="17.7109375" style="236" customWidth="1"/>
    <col min="10253" max="10253" width="3.42578125" style="236" customWidth="1"/>
    <col min="10254" max="10254" width="0" style="236" hidden="1" customWidth="1"/>
    <col min="10255" max="10255" width="23.7109375" style="236" customWidth="1"/>
    <col min="10256" max="10256" width="10" style="236" customWidth="1"/>
    <col min="10257" max="10257" width="0" style="236" hidden="1" customWidth="1"/>
    <col min="10258" max="10259" width="14.7109375" style="236" customWidth="1"/>
    <col min="10260" max="10260" width="12.85546875" style="236" customWidth="1"/>
    <col min="10261" max="10261" width="3.28515625" style="236" customWidth="1"/>
    <col min="10262" max="10262" width="30.28515625" style="236" customWidth="1"/>
    <col min="10263" max="10263" width="5" style="236" customWidth="1"/>
    <col min="10264" max="10264" width="0" style="236" hidden="1" customWidth="1"/>
    <col min="10265" max="10265" width="14.28515625" style="236" customWidth="1"/>
    <col min="10266" max="10266" width="5.7109375" style="236" customWidth="1"/>
    <col min="10267" max="10267" width="0" style="236" hidden="1" customWidth="1"/>
    <col min="10268" max="10268" width="17.28515625" style="236" customWidth="1"/>
    <col min="10269" max="10269" width="12.7109375" style="236" customWidth="1"/>
    <col min="10270" max="10270" width="0" style="236" hidden="1" customWidth="1"/>
    <col min="10271" max="10271" width="5.28515625" style="236" customWidth="1"/>
    <col min="10272" max="10272" width="0" style="236" hidden="1" customWidth="1"/>
    <col min="10273" max="10273" width="17" style="236" customWidth="1"/>
    <col min="10274" max="10274" width="6.28515625" style="236" customWidth="1"/>
    <col min="10275" max="10275" width="0" style="236" hidden="1" customWidth="1"/>
    <col min="10276" max="10276" width="14.28515625" style="236" customWidth="1"/>
    <col min="10277" max="10277" width="7.5703125" style="236" customWidth="1"/>
    <col min="10278" max="10278" width="0" style="236" hidden="1" customWidth="1"/>
    <col min="10279" max="10280" width="14.28515625" style="236" customWidth="1"/>
    <col min="10281" max="10281" width="20.85546875" style="236" customWidth="1"/>
    <col min="10282" max="10282" width="14.42578125" style="236" customWidth="1"/>
    <col min="10283" max="10283" width="15" style="236" customWidth="1"/>
    <col min="10284" max="10284" width="2.7109375" style="236" customWidth="1"/>
    <col min="10285" max="10285" width="11.7109375" style="236" customWidth="1"/>
    <col min="10286" max="10286" width="11.5703125" style="236" customWidth="1"/>
    <col min="10287" max="10287" width="2.28515625" style="236" customWidth="1"/>
    <col min="10288" max="10288" width="41" style="236" customWidth="1"/>
    <col min="10289" max="10289" width="14.28515625" style="236" customWidth="1"/>
    <col min="10290" max="10291" width="11.5703125" style="236" customWidth="1"/>
    <col min="10292" max="10292" width="21.85546875" style="236" customWidth="1"/>
    <col min="10293" max="10484" width="11.42578125" style="236"/>
    <col min="10485" max="10485" width="21.85546875" style="236" customWidth="1"/>
    <col min="10486" max="10486" width="13.85546875" style="236" customWidth="1"/>
    <col min="10487" max="10487" width="38.7109375" style="236" customWidth="1"/>
    <col min="10488" max="10488" width="3" style="236" bestFit="1" customWidth="1"/>
    <col min="10489" max="10489" width="32.28515625" style="236" customWidth="1"/>
    <col min="10490" max="10490" width="46.28515625" style="236" customWidth="1"/>
    <col min="10491" max="10491" width="19" style="236" customWidth="1"/>
    <col min="10492" max="10492" width="0" style="236" hidden="1" customWidth="1"/>
    <col min="10493" max="10493" width="17.7109375" style="236" customWidth="1"/>
    <col min="10494" max="10494" width="0" style="236" hidden="1" customWidth="1"/>
    <col min="10495" max="10495" width="22.28515625" style="236" customWidth="1"/>
    <col min="10496" max="10496" width="5.28515625" style="236" customWidth="1"/>
    <col min="10497" max="10497" width="36.28515625" style="236" customWidth="1"/>
    <col min="10498" max="10498" width="5.7109375" style="236" customWidth="1"/>
    <col min="10499" max="10499" width="0" style="236" hidden="1" customWidth="1"/>
    <col min="10500" max="10500" width="20.7109375" style="236" customWidth="1"/>
    <col min="10501" max="10501" width="4.85546875" style="236" customWidth="1"/>
    <col min="10502" max="10502" width="0" style="236" hidden="1" customWidth="1"/>
    <col min="10503" max="10503" width="24.7109375" style="236" customWidth="1"/>
    <col min="10504" max="10504" width="12.28515625" style="236" customWidth="1"/>
    <col min="10505" max="10505" width="0" style="236" hidden="1" customWidth="1"/>
    <col min="10506" max="10506" width="3.42578125" style="236" customWidth="1"/>
    <col min="10507" max="10507" width="0" style="236" hidden="1" customWidth="1"/>
    <col min="10508" max="10508" width="17.7109375" style="236" customWidth="1"/>
    <col min="10509" max="10509" width="3.42578125" style="236" customWidth="1"/>
    <col min="10510" max="10510" width="0" style="236" hidden="1" customWidth="1"/>
    <col min="10511" max="10511" width="23.7109375" style="236" customWidth="1"/>
    <col min="10512" max="10512" width="10" style="236" customWidth="1"/>
    <col min="10513" max="10513" width="0" style="236" hidden="1" customWidth="1"/>
    <col min="10514" max="10515" width="14.7109375" style="236" customWidth="1"/>
    <col min="10516" max="10516" width="12.85546875" style="236" customWidth="1"/>
    <col min="10517" max="10517" width="3.28515625" style="236" customWidth="1"/>
    <col min="10518" max="10518" width="30.28515625" style="236" customWidth="1"/>
    <col min="10519" max="10519" width="5" style="236" customWidth="1"/>
    <col min="10520" max="10520" width="0" style="236" hidden="1" customWidth="1"/>
    <col min="10521" max="10521" width="14.28515625" style="236" customWidth="1"/>
    <col min="10522" max="10522" width="5.7109375" style="236" customWidth="1"/>
    <col min="10523" max="10523" width="0" style="236" hidden="1" customWidth="1"/>
    <col min="10524" max="10524" width="17.28515625" style="236" customWidth="1"/>
    <col min="10525" max="10525" width="12.7109375" style="236" customWidth="1"/>
    <col min="10526" max="10526" width="0" style="236" hidden="1" customWidth="1"/>
    <col min="10527" max="10527" width="5.28515625" style="236" customWidth="1"/>
    <col min="10528" max="10528" width="0" style="236" hidden="1" customWidth="1"/>
    <col min="10529" max="10529" width="17" style="236" customWidth="1"/>
    <col min="10530" max="10530" width="6.28515625" style="236" customWidth="1"/>
    <col min="10531" max="10531" width="0" style="236" hidden="1" customWidth="1"/>
    <col min="10532" max="10532" width="14.28515625" style="236" customWidth="1"/>
    <col min="10533" max="10533" width="7.5703125" style="236" customWidth="1"/>
    <col min="10534" max="10534" width="0" style="236" hidden="1" customWidth="1"/>
    <col min="10535" max="10536" width="14.28515625" style="236" customWidth="1"/>
    <col min="10537" max="10537" width="20.85546875" style="236" customWidth="1"/>
    <col min="10538" max="10538" width="14.42578125" style="236" customWidth="1"/>
    <col min="10539" max="10539" width="15" style="236" customWidth="1"/>
    <col min="10540" max="10540" width="2.7109375" style="236" customWidth="1"/>
    <col min="10541" max="10541" width="11.7109375" style="236" customWidth="1"/>
    <col min="10542" max="10542" width="11.5703125" style="236" customWidth="1"/>
    <col min="10543" max="10543" width="2.28515625" style="236" customWidth="1"/>
    <col min="10544" max="10544" width="41" style="236" customWidth="1"/>
    <col min="10545" max="10545" width="14.28515625" style="236" customWidth="1"/>
    <col min="10546" max="10547" width="11.5703125" style="236" customWidth="1"/>
    <col min="10548" max="10548" width="21.85546875" style="236" customWidth="1"/>
    <col min="10549" max="10740" width="11.42578125" style="236"/>
    <col min="10741" max="10741" width="21.85546875" style="236" customWidth="1"/>
    <col min="10742" max="10742" width="13.85546875" style="236" customWidth="1"/>
    <col min="10743" max="10743" width="38.7109375" style="236" customWidth="1"/>
    <col min="10744" max="10744" width="3" style="236" bestFit="1" customWidth="1"/>
    <col min="10745" max="10745" width="32.28515625" style="236" customWidth="1"/>
    <col min="10746" max="10746" width="46.28515625" style="236" customWidth="1"/>
    <col min="10747" max="10747" width="19" style="236" customWidth="1"/>
    <col min="10748" max="10748" width="0" style="236" hidden="1" customWidth="1"/>
    <col min="10749" max="10749" width="17.7109375" style="236" customWidth="1"/>
    <col min="10750" max="10750" width="0" style="236" hidden="1" customWidth="1"/>
    <col min="10751" max="10751" width="22.28515625" style="236" customWidth="1"/>
    <col min="10752" max="10752" width="5.28515625" style="236" customWidth="1"/>
    <col min="10753" max="10753" width="36.28515625" style="236" customWidth="1"/>
    <col min="10754" max="10754" width="5.7109375" style="236" customWidth="1"/>
    <col min="10755" max="10755" width="0" style="236" hidden="1" customWidth="1"/>
    <col min="10756" max="10756" width="20.7109375" style="236" customWidth="1"/>
    <col min="10757" max="10757" width="4.85546875" style="236" customWidth="1"/>
    <col min="10758" max="10758" width="0" style="236" hidden="1" customWidth="1"/>
    <col min="10759" max="10759" width="24.7109375" style="236" customWidth="1"/>
    <col min="10760" max="10760" width="12.28515625" style="236" customWidth="1"/>
    <col min="10761" max="10761" width="0" style="236" hidden="1" customWidth="1"/>
    <col min="10762" max="10762" width="3.42578125" style="236" customWidth="1"/>
    <col min="10763" max="10763" width="0" style="236" hidden="1" customWidth="1"/>
    <col min="10764" max="10764" width="17.7109375" style="236" customWidth="1"/>
    <col min="10765" max="10765" width="3.42578125" style="236" customWidth="1"/>
    <col min="10766" max="10766" width="0" style="236" hidden="1" customWidth="1"/>
    <col min="10767" max="10767" width="23.7109375" style="236" customWidth="1"/>
    <col min="10768" max="10768" width="10" style="236" customWidth="1"/>
    <col min="10769" max="10769" width="0" style="236" hidden="1" customWidth="1"/>
    <col min="10770" max="10771" width="14.7109375" style="236" customWidth="1"/>
    <col min="10772" max="10772" width="12.85546875" style="236" customWidth="1"/>
    <col min="10773" max="10773" width="3.28515625" style="236" customWidth="1"/>
    <col min="10774" max="10774" width="30.28515625" style="236" customWidth="1"/>
    <col min="10775" max="10775" width="5" style="236" customWidth="1"/>
    <col min="10776" max="10776" width="0" style="236" hidden="1" customWidth="1"/>
    <col min="10777" max="10777" width="14.28515625" style="236" customWidth="1"/>
    <col min="10778" max="10778" width="5.7109375" style="236" customWidth="1"/>
    <col min="10779" max="10779" width="0" style="236" hidden="1" customWidth="1"/>
    <col min="10780" max="10780" width="17.28515625" style="236" customWidth="1"/>
    <col min="10781" max="10781" width="12.7109375" style="236" customWidth="1"/>
    <col min="10782" max="10782" width="0" style="236" hidden="1" customWidth="1"/>
    <col min="10783" max="10783" width="5.28515625" style="236" customWidth="1"/>
    <col min="10784" max="10784" width="0" style="236" hidden="1" customWidth="1"/>
    <col min="10785" max="10785" width="17" style="236" customWidth="1"/>
    <col min="10786" max="10786" width="6.28515625" style="236" customWidth="1"/>
    <col min="10787" max="10787" width="0" style="236" hidden="1" customWidth="1"/>
    <col min="10788" max="10788" width="14.28515625" style="236" customWidth="1"/>
    <col min="10789" max="10789" width="7.5703125" style="236" customWidth="1"/>
    <col min="10790" max="10790" width="0" style="236" hidden="1" customWidth="1"/>
    <col min="10791" max="10792" width="14.28515625" style="236" customWidth="1"/>
    <col min="10793" max="10793" width="20.85546875" style="236" customWidth="1"/>
    <col min="10794" max="10794" width="14.42578125" style="236" customWidth="1"/>
    <col min="10795" max="10795" width="15" style="236" customWidth="1"/>
    <col min="10796" max="10796" width="2.7109375" style="236" customWidth="1"/>
    <col min="10797" max="10797" width="11.7109375" style="236" customWidth="1"/>
    <col min="10798" max="10798" width="11.5703125" style="236" customWidth="1"/>
    <col min="10799" max="10799" width="2.28515625" style="236" customWidth="1"/>
    <col min="10800" max="10800" width="41" style="236" customWidth="1"/>
    <col min="10801" max="10801" width="14.28515625" style="236" customWidth="1"/>
    <col min="10802" max="10803" width="11.5703125" style="236" customWidth="1"/>
    <col min="10804" max="10804" width="21.85546875" style="236" customWidth="1"/>
    <col min="10805" max="10996" width="11.42578125" style="236"/>
    <col min="10997" max="10997" width="21.85546875" style="236" customWidth="1"/>
    <col min="10998" max="10998" width="13.85546875" style="236" customWidth="1"/>
    <col min="10999" max="10999" width="38.7109375" style="236" customWidth="1"/>
    <col min="11000" max="11000" width="3" style="236" bestFit="1" customWidth="1"/>
    <col min="11001" max="11001" width="32.28515625" style="236" customWidth="1"/>
    <col min="11002" max="11002" width="46.28515625" style="236" customWidth="1"/>
    <col min="11003" max="11003" width="19" style="236" customWidth="1"/>
    <col min="11004" max="11004" width="0" style="236" hidden="1" customWidth="1"/>
    <col min="11005" max="11005" width="17.7109375" style="236" customWidth="1"/>
    <col min="11006" max="11006" width="0" style="236" hidden="1" customWidth="1"/>
    <col min="11007" max="11007" width="22.28515625" style="236" customWidth="1"/>
    <col min="11008" max="11008" width="5.28515625" style="236" customWidth="1"/>
    <col min="11009" max="11009" width="36.28515625" style="236" customWidth="1"/>
    <col min="11010" max="11010" width="5.7109375" style="236" customWidth="1"/>
    <col min="11011" max="11011" width="0" style="236" hidden="1" customWidth="1"/>
    <col min="11012" max="11012" width="20.7109375" style="236" customWidth="1"/>
    <col min="11013" max="11013" width="4.85546875" style="236" customWidth="1"/>
    <col min="11014" max="11014" width="0" style="236" hidden="1" customWidth="1"/>
    <col min="11015" max="11015" width="24.7109375" style="236" customWidth="1"/>
    <col min="11016" max="11016" width="12.28515625" style="236" customWidth="1"/>
    <col min="11017" max="11017" width="0" style="236" hidden="1" customWidth="1"/>
    <col min="11018" max="11018" width="3.42578125" style="236" customWidth="1"/>
    <col min="11019" max="11019" width="0" style="236" hidden="1" customWidth="1"/>
    <col min="11020" max="11020" width="17.7109375" style="236" customWidth="1"/>
    <col min="11021" max="11021" width="3.42578125" style="236" customWidth="1"/>
    <col min="11022" max="11022" width="0" style="236" hidden="1" customWidth="1"/>
    <col min="11023" max="11023" width="23.7109375" style="236" customWidth="1"/>
    <col min="11024" max="11024" width="10" style="236" customWidth="1"/>
    <col min="11025" max="11025" width="0" style="236" hidden="1" customWidth="1"/>
    <col min="11026" max="11027" width="14.7109375" style="236" customWidth="1"/>
    <col min="11028" max="11028" width="12.85546875" style="236" customWidth="1"/>
    <col min="11029" max="11029" width="3.28515625" style="236" customWidth="1"/>
    <col min="11030" max="11030" width="30.28515625" style="236" customWidth="1"/>
    <col min="11031" max="11031" width="5" style="236" customWidth="1"/>
    <col min="11032" max="11032" width="0" style="236" hidden="1" customWidth="1"/>
    <col min="11033" max="11033" width="14.28515625" style="236" customWidth="1"/>
    <col min="11034" max="11034" width="5.7109375" style="236" customWidth="1"/>
    <col min="11035" max="11035" width="0" style="236" hidden="1" customWidth="1"/>
    <col min="11036" max="11036" width="17.28515625" style="236" customWidth="1"/>
    <col min="11037" max="11037" width="12.7109375" style="236" customWidth="1"/>
    <col min="11038" max="11038" width="0" style="236" hidden="1" customWidth="1"/>
    <col min="11039" max="11039" width="5.28515625" style="236" customWidth="1"/>
    <col min="11040" max="11040" width="0" style="236" hidden="1" customWidth="1"/>
    <col min="11041" max="11041" width="17" style="236" customWidth="1"/>
    <col min="11042" max="11042" width="6.28515625" style="236" customWidth="1"/>
    <col min="11043" max="11043" width="0" style="236" hidden="1" customWidth="1"/>
    <col min="11044" max="11044" width="14.28515625" style="236" customWidth="1"/>
    <col min="11045" max="11045" width="7.5703125" style="236" customWidth="1"/>
    <col min="11046" max="11046" width="0" style="236" hidden="1" customWidth="1"/>
    <col min="11047" max="11048" width="14.28515625" style="236" customWidth="1"/>
    <col min="11049" max="11049" width="20.85546875" style="236" customWidth="1"/>
    <col min="11050" max="11050" width="14.42578125" style="236" customWidth="1"/>
    <col min="11051" max="11051" width="15" style="236" customWidth="1"/>
    <col min="11052" max="11052" width="2.7109375" style="236" customWidth="1"/>
    <col min="11053" max="11053" width="11.7109375" style="236" customWidth="1"/>
    <col min="11054" max="11054" width="11.5703125" style="236" customWidth="1"/>
    <col min="11055" max="11055" width="2.28515625" style="236" customWidth="1"/>
    <col min="11056" max="11056" width="41" style="236" customWidth="1"/>
    <col min="11057" max="11057" width="14.28515625" style="236" customWidth="1"/>
    <col min="11058" max="11059" width="11.5703125" style="236" customWidth="1"/>
    <col min="11060" max="11060" width="21.85546875" style="236" customWidth="1"/>
    <col min="11061" max="11252" width="11.42578125" style="236"/>
    <col min="11253" max="11253" width="21.85546875" style="236" customWidth="1"/>
    <col min="11254" max="11254" width="13.85546875" style="236" customWidth="1"/>
    <col min="11255" max="11255" width="38.7109375" style="236" customWidth="1"/>
    <col min="11256" max="11256" width="3" style="236" bestFit="1" customWidth="1"/>
    <col min="11257" max="11257" width="32.28515625" style="236" customWidth="1"/>
    <col min="11258" max="11258" width="46.28515625" style="236" customWidth="1"/>
    <col min="11259" max="11259" width="19" style="236" customWidth="1"/>
    <col min="11260" max="11260" width="0" style="236" hidden="1" customWidth="1"/>
    <col min="11261" max="11261" width="17.7109375" style="236" customWidth="1"/>
    <col min="11262" max="11262" width="0" style="236" hidden="1" customWidth="1"/>
    <col min="11263" max="11263" width="22.28515625" style="236" customWidth="1"/>
    <col min="11264" max="11264" width="5.28515625" style="236" customWidth="1"/>
    <col min="11265" max="11265" width="36.28515625" style="236" customWidth="1"/>
    <col min="11266" max="11266" width="5.7109375" style="236" customWidth="1"/>
    <col min="11267" max="11267" width="0" style="236" hidden="1" customWidth="1"/>
    <col min="11268" max="11268" width="20.7109375" style="236" customWidth="1"/>
    <col min="11269" max="11269" width="4.85546875" style="236" customWidth="1"/>
    <col min="11270" max="11270" width="0" style="236" hidden="1" customWidth="1"/>
    <col min="11271" max="11271" width="24.7109375" style="236" customWidth="1"/>
    <col min="11272" max="11272" width="12.28515625" style="236" customWidth="1"/>
    <col min="11273" max="11273" width="0" style="236" hidden="1" customWidth="1"/>
    <col min="11274" max="11274" width="3.42578125" style="236" customWidth="1"/>
    <col min="11275" max="11275" width="0" style="236" hidden="1" customWidth="1"/>
    <col min="11276" max="11276" width="17.7109375" style="236" customWidth="1"/>
    <col min="11277" max="11277" width="3.42578125" style="236" customWidth="1"/>
    <col min="11278" max="11278" width="0" style="236" hidden="1" customWidth="1"/>
    <col min="11279" max="11279" width="23.7109375" style="236" customWidth="1"/>
    <col min="11280" max="11280" width="10" style="236" customWidth="1"/>
    <col min="11281" max="11281" width="0" style="236" hidden="1" customWidth="1"/>
    <col min="11282" max="11283" width="14.7109375" style="236" customWidth="1"/>
    <col min="11284" max="11284" width="12.85546875" style="236" customWidth="1"/>
    <col min="11285" max="11285" width="3.28515625" style="236" customWidth="1"/>
    <col min="11286" max="11286" width="30.28515625" style="236" customWidth="1"/>
    <col min="11287" max="11287" width="5" style="236" customWidth="1"/>
    <col min="11288" max="11288" width="0" style="236" hidden="1" customWidth="1"/>
    <col min="11289" max="11289" width="14.28515625" style="236" customWidth="1"/>
    <col min="11290" max="11290" width="5.7109375" style="236" customWidth="1"/>
    <col min="11291" max="11291" width="0" style="236" hidden="1" customWidth="1"/>
    <col min="11292" max="11292" width="17.28515625" style="236" customWidth="1"/>
    <col min="11293" max="11293" width="12.7109375" style="236" customWidth="1"/>
    <col min="11294" max="11294" width="0" style="236" hidden="1" customWidth="1"/>
    <col min="11295" max="11295" width="5.28515625" style="236" customWidth="1"/>
    <col min="11296" max="11296" width="0" style="236" hidden="1" customWidth="1"/>
    <col min="11297" max="11297" width="17" style="236" customWidth="1"/>
    <col min="11298" max="11298" width="6.28515625" style="236" customWidth="1"/>
    <col min="11299" max="11299" width="0" style="236" hidden="1" customWidth="1"/>
    <col min="11300" max="11300" width="14.28515625" style="236" customWidth="1"/>
    <col min="11301" max="11301" width="7.5703125" style="236" customWidth="1"/>
    <col min="11302" max="11302" width="0" style="236" hidden="1" customWidth="1"/>
    <col min="11303" max="11304" width="14.28515625" style="236" customWidth="1"/>
    <col min="11305" max="11305" width="20.85546875" style="236" customWidth="1"/>
    <col min="11306" max="11306" width="14.42578125" style="236" customWidth="1"/>
    <col min="11307" max="11307" width="15" style="236" customWidth="1"/>
    <col min="11308" max="11308" width="2.7109375" style="236" customWidth="1"/>
    <col min="11309" max="11309" width="11.7109375" style="236" customWidth="1"/>
    <col min="11310" max="11310" width="11.5703125" style="236" customWidth="1"/>
    <col min="11311" max="11311" width="2.28515625" style="236" customWidth="1"/>
    <col min="11312" max="11312" width="41" style="236" customWidth="1"/>
    <col min="11313" max="11313" width="14.28515625" style="236" customWidth="1"/>
    <col min="11314" max="11315" width="11.5703125" style="236" customWidth="1"/>
    <col min="11316" max="11316" width="21.85546875" style="236" customWidth="1"/>
    <col min="11317" max="11508" width="11.42578125" style="236"/>
    <col min="11509" max="11509" width="21.85546875" style="236" customWidth="1"/>
    <col min="11510" max="11510" width="13.85546875" style="236" customWidth="1"/>
    <col min="11511" max="11511" width="38.7109375" style="236" customWidth="1"/>
    <col min="11512" max="11512" width="3" style="236" bestFit="1" customWidth="1"/>
    <col min="11513" max="11513" width="32.28515625" style="236" customWidth="1"/>
    <col min="11514" max="11514" width="46.28515625" style="236" customWidth="1"/>
    <col min="11515" max="11515" width="19" style="236" customWidth="1"/>
    <col min="11516" max="11516" width="0" style="236" hidden="1" customWidth="1"/>
    <col min="11517" max="11517" width="17.7109375" style="236" customWidth="1"/>
    <col min="11518" max="11518" width="0" style="236" hidden="1" customWidth="1"/>
    <col min="11519" max="11519" width="22.28515625" style="236" customWidth="1"/>
    <col min="11520" max="11520" width="5.28515625" style="236" customWidth="1"/>
    <col min="11521" max="11521" width="36.28515625" style="236" customWidth="1"/>
    <col min="11522" max="11522" width="5.7109375" style="236" customWidth="1"/>
    <col min="11523" max="11523" width="0" style="236" hidden="1" customWidth="1"/>
    <col min="11524" max="11524" width="20.7109375" style="236" customWidth="1"/>
    <col min="11525" max="11525" width="4.85546875" style="236" customWidth="1"/>
    <col min="11526" max="11526" width="0" style="236" hidden="1" customWidth="1"/>
    <col min="11527" max="11527" width="24.7109375" style="236" customWidth="1"/>
    <col min="11528" max="11528" width="12.28515625" style="236" customWidth="1"/>
    <col min="11529" max="11529" width="0" style="236" hidden="1" customWidth="1"/>
    <col min="11530" max="11530" width="3.42578125" style="236" customWidth="1"/>
    <col min="11531" max="11531" width="0" style="236" hidden="1" customWidth="1"/>
    <col min="11532" max="11532" width="17.7109375" style="236" customWidth="1"/>
    <col min="11533" max="11533" width="3.42578125" style="236" customWidth="1"/>
    <col min="11534" max="11534" width="0" style="236" hidden="1" customWidth="1"/>
    <col min="11535" max="11535" width="23.7109375" style="236" customWidth="1"/>
    <col min="11536" max="11536" width="10" style="236" customWidth="1"/>
    <col min="11537" max="11537" width="0" style="236" hidden="1" customWidth="1"/>
    <col min="11538" max="11539" width="14.7109375" style="236" customWidth="1"/>
    <col min="11540" max="11540" width="12.85546875" style="236" customWidth="1"/>
    <col min="11541" max="11541" width="3.28515625" style="236" customWidth="1"/>
    <col min="11542" max="11542" width="30.28515625" style="236" customWidth="1"/>
    <col min="11543" max="11543" width="5" style="236" customWidth="1"/>
    <col min="11544" max="11544" width="0" style="236" hidden="1" customWidth="1"/>
    <col min="11545" max="11545" width="14.28515625" style="236" customWidth="1"/>
    <col min="11546" max="11546" width="5.7109375" style="236" customWidth="1"/>
    <col min="11547" max="11547" width="0" style="236" hidden="1" customWidth="1"/>
    <col min="11548" max="11548" width="17.28515625" style="236" customWidth="1"/>
    <col min="11549" max="11549" width="12.7109375" style="236" customWidth="1"/>
    <col min="11550" max="11550" width="0" style="236" hidden="1" customWidth="1"/>
    <col min="11551" max="11551" width="5.28515625" style="236" customWidth="1"/>
    <col min="11552" max="11552" width="0" style="236" hidden="1" customWidth="1"/>
    <col min="11553" max="11553" width="17" style="236" customWidth="1"/>
    <col min="11554" max="11554" width="6.28515625" style="236" customWidth="1"/>
    <col min="11555" max="11555" width="0" style="236" hidden="1" customWidth="1"/>
    <col min="11556" max="11556" width="14.28515625" style="236" customWidth="1"/>
    <col min="11557" max="11557" width="7.5703125" style="236" customWidth="1"/>
    <col min="11558" max="11558" width="0" style="236" hidden="1" customWidth="1"/>
    <col min="11559" max="11560" width="14.28515625" style="236" customWidth="1"/>
    <col min="11561" max="11561" width="20.85546875" style="236" customWidth="1"/>
    <col min="11562" max="11562" width="14.42578125" style="236" customWidth="1"/>
    <col min="11563" max="11563" width="15" style="236" customWidth="1"/>
    <col min="11564" max="11564" width="2.7109375" style="236" customWidth="1"/>
    <col min="11565" max="11565" width="11.7109375" style="236" customWidth="1"/>
    <col min="11566" max="11566" width="11.5703125" style="236" customWidth="1"/>
    <col min="11567" max="11567" width="2.28515625" style="236" customWidth="1"/>
    <col min="11568" max="11568" width="41" style="236" customWidth="1"/>
    <col min="11569" max="11569" width="14.28515625" style="236" customWidth="1"/>
    <col min="11570" max="11571" width="11.5703125" style="236" customWidth="1"/>
    <col min="11572" max="11572" width="21.85546875" style="236" customWidth="1"/>
    <col min="11573" max="11764" width="11.42578125" style="236"/>
    <col min="11765" max="11765" width="21.85546875" style="236" customWidth="1"/>
    <col min="11766" max="11766" width="13.85546875" style="236" customWidth="1"/>
    <col min="11767" max="11767" width="38.7109375" style="236" customWidth="1"/>
    <col min="11768" max="11768" width="3" style="236" bestFit="1" customWidth="1"/>
    <col min="11769" max="11769" width="32.28515625" style="236" customWidth="1"/>
    <col min="11770" max="11770" width="46.28515625" style="236" customWidth="1"/>
    <col min="11771" max="11771" width="19" style="236" customWidth="1"/>
    <col min="11772" max="11772" width="0" style="236" hidden="1" customWidth="1"/>
    <col min="11773" max="11773" width="17.7109375" style="236" customWidth="1"/>
    <col min="11774" max="11774" width="0" style="236" hidden="1" customWidth="1"/>
    <col min="11775" max="11775" width="22.28515625" style="236" customWidth="1"/>
    <col min="11776" max="11776" width="5.28515625" style="236" customWidth="1"/>
    <col min="11777" max="11777" width="36.28515625" style="236" customWidth="1"/>
    <col min="11778" max="11778" width="5.7109375" style="236" customWidth="1"/>
    <col min="11779" max="11779" width="0" style="236" hidden="1" customWidth="1"/>
    <col min="11780" max="11780" width="20.7109375" style="236" customWidth="1"/>
    <col min="11781" max="11781" width="4.85546875" style="236" customWidth="1"/>
    <col min="11782" max="11782" width="0" style="236" hidden="1" customWidth="1"/>
    <col min="11783" max="11783" width="24.7109375" style="236" customWidth="1"/>
    <col min="11784" max="11784" width="12.28515625" style="236" customWidth="1"/>
    <col min="11785" max="11785" width="0" style="236" hidden="1" customWidth="1"/>
    <col min="11786" max="11786" width="3.42578125" style="236" customWidth="1"/>
    <col min="11787" max="11787" width="0" style="236" hidden="1" customWidth="1"/>
    <col min="11788" max="11788" width="17.7109375" style="236" customWidth="1"/>
    <col min="11789" max="11789" width="3.42578125" style="236" customWidth="1"/>
    <col min="11790" max="11790" width="0" style="236" hidden="1" customWidth="1"/>
    <col min="11791" max="11791" width="23.7109375" style="236" customWidth="1"/>
    <col min="11792" max="11792" width="10" style="236" customWidth="1"/>
    <col min="11793" max="11793" width="0" style="236" hidden="1" customWidth="1"/>
    <col min="11794" max="11795" width="14.7109375" style="236" customWidth="1"/>
    <col min="11796" max="11796" width="12.85546875" style="236" customWidth="1"/>
    <col min="11797" max="11797" width="3.28515625" style="236" customWidth="1"/>
    <col min="11798" max="11798" width="30.28515625" style="236" customWidth="1"/>
    <col min="11799" max="11799" width="5" style="236" customWidth="1"/>
    <col min="11800" max="11800" width="0" style="236" hidden="1" customWidth="1"/>
    <col min="11801" max="11801" width="14.28515625" style="236" customWidth="1"/>
    <col min="11802" max="11802" width="5.7109375" style="236" customWidth="1"/>
    <col min="11803" max="11803" width="0" style="236" hidden="1" customWidth="1"/>
    <col min="11804" max="11804" width="17.28515625" style="236" customWidth="1"/>
    <col min="11805" max="11805" width="12.7109375" style="236" customWidth="1"/>
    <col min="11806" max="11806" width="0" style="236" hidden="1" customWidth="1"/>
    <col min="11807" max="11807" width="5.28515625" style="236" customWidth="1"/>
    <col min="11808" max="11808" width="0" style="236" hidden="1" customWidth="1"/>
    <col min="11809" max="11809" width="17" style="236" customWidth="1"/>
    <col min="11810" max="11810" width="6.28515625" style="236" customWidth="1"/>
    <col min="11811" max="11811" width="0" style="236" hidden="1" customWidth="1"/>
    <col min="11812" max="11812" width="14.28515625" style="236" customWidth="1"/>
    <col min="11813" max="11813" width="7.5703125" style="236" customWidth="1"/>
    <col min="11814" max="11814" width="0" style="236" hidden="1" customWidth="1"/>
    <col min="11815" max="11816" width="14.28515625" style="236" customWidth="1"/>
    <col min="11817" max="11817" width="20.85546875" style="236" customWidth="1"/>
    <col min="11818" max="11818" width="14.42578125" style="236" customWidth="1"/>
    <col min="11819" max="11819" width="15" style="236" customWidth="1"/>
    <col min="11820" max="11820" width="2.7109375" style="236" customWidth="1"/>
    <col min="11821" max="11821" width="11.7109375" style="236" customWidth="1"/>
    <col min="11822" max="11822" width="11.5703125" style="236" customWidth="1"/>
    <col min="11823" max="11823" width="2.28515625" style="236" customWidth="1"/>
    <col min="11824" max="11824" width="41" style="236" customWidth="1"/>
    <col min="11825" max="11825" width="14.28515625" style="236" customWidth="1"/>
    <col min="11826" max="11827" width="11.5703125" style="236" customWidth="1"/>
    <col min="11828" max="11828" width="21.85546875" style="236" customWidth="1"/>
    <col min="11829" max="12020" width="11.42578125" style="236"/>
    <col min="12021" max="12021" width="21.85546875" style="236" customWidth="1"/>
    <col min="12022" max="12022" width="13.85546875" style="236" customWidth="1"/>
    <col min="12023" max="12023" width="38.7109375" style="236" customWidth="1"/>
    <col min="12024" max="12024" width="3" style="236" bestFit="1" customWidth="1"/>
    <col min="12025" max="12025" width="32.28515625" style="236" customWidth="1"/>
    <col min="12026" max="12026" width="46.28515625" style="236" customWidth="1"/>
    <col min="12027" max="12027" width="19" style="236" customWidth="1"/>
    <col min="12028" max="12028" width="0" style="236" hidden="1" customWidth="1"/>
    <col min="12029" max="12029" width="17.7109375" style="236" customWidth="1"/>
    <col min="12030" max="12030" width="0" style="236" hidden="1" customWidth="1"/>
    <col min="12031" max="12031" width="22.28515625" style="236" customWidth="1"/>
    <col min="12032" max="12032" width="5.28515625" style="236" customWidth="1"/>
    <col min="12033" max="12033" width="36.28515625" style="236" customWidth="1"/>
    <col min="12034" max="12034" width="5.7109375" style="236" customWidth="1"/>
    <col min="12035" max="12035" width="0" style="236" hidden="1" customWidth="1"/>
    <col min="12036" max="12036" width="20.7109375" style="236" customWidth="1"/>
    <col min="12037" max="12037" width="4.85546875" style="236" customWidth="1"/>
    <col min="12038" max="12038" width="0" style="236" hidden="1" customWidth="1"/>
    <col min="12039" max="12039" width="24.7109375" style="236" customWidth="1"/>
    <col min="12040" max="12040" width="12.28515625" style="236" customWidth="1"/>
    <col min="12041" max="12041" width="0" style="236" hidden="1" customWidth="1"/>
    <col min="12042" max="12042" width="3.42578125" style="236" customWidth="1"/>
    <col min="12043" max="12043" width="0" style="236" hidden="1" customWidth="1"/>
    <col min="12044" max="12044" width="17.7109375" style="236" customWidth="1"/>
    <col min="12045" max="12045" width="3.42578125" style="236" customWidth="1"/>
    <col min="12046" max="12046" width="0" style="236" hidden="1" customWidth="1"/>
    <col min="12047" max="12047" width="23.7109375" style="236" customWidth="1"/>
    <col min="12048" max="12048" width="10" style="236" customWidth="1"/>
    <col min="12049" max="12049" width="0" style="236" hidden="1" customWidth="1"/>
    <col min="12050" max="12051" width="14.7109375" style="236" customWidth="1"/>
    <col min="12052" max="12052" width="12.85546875" style="236" customWidth="1"/>
    <col min="12053" max="12053" width="3.28515625" style="236" customWidth="1"/>
    <col min="12054" max="12054" width="30.28515625" style="236" customWidth="1"/>
    <col min="12055" max="12055" width="5" style="236" customWidth="1"/>
    <col min="12056" max="12056" width="0" style="236" hidden="1" customWidth="1"/>
    <col min="12057" max="12057" width="14.28515625" style="236" customWidth="1"/>
    <col min="12058" max="12058" width="5.7109375" style="236" customWidth="1"/>
    <col min="12059" max="12059" width="0" style="236" hidden="1" customWidth="1"/>
    <col min="12060" max="12060" width="17.28515625" style="236" customWidth="1"/>
    <col min="12061" max="12061" width="12.7109375" style="236" customWidth="1"/>
    <col min="12062" max="12062" width="0" style="236" hidden="1" customWidth="1"/>
    <col min="12063" max="12063" width="5.28515625" style="236" customWidth="1"/>
    <col min="12064" max="12064" width="0" style="236" hidden="1" customWidth="1"/>
    <col min="12065" max="12065" width="17" style="236" customWidth="1"/>
    <col min="12066" max="12066" width="6.28515625" style="236" customWidth="1"/>
    <col min="12067" max="12067" width="0" style="236" hidden="1" customWidth="1"/>
    <col min="12068" max="12068" width="14.28515625" style="236" customWidth="1"/>
    <col min="12069" max="12069" width="7.5703125" style="236" customWidth="1"/>
    <col min="12070" max="12070" width="0" style="236" hidden="1" customWidth="1"/>
    <col min="12071" max="12072" width="14.28515625" style="236" customWidth="1"/>
    <col min="12073" max="12073" width="20.85546875" style="236" customWidth="1"/>
    <col min="12074" max="12074" width="14.42578125" style="236" customWidth="1"/>
    <col min="12075" max="12075" width="15" style="236" customWidth="1"/>
    <col min="12076" max="12076" width="2.7109375" style="236" customWidth="1"/>
    <col min="12077" max="12077" width="11.7109375" style="236" customWidth="1"/>
    <col min="12078" max="12078" width="11.5703125" style="236" customWidth="1"/>
    <col min="12079" max="12079" width="2.28515625" style="236" customWidth="1"/>
    <col min="12080" max="12080" width="41" style="236" customWidth="1"/>
    <col min="12081" max="12081" width="14.28515625" style="236" customWidth="1"/>
    <col min="12082" max="12083" width="11.5703125" style="236" customWidth="1"/>
    <col min="12084" max="12084" width="21.85546875" style="236" customWidth="1"/>
    <col min="12085" max="12276" width="11.42578125" style="236"/>
    <col min="12277" max="12277" width="21.85546875" style="236" customWidth="1"/>
    <col min="12278" max="12278" width="13.85546875" style="236" customWidth="1"/>
    <col min="12279" max="12279" width="38.7109375" style="236" customWidth="1"/>
    <col min="12280" max="12280" width="3" style="236" bestFit="1" customWidth="1"/>
    <col min="12281" max="12281" width="32.28515625" style="236" customWidth="1"/>
    <col min="12282" max="12282" width="46.28515625" style="236" customWidth="1"/>
    <col min="12283" max="12283" width="19" style="236" customWidth="1"/>
    <col min="12284" max="12284" width="0" style="236" hidden="1" customWidth="1"/>
    <col min="12285" max="12285" width="17.7109375" style="236" customWidth="1"/>
    <col min="12286" max="12286" width="0" style="236" hidden="1" customWidth="1"/>
    <col min="12287" max="12287" width="22.28515625" style="236" customWidth="1"/>
    <col min="12288" max="12288" width="5.28515625" style="236" customWidth="1"/>
    <col min="12289" max="12289" width="36.28515625" style="236" customWidth="1"/>
    <col min="12290" max="12290" width="5.7109375" style="236" customWidth="1"/>
    <col min="12291" max="12291" width="0" style="236" hidden="1" customWidth="1"/>
    <col min="12292" max="12292" width="20.7109375" style="236" customWidth="1"/>
    <col min="12293" max="12293" width="4.85546875" style="236" customWidth="1"/>
    <col min="12294" max="12294" width="0" style="236" hidden="1" customWidth="1"/>
    <col min="12295" max="12295" width="24.7109375" style="236" customWidth="1"/>
    <col min="12296" max="12296" width="12.28515625" style="236" customWidth="1"/>
    <col min="12297" max="12297" width="0" style="236" hidden="1" customWidth="1"/>
    <col min="12298" max="12298" width="3.42578125" style="236" customWidth="1"/>
    <col min="12299" max="12299" width="0" style="236" hidden="1" customWidth="1"/>
    <col min="12300" max="12300" width="17.7109375" style="236" customWidth="1"/>
    <col min="12301" max="12301" width="3.42578125" style="236" customWidth="1"/>
    <col min="12302" max="12302" width="0" style="236" hidden="1" customWidth="1"/>
    <col min="12303" max="12303" width="23.7109375" style="236" customWidth="1"/>
    <col min="12304" max="12304" width="10" style="236" customWidth="1"/>
    <col min="12305" max="12305" width="0" style="236" hidden="1" customWidth="1"/>
    <col min="12306" max="12307" width="14.7109375" style="236" customWidth="1"/>
    <col min="12308" max="12308" width="12.85546875" style="236" customWidth="1"/>
    <col min="12309" max="12309" width="3.28515625" style="236" customWidth="1"/>
    <col min="12310" max="12310" width="30.28515625" style="236" customWidth="1"/>
    <col min="12311" max="12311" width="5" style="236" customWidth="1"/>
    <col min="12312" max="12312" width="0" style="236" hidden="1" customWidth="1"/>
    <col min="12313" max="12313" width="14.28515625" style="236" customWidth="1"/>
    <col min="12314" max="12314" width="5.7109375" style="236" customWidth="1"/>
    <col min="12315" max="12315" width="0" style="236" hidden="1" customWidth="1"/>
    <col min="12316" max="12316" width="17.28515625" style="236" customWidth="1"/>
    <col min="12317" max="12317" width="12.7109375" style="236" customWidth="1"/>
    <col min="12318" max="12318" width="0" style="236" hidden="1" customWidth="1"/>
    <col min="12319" max="12319" width="5.28515625" style="236" customWidth="1"/>
    <col min="12320" max="12320" width="0" style="236" hidden="1" customWidth="1"/>
    <col min="12321" max="12321" width="17" style="236" customWidth="1"/>
    <col min="12322" max="12322" width="6.28515625" style="236" customWidth="1"/>
    <col min="12323" max="12323" width="0" style="236" hidden="1" customWidth="1"/>
    <col min="12324" max="12324" width="14.28515625" style="236" customWidth="1"/>
    <col min="12325" max="12325" width="7.5703125" style="236" customWidth="1"/>
    <col min="12326" max="12326" width="0" style="236" hidden="1" customWidth="1"/>
    <col min="12327" max="12328" width="14.28515625" style="236" customWidth="1"/>
    <col min="12329" max="12329" width="20.85546875" style="236" customWidth="1"/>
    <col min="12330" max="12330" width="14.42578125" style="236" customWidth="1"/>
    <col min="12331" max="12331" width="15" style="236" customWidth="1"/>
    <col min="12332" max="12332" width="2.7109375" style="236" customWidth="1"/>
    <col min="12333" max="12333" width="11.7109375" style="236" customWidth="1"/>
    <col min="12334" max="12334" width="11.5703125" style="236" customWidth="1"/>
    <col min="12335" max="12335" width="2.28515625" style="236" customWidth="1"/>
    <col min="12336" max="12336" width="41" style="236" customWidth="1"/>
    <col min="12337" max="12337" width="14.28515625" style="236" customWidth="1"/>
    <col min="12338" max="12339" width="11.5703125" style="236" customWidth="1"/>
    <col min="12340" max="12340" width="21.85546875" style="236" customWidth="1"/>
    <col min="12341" max="12532" width="11.42578125" style="236"/>
    <col min="12533" max="12533" width="21.85546875" style="236" customWidth="1"/>
    <col min="12534" max="12534" width="13.85546875" style="236" customWidth="1"/>
    <col min="12535" max="12535" width="38.7109375" style="236" customWidth="1"/>
    <col min="12536" max="12536" width="3" style="236" bestFit="1" customWidth="1"/>
    <col min="12537" max="12537" width="32.28515625" style="236" customWidth="1"/>
    <col min="12538" max="12538" width="46.28515625" style="236" customWidth="1"/>
    <col min="12539" max="12539" width="19" style="236" customWidth="1"/>
    <col min="12540" max="12540" width="0" style="236" hidden="1" customWidth="1"/>
    <col min="12541" max="12541" width="17.7109375" style="236" customWidth="1"/>
    <col min="12542" max="12542" width="0" style="236" hidden="1" customWidth="1"/>
    <col min="12543" max="12543" width="22.28515625" style="236" customWidth="1"/>
    <col min="12544" max="12544" width="5.28515625" style="236" customWidth="1"/>
    <col min="12545" max="12545" width="36.28515625" style="236" customWidth="1"/>
    <col min="12546" max="12546" width="5.7109375" style="236" customWidth="1"/>
    <col min="12547" max="12547" width="0" style="236" hidden="1" customWidth="1"/>
    <col min="12548" max="12548" width="20.7109375" style="236" customWidth="1"/>
    <col min="12549" max="12549" width="4.85546875" style="236" customWidth="1"/>
    <col min="12550" max="12550" width="0" style="236" hidden="1" customWidth="1"/>
    <col min="12551" max="12551" width="24.7109375" style="236" customWidth="1"/>
    <col min="12552" max="12552" width="12.28515625" style="236" customWidth="1"/>
    <col min="12553" max="12553" width="0" style="236" hidden="1" customWidth="1"/>
    <col min="12554" max="12554" width="3.42578125" style="236" customWidth="1"/>
    <col min="12555" max="12555" width="0" style="236" hidden="1" customWidth="1"/>
    <col min="12556" max="12556" width="17.7109375" style="236" customWidth="1"/>
    <col min="12557" max="12557" width="3.42578125" style="236" customWidth="1"/>
    <col min="12558" max="12558" width="0" style="236" hidden="1" customWidth="1"/>
    <col min="12559" max="12559" width="23.7109375" style="236" customWidth="1"/>
    <col min="12560" max="12560" width="10" style="236" customWidth="1"/>
    <col min="12561" max="12561" width="0" style="236" hidden="1" customWidth="1"/>
    <col min="12562" max="12563" width="14.7109375" style="236" customWidth="1"/>
    <col min="12564" max="12564" width="12.85546875" style="236" customWidth="1"/>
    <col min="12565" max="12565" width="3.28515625" style="236" customWidth="1"/>
    <col min="12566" max="12566" width="30.28515625" style="236" customWidth="1"/>
    <col min="12567" max="12567" width="5" style="236" customWidth="1"/>
    <col min="12568" max="12568" width="0" style="236" hidden="1" customWidth="1"/>
    <col min="12569" max="12569" width="14.28515625" style="236" customWidth="1"/>
    <col min="12570" max="12570" width="5.7109375" style="236" customWidth="1"/>
    <col min="12571" max="12571" width="0" style="236" hidden="1" customWidth="1"/>
    <col min="12572" max="12572" width="17.28515625" style="236" customWidth="1"/>
    <col min="12573" max="12573" width="12.7109375" style="236" customWidth="1"/>
    <col min="12574" max="12574" width="0" style="236" hidden="1" customWidth="1"/>
    <col min="12575" max="12575" width="5.28515625" style="236" customWidth="1"/>
    <col min="12576" max="12576" width="0" style="236" hidden="1" customWidth="1"/>
    <col min="12577" max="12577" width="17" style="236" customWidth="1"/>
    <col min="12578" max="12578" width="6.28515625" style="236" customWidth="1"/>
    <col min="12579" max="12579" width="0" style="236" hidden="1" customWidth="1"/>
    <col min="12580" max="12580" width="14.28515625" style="236" customWidth="1"/>
    <col min="12581" max="12581" width="7.5703125" style="236" customWidth="1"/>
    <col min="12582" max="12582" width="0" style="236" hidden="1" customWidth="1"/>
    <col min="12583" max="12584" width="14.28515625" style="236" customWidth="1"/>
    <col min="12585" max="12585" width="20.85546875" style="236" customWidth="1"/>
    <col min="12586" max="12586" width="14.42578125" style="236" customWidth="1"/>
    <col min="12587" max="12587" width="15" style="236" customWidth="1"/>
    <col min="12588" max="12588" width="2.7109375" style="236" customWidth="1"/>
    <col min="12589" max="12589" width="11.7109375" style="236" customWidth="1"/>
    <col min="12590" max="12590" width="11.5703125" style="236" customWidth="1"/>
    <col min="12591" max="12591" width="2.28515625" style="236" customWidth="1"/>
    <col min="12592" max="12592" width="41" style="236" customWidth="1"/>
    <col min="12593" max="12593" width="14.28515625" style="236" customWidth="1"/>
    <col min="12594" max="12595" width="11.5703125" style="236" customWidth="1"/>
    <col min="12596" max="12596" width="21.85546875" style="236" customWidth="1"/>
    <col min="12597" max="12788" width="11.42578125" style="236"/>
    <col min="12789" max="12789" width="21.85546875" style="236" customWidth="1"/>
    <col min="12790" max="12790" width="13.85546875" style="236" customWidth="1"/>
    <col min="12791" max="12791" width="38.7109375" style="236" customWidth="1"/>
    <col min="12792" max="12792" width="3" style="236" bestFit="1" customWidth="1"/>
    <col min="12793" max="12793" width="32.28515625" style="236" customWidth="1"/>
    <col min="12794" max="12794" width="46.28515625" style="236" customWidth="1"/>
    <col min="12795" max="12795" width="19" style="236" customWidth="1"/>
    <col min="12796" max="12796" width="0" style="236" hidden="1" customWidth="1"/>
    <col min="12797" max="12797" width="17.7109375" style="236" customWidth="1"/>
    <col min="12798" max="12798" width="0" style="236" hidden="1" customWidth="1"/>
    <col min="12799" max="12799" width="22.28515625" style="236" customWidth="1"/>
    <col min="12800" max="12800" width="5.28515625" style="236" customWidth="1"/>
    <col min="12801" max="12801" width="36.28515625" style="236" customWidth="1"/>
    <col min="12802" max="12802" width="5.7109375" style="236" customWidth="1"/>
    <col min="12803" max="12803" width="0" style="236" hidden="1" customWidth="1"/>
    <col min="12804" max="12804" width="20.7109375" style="236" customWidth="1"/>
    <col min="12805" max="12805" width="4.85546875" style="236" customWidth="1"/>
    <col min="12806" max="12806" width="0" style="236" hidden="1" customWidth="1"/>
    <col min="12807" max="12807" width="24.7109375" style="236" customWidth="1"/>
    <col min="12808" max="12808" width="12.28515625" style="236" customWidth="1"/>
    <col min="12809" max="12809" width="0" style="236" hidden="1" customWidth="1"/>
    <col min="12810" max="12810" width="3.42578125" style="236" customWidth="1"/>
    <col min="12811" max="12811" width="0" style="236" hidden="1" customWidth="1"/>
    <col min="12812" max="12812" width="17.7109375" style="236" customWidth="1"/>
    <col min="12813" max="12813" width="3.42578125" style="236" customWidth="1"/>
    <col min="12814" max="12814" width="0" style="236" hidden="1" customWidth="1"/>
    <col min="12815" max="12815" width="23.7109375" style="236" customWidth="1"/>
    <col min="12816" max="12816" width="10" style="236" customWidth="1"/>
    <col min="12817" max="12817" width="0" style="236" hidden="1" customWidth="1"/>
    <col min="12818" max="12819" width="14.7109375" style="236" customWidth="1"/>
    <col min="12820" max="12820" width="12.85546875" style="236" customWidth="1"/>
    <col min="12821" max="12821" width="3.28515625" style="236" customWidth="1"/>
    <col min="12822" max="12822" width="30.28515625" style="236" customWidth="1"/>
    <col min="12823" max="12823" width="5" style="236" customWidth="1"/>
    <col min="12824" max="12824" width="0" style="236" hidden="1" customWidth="1"/>
    <col min="12825" max="12825" width="14.28515625" style="236" customWidth="1"/>
    <col min="12826" max="12826" width="5.7109375" style="236" customWidth="1"/>
    <col min="12827" max="12827" width="0" style="236" hidden="1" customWidth="1"/>
    <col min="12828" max="12828" width="17.28515625" style="236" customWidth="1"/>
    <col min="12829" max="12829" width="12.7109375" style="236" customWidth="1"/>
    <col min="12830" max="12830" width="0" style="236" hidden="1" customWidth="1"/>
    <col min="12831" max="12831" width="5.28515625" style="236" customWidth="1"/>
    <col min="12832" max="12832" width="0" style="236" hidden="1" customWidth="1"/>
    <col min="12833" max="12833" width="17" style="236" customWidth="1"/>
    <col min="12834" max="12834" width="6.28515625" style="236" customWidth="1"/>
    <col min="12835" max="12835" width="0" style="236" hidden="1" customWidth="1"/>
    <col min="12836" max="12836" width="14.28515625" style="236" customWidth="1"/>
    <col min="12837" max="12837" width="7.5703125" style="236" customWidth="1"/>
    <col min="12838" max="12838" width="0" style="236" hidden="1" customWidth="1"/>
    <col min="12839" max="12840" width="14.28515625" style="236" customWidth="1"/>
    <col min="12841" max="12841" width="20.85546875" style="236" customWidth="1"/>
    <col min="12842" max="12842" width="14.42578125" style="236" customWidth="1"/>
    <col min="12843" max="12843" width="15" style="236" customWidth="1"/>
    <col min="12844" max="12844" width="2.7109375" style="236" customWidth="1"/>
    <col min="12845" max="12845" width="11.7109375" style="236" customWidth="1"/>
    <col min="12846" max="12846" width="11.5703125" style="236" customWidth="1"/>
    <col min="12847" max="12847" width="2.28515625" style="236" customWidth="1"/>
    <col min="12848" max="12848" width="41" style="236" customWidth="1"/>
    <col min="12849" max="12849" width="14.28515625" style="236" customWidth="1"/>
    <col min="12850" max="12851" width="11.5703125" style="236" customWidth="1"/>
    <col min="12852" max="12852" width="21.85546875" style="236" customWidth="1"/>
    <col min="12853" max="13044" width="11.42578125" style="236"/>
    <col min="13045" max="13045" width="21.85546875" style="236" customWidth="1"/>
    <col min="13046" max="13046" width="13.85546875" style="236" customWidth="1"/>
    <col min="13047" max="13047" width="38.7109375" style="236" customWidth="1"/>
    <col min="13048" max="13048" width="3" style="236" bestFit="1" customWidth="1"/>
    <col min="13049" max="13049" width="32.28515625" style="236" customWidth="1"/>
    <col min="13050" max="13050" width="46.28515625" style="236" customWidth="1"/>
    <col min="13051" max="13051" width="19" style="236" customWidth="1"/>
    <col min="13052" max="13052" width="0" style="236" hidden="1" customWidth="1"/>
    <col min="13053" max="13053" width="17.7109375" style="236" customWidth="1"/>
    <col min="13054" max="13054" width="0" style="236" hidden="1" customWidth="1"/>
    <col min="13055" max="13055" width="22.28515625" style="236" customWidth="1"/>
    <col min="13056" max="13056" width="5.28515625" style="236" customWidth="1"/>
    <col min="13057" max="13057" width="36.28515625" style="236" customWidth="1"/>
    <col min="13058" max="13058" width="5.7109375" style="236" customWidth="1"/>
    <col min="13059" max="13059" width="0" style="236" hidden="1" customWidth="1"/>
    <col min="13060" max="13060" width="20.7109375" style="236" customWidth="1"/>
    <col min="13061" max="13061" width="4.85546875" style="236" customWidth="1"/>
    <col min="13062" max="13062" width="0" style="236" hidden="1" customWidth="1"/>
    <col min="13063" max="13063" width="24.7109375" style="236" customWidth="1"/>
    <col min="13064" max="13064" width="12.28515625" style="236" customWidth="1"/>
    <col min="13065" max="13065" width="0" style="236" hidden="1" customWidth="1"/>
    <col min="13066" max="13066" width="3.42578125" style="236" customWidth="1"/>
    <col min="13067" max="13067" width="0" style="236" hidden="1" customWidth="1"/>
    <col min="13068" max="13068" width="17.7109375" style="236" customWidth="1"/>
    <col min="13069" max="13069" width="3.42578125" style="236" customWidth="1"/>
    <col min="13070" max="13070" width="0" style="236" hidden="1" customWidth="1"/>
    <col min="13071" max="13071" width="23.7109375" style="236" customWidth="1"/>
    <col min="13072" max="13072" width="10" style="236" customWidth="1"/>
    <col min="13073" max="13073" width="0" style="236" hidden="1" customWidth="1"/>
    <col min="13074" max="13075" width="14.7109375" style="236" customWidth="1"/>
    <col min="13076" max="13076" width="12.85546875" style="236" customWidth="1"/>
    <col min="13077" max="13077" width="3.28515625" style="236" customWidth="1"/>
    <col min="13078" max="13078" width="30.28515625" style="236" customWidth="1"/>
    <col min="13079" max="13079" width="5" style="236" customWidth="1"/>
    <col min="13080" max="13080" width="0" style="236" hidden="1" customWidth="1"/>
    <col min="13081" max="13081" width="14.28515625" style="236" customWidth="1"/>
    <col min="13082" max="13082" width="5.7109375" style="236" customWidth="1"/>
    <col min="13083" max="13083" width="0" style="236" hidden="1" customWidth="1"/>
    <col min="13084" max="13084" width="17.28515625" style="236" customWidth="1"/>
    <col min="13085" max="13085" width="12.7109375" style="236" customWidth="1"/>
    <col min="13086" max="13086" width="0" style="236" hidden="1" customWidth="1"/>
    <col min="13087" max="13087" width="5.28515625" style="236" customWidth="1"/>
    <col min="13088" max="13088" width="0" style="236" hidden="1" customWidth="1"/>
    <col min="13089" max="13089" width="17" style="236" customWidth="1"/>
    <col min="13090" max="13090" width="6.28515625" style="236" customWidth="1"/>
    <col min="13091" max="13091" width="0" style="236" hidden="1" customWidth="1"/>
    <col min="13092" max="13092" width="14.28515625" style="236" customWidth="1"/>
    <col min="13093" max="13093" width="7.5703125" style="236" customWidth="1"/>
    <col min="13094" max="13094" width="0" style="236" hidden="1" customWidth="1"/>
    <col min="13095" max="13096" width="14.28515625" style="236" customWidth="1"/>
    <col min="13097" max="13097" width="20.85546875" style="236" customWidth="1"/>
    <col min="13098" max="13098" width="14.42578125" style="236" customWidth="1"/>
    <col min="13099" max="13099" width="15" style="236" customWidth="1"/>
    <col min="13100" max="13100" width="2.7109375" style="236" customWidth="1"/>
    <col min="13101" max="13101" width="11.7109375" style="236" customWidth="1"/>
    <col min="13102" max="13102" width="11.5703125" style="236" customWidth="1"/>
    <col min="13103" max="13103" width="2.28515625" style="236" customWidth="1"/>
    <col min="13104" max="13104" width="41" style="236" customWidth="1"/>
    <col min="13105" max="13105" width="14.28515625" style="236" customWidth="1"/>
    <col min="13106" max="13107" width="11.5703125" style="236" customWidth="1"/>
    <col min="13108" max="13108" width="21.85546875" style="236" customWidth="1"/>
    <col min="13109" max="13300" width="11.42578125" style="236"/>
    <col min="13301" max="13301" width="21.85546875" style="236" customWidth="1"/>
    <col min="13302" max="13302" width="13.85546875" style="236" customWidth="1"/>
    <col min="13303" max="13303" width="38.7109375" style="236" customWidth="1"/>
    <col min="13304" max="13304" width="3" style="236" bestFit="1" customWidth="1"/>
    <col min="13305" max="13305" width="32.28515625" style="236" customWidth="1"/>
    <col min="13306" max="13306" width="46.28515625" style="236" customWidth="1"/>
    <col min="13307" max="13307" width="19" style="236" customWidth="1"/>
    <col min="13308" max="13308" width="0" style="236" hidden="1" customWidth="1"/>
    <col min="13309" max="13309" width="17.7109375" style="236" customWidth="1"/>
    <col min="13310" max="13310" width="0" style="236" hidden="1" customWidth="1"/>
    <col min="13311" max="13311" width="22.28515625" style="236" customWidth="1"/>
    <col min="13312" max="13312" width="5.28515625" style="236" customWidth="1"/>
    <col min="13313" max="13313" width="36.28515625" style="236" customWidth="1"/>
    <col min="13314" max="13314" width="5.7109375" style="236" customWidth="1"/>
    <col min="13315" max="13315" width="0" style="236" hidden="1" customWidth="1"/>
    <col min="13316" max="13316" width="20.7109375" style="236" customWidth="1"/>
    <col min="13317" max="13317" width="4.85546875" style="236" customWidth="1"/>
    <col min="13318" max="13318" width="0" style="236" hidden="1" customWidth="1"/>
    <col min="13319" max="13319" width="24.7109375" style="236" customWidth="1"/>
    <col min="13320" max="13320" width="12.28515625" style="236" customWidth="1"/>
    <col min="13321" max="13321" width="0" style="236" hidden="1" customWidth="1"/>
    <col min="13322" max="13322" width="3.42578125" style="236" customWidth="1"/>
    <col min="13323" max="13323" width="0" style="236" hidden="1" customWidth="1"/>
    <col min="13324" max="13324" width="17.7109375" style="236" customWidth="1"/>
    <col min="13325" max="13325" width="3.42578125" style="236" customWidth="1"/>
    <col min="13326" max="13326" width="0" style="236" hidden="1" customWidth="1"/>
    <col min="13327" max="13327" width="23.7109375" style="236" customWidth="1"/>
    <col min="13328" max="13328" width="10" style="236" customWidth="1"/>
    <col min="13329" max="13329" width="0" style="236" hidden="1" customWidth="1"/>
    <col min="13330" max="13331" width="14.7109375" style="236" customWidth="1"/>
    <col min="13332" max="13332" width="12.85546875" style="236" customWidth="1"/>
    <col min="13333" max="13333" width="3.28515625" style="236" customWidth="1"/>
    <col min="13334" max="13334" width="30.28515625" style="236" customWidth="1"/>
    <col min="13335" max="13335" width="5" style="236" customWidth="1"/>
    <col min="13336" max="13336" width="0" style="236" hidden="1" customWidth="1"/>
    <col min="13337" max="13337" width="14.28515625" style="236" customWidth="1"/>
    <col min="13338" max="13338" width="5.7109375" style="236" customWidth="1"/>
    <col min="13339" max="13339" width="0" style="236" hidden="1" customWidth="1"/>
    <col min="13340" max="13340" width="17.28515625" style="236" customWidth="1"/>
    <col min="13341" max="13341" width="12.7109375" style="236" customWidth="1"/>
    <col min="13342" max="13342" width="0" style="236" hidden="1" customWidth="1"/>
    <col min="13343" max="13343" width="5.28515625" style="236" customWidth="1"/>
    <col min="13344" max="13344" width="0" style="236" hidden="1" customWidth="1"/>
    <col min="13345" max="13345" width="17" style="236" customWidth="1"/>
    <col min="13346" max="13346" width="6.28515625" style="236" customWidth="1"/>
    <col min="13347" max="13347" width="0" style="236" hidden="1" customWidth="1"/>
    <col min="13348" max="13348" width="14.28515625" style="236" customWidth="1"/>
    <col min="13349" max="13349" width="7.5703125" style="236" customWidth="1"/>
    <col min="13350" max="13350" width="0" style="236" hidden="1" customWidth="1"/>
    <col min="13351" max="13352" width="14.28515625" style="236" customWidth="1"/>
    <col min="13353" max="13353" width="20.85546875" style="236" customWidth="1"/>
    <col min="13354" max="13354" width="14.42578125" style="236" customWidth="1"/>
    <col min="13355" max="13355" width="15" style="236" customWidth="1"/>
    <col min="13356" max="13356" width="2.7109375" style="236" customWidth="1"/>
    <col min="13357" max="13357" width="11.7109375" style="236" customWidth="1"/>
    <col min="13358" max="13358" width="11.5703125" style="236" customWidth="1"/>
    <col min="13359" max="13359" width="2.28515625" style="236" customWidth="1"/>
    <col min="13360" max="13360" width="41" style="236" customWidth="1"/>
    <col min="13361" max="13361" width="14.28515625" style="236" customWidth="1"/>
    <col min="13362" max="13363" width="11.5703125" style="236" customWidth="1"/>
    <col min="13364" max="13364" width="21.85546875" style="236" customWidth="1"/>
    <col min="13365" max="13556" width="11.42578125" style="236"/>
    <col min="13557" max="13557" width="21.85546875" style="236" customWidth="1"/>
    <col min="13558" max="13558" width="13.85546875" style="236" customWidth="1"/>
    <col min="13559" max="13559" width="38.7109375" style="236" customWidth="1"/>
    <col min="13560" max="13560" width="3" style="236" bestFit="1" customWidth="1"/>
    <col min="13561" max="13561" width="32.28515625" style="236" customWidth="1"/>
    <col min="13562" max="13562" width="46.28515625" style="236" customWidth="1"/>
    <col min="13563" max="13563" width="19" style="236" customWidth="1"/>
    <col min="13564" max="13564" width="0" style="236" hidden="1" customWidth="1"/>
    <col min="13565" max="13565" width="17.7109375" style="236" customWidth="1"/>
    <col min="13566" max="13566" width="0" style="236" hidden="1" customWidth="1"/>
    <col min="13567" max="13567" width="22.28515625" style="236" customWidth="1"/>
    <col min="13568" max="13568" width="5.28515625" style="236" customWidth="1"/>
    <col min="13569" max="13569" width="36.28515625" style="236" customWidth="1"/>
    <col min="13570" max="13570" width="5.7109375" style="236" customWidth="1"/>
    <col min="13571" max="13571" width="0" style="236" hidden="1" customWidth="1"/>
    <col min="13572" max="13572" width="20.7109375" style="236" customWidth="1"/>
    <col min="13573" max="13573" width="4.85546875" style="236" customWidth="1"/>
    <col min="13574" max="13574" width="0" style="236" hidden="1" customWidth="1"/>
    <col min="13575" max="13575" width="24.7109375" style="236" customWidth="1"/>
    <col min="13576" max="13576" width="12.28515625" style="236" customWidth="1"/>
    <col min="13577" max="13577" width="0" style="236" hidden="1" customWidth="1"/>
    <col min="13578" max="13578" width="3.42578125" style="236" customWidth="1"/>
    <col min="13579" max="13579" width="0" style="236" hidden="1" customWidth="1"/>
    <col min="13580" max="13580" width="17.7109375" style="236" customWidth="1"/>
    <col min="13581" max="13581" width="3.42578125" style="236" customWidth="1"/>
    <col min="13582" max="13582" width="0" style="236" hidden="1" customWidth="1"/>
    <col min="13583" max="13583" width="23.7109375" style="236" customWidth="1"/>
    <col min="13584" max="13584" width="10" style="236" customWidth="1"/>
    <col min="13585" max="13585" width="0" style="236" hidden="1" customWidth="1"/>
    <col min="13586" max="13587" width="14.7109375" style="236" customWidth="1"/>
    <col min="13588" max="13588" width="12.85546875" style="236" customWidth="1"/>
    <col min="13589" max="13589" width="3.28515625" style="236" customWidth="1"/>
    <col min="13590" max="13590" width="30.28515625" style="236" customWidth="1"/>
    <col min="13591" max="13591" width="5" style="236" customWidth="1"/>
    <col min="13592" max="13592" width="0" style="236" hidden="1" customWidth="1"/>
    <col min="13593" max="13593" width="14.28515625" style="236" customWidth="1"/>
    <col min="13594" max="13594" width="5.7109375" style="236" customWidth="1"/>
    <col min="13595" max="13595" width="0" style="236" hidden="1" customWidth="1"/>
    <col min="13596" max="13596" width="17.28515625" style="236" customWidth="1"/>
    <col min="13597" max="13597" width="12.7109375" style="236" customWidth="1"/>
    <col min="13598" max="13598" width="0" style="236" hidden="1" customWidth="1"/>
    <col min="13599" max="13599" width="5.28515625" style="236" customWidth="1"/>
    <col min="13600" max="13600" width="0" style="236" hidden="1" customWidth="1"/>
    <col min="13601" max="13601" width="17" style="236" customWidth="1"/>
    <col min="13602" max="13602" width="6.28515625" style="236" customWidth="1"/>
    <col min="13603" max="13603" width="0" style="236" hidden="1" customWidth="1"/>
    <col min="13604" max="13604" width="14.28515625" style="236" customWidth="1"/>
    <col min="13605" max="13605" width="7.5703125" style="236" customWidth="1"/>
    <col min="13606" max="13606" width="0" style="236" hidden="1" customWidth="1"/>
    <col min="13607" max="13608" width="14.28515625" style="236" customWidth="1"/>
    <col min="13609" max="13609" width="20.85546875" style="236" customWidth="1"/>
    <col min="13610" max="13610" width="14.42578125" style="236" customWidth="1"/>
    <col min="13611" max="13611" width="15" style="236" customWidth="1"/>
    <col min="13612" max="13612" width="2.7109375" style="236" customWidth="1"/>
    <col min="13613" max="13613" width="11.7109375" style="236" customWidth="1"/>
    <col min="13614" max="13614" width="11.5703125" style="236" customWidth="1"/>
    <col min="13615" max="13615" width="2.28515625" style="236" customWidth="1"/>
    <col min="13616" max="13616" width="41" style="236" customWidth="1"/>
    <col min="13617" max="13617" width="14.28515625" style="236" customWidth="1"/>
    <col min="13618" max="13619" width="11.5703125" style="236" customWidth="1"/>
    <col min="13620" max="13620" width="21.85546875" style="236" customWidth="1"/>
    <col min="13621" max="13812" width="11.42578125" style="236"/>
    <col min="13813" max="13813" width="21.85546875" style="236" customWidth="1"/>
    <col min="13814" max="13814" width="13.85546875" style="236" customWidth="1"/>
    <col min="13815" max="13815" width="38.7109375" style="236" customWidth="1"/>
    <col min="13816" max="13816" width="3" style="236" bestFit="1" customWidth="1"/>
    <col min="13817" max="13817" width="32.28515625" style="236" customWidth="1"/>
    <col min="13818" max="13818" width="46.28515625" style="236" customWidth="1"/>
    <col min="13819" max="13819" width="19" style="236" customWidth="1"/>
    <col min="13820" max="13820" width="0" style="236" hidden="1" customWidth="1"/>
    <col min="13821" max="13821" width="17.7109375" style="236" customWidth="1"/>
    <col min="13822" max="13822" width="0" style="236" hidden="1" customWidth="1"/>
    <col min="13823" max="13823" width="22.28515625" style="236" customWidth="1"/>
    <col min="13824" max="13824" width="5.28515625" style="236" customWidth="1"/>
    <col min="13825" max="13825" width="36.28515625" style="236" customWidth="1"/>
    <col min="13826" max="13826" width="5.7109375" style="236" customWidth="1"/>
    <col min="13827" max="13827" width="0" style="236" hidden="1" customWidth="1"/>
    <col min="13828" max="13828" width="20.7109375" style="236" customWidth="1"/>
    <col min="13829" max="13829" width="4.85546875" style="236" customWidth="1"/>
    <col min="13830" max="13830" width="0" style="236" hidden="1" customWidth="1"/>
    <col min="13831" max="13831" width="24.7109375" style="236" customWidth="1"/>
    <col min="13832" max="13832" width="12.28515625" style="236" customWidth="1"/>
    <col min="13833" max="13833" width="0" style="236" hidden="1" customWidth="1"/>
    <col min="13834" max="13834" width="3.42578125" style="236" customWidth="1"/>
    <col min="13835" max="13835" width="0" style="236" hidden="1" customWidth="1"/>
    <col min="13836" max="13836" width="17.7109375" style="236" customWidth="1"/>
    <col min="13837" max="13837" width="3.42578125" style="236" customWidth="1"/>
    <col min="13838" max="13838" width="0" style="236" hidden="1" customWidth="1"/>
    <col min="13839" max="13839" width="23.7109375" style="236" customWidth="1"/>
    <col min="13840" max="13840" width="10" style="236" customWidth="1"/>
    <col min="13841" max="13841" width="0" style="236" hidden="1" customWidth="1"/>
    <col min="13842" max="13843" width="14.7109375" style="236" customWidth="1"/>
    <col min="13844" max="13844" width="12.85546875" style="236" customWidth="1"/>
    <col min="13845" max="13845" width="3.28515625" style="236" customWidth="1"/>
    <col min="13846" max="13846" width="30.28515625" style="236" customWidth="1"/>
    <col min="13847" max="13847" width="5" style="236" customWidth="1"/>
    <col min="13848" max="13848" width="0" style="236" hidden="1" customWidth="1"/>
    <col min="13849" max="13849" width="14.28515625" style="236" customWidth="1"/>
    <col min="13850" max="13850" width="5.7109375" style="236" customWidth="1"/>
    <col min="13851" max="13851" width="0" style="236" hidden="1" customWidth="1"/>
    <col min="13852" max="13852" width="17.28515625" style="236" customWidth="1"/>
    <col min="13853" max="13853" width="12.7109375" style="236" customWidth="1"/>
    <col min="13854" max="13854" width="0" style="236" hidden="1" customWidth="1"/>
    <col min="13855" max="13855" width="5.28515625" style="236" customWidth="1"/>
    <col min="13856" max="13856" width="0" style="236" hidden="1" customWidth="1"/>
    <col min="13857" max="13857" width="17" style="236" customWidth="1"/>
    <col min="13858" max="13858" width="6.28515625" style="236" customWidth="1"/>
    <col min="13859" max="13859" width="0" style="236" hidden="1" customWidth="1"/>
    <col min="13860" max="13860" width="14.28515625" style="236" customWidth="1"/>
    <col min="13861" max="13861" width="7.5703125" style="236" customWidth="1"/>
    <col min="13862" max="13862" width="0" style="236" hidden="1" customWidth="1"/>
    <col min="13863" max="13864" width="14.28515625" style="236" customWidth="1"/>
    <col min="13865" max="13865" width="20.85546875" style="236" customWidth="1"/>
    <col min="13866" max="13866" width="14.42578125" style="236" customWidth="1"/>
    <col min="13867" max="13867" width="15" style="236" customWidth="1"/>
    <col min="13868" max="13868" width="2.7109375" style="236" customWidth="1"/>
    <col min="13869" max="13869" width="11.7109375" style="236" customWidth="1"/>
    <col min="13870" max="13870" width="11.5703125" style="236" customWidth="1"/>
    <col min="13871" max="13871" width="2.28515625" style="236" customWidth="1"/>
    <col min="13872" max="13872" width="41" style="236" customWidth="1"/>
    <col min="13873" max="13873" width="14.28515625" style="236" customWidth="1"/>
    <col min="13874" max="13875" width="11.5703125" style="236" customWidth="1"/>
    <col min="13876" max="13876" width="21.85546875" style="236" customWidth="1"/>
    <col min="13877" max="14068" width="11.42578125" style="236"/>
    <col min="14069" max="14069" width="21.85546875" style="236" customWidth="1"/>
    <col min="14070" max="14070" width="13.85546875" style="236" customWidth="1"/>
    <col min="14071" max="14071" width="38.7109375" style="236" customWidth="1"/>
    <col min="14072" max="14072" width="3" style="236" bestFit="1" customWidth="1"/>
    <col min="14073" max="14073" width="32.28515625" style="236" customWidth="1"/>
    <col min="14074" max="14074" width="46.28515625" style="236" customWidth="1"/>
    <col min="14075" max="14075" width="19" style="236" customWidth="1"/>
    <col min="14076" max="14076" width="0" style="236" hidden="1" customWidth="1"/>
    <col min="14077" max="14077" width="17.7109375" style="236" customWidth="1"/>
    <col min="14078" max="14078" width="0" style="236" hidden="1" customWidth="1"/>
    <col min="14079" max="14079" width="22.28515625" style="236" customWidth="1"/>
    <col min="14080" max="14080" width="5.28515625" style="236" customWidth="1"/>
    <col min="14081" max="14081" width="36.28515625" style="236" customWidth="1"/>
    <col min="14082" max="14082" width="5.7109375" style="236" customWidth="1"/>
    <col min="14083" max="14083" width="0" style="236" hidden="1" customWidth="1"/>
    <col min="14084" max="14084" width="20.7109375" style="236" customWidth="1"/>
    <col min="14085" max="14085" width="4.85546875" style="236" customWidth="1"/>
    <col min="14086" max="14086" width="0" style="236" hidden="1" customWidth="1"/>
    <col min="14087" max="14087" width="24.7109375" style="236" customWidth="1"/>
    <col min="14088" max="14088" width="12.28515625" style="236" customWidth="1"/>
    <col min="14089" max="14089" width="0" style="236" hidden="1" customWidth="1"/>
    <col min="14090" max="14090" width="3.42578125" style="236" customWidth="1"/>
    <col min="14091" max="14091" width="0" style="236" hidden="1" customWidth="1"/>
    <col min="14092" max="14092" width="17.7109375" style="236" customWidth="1"/>
    <col min="14093" max="14093" width="3.42578125" style="236" customWidth="1"/>
    <col min="14094" max="14094" width="0" style="236" hidden="1" customWidth="1"/>
    <col min="14095" max="14095" width="23.7109375" style="236" customWidth="1"/>
    <col min="14096" max="14096" width="10" style="236" customWidth="1"/>
    <col min="14097" max="14097" width="0" style="236" hidden="1" customWidth="1"/>
    <col min="14098" max="14099" width="14.7109375" style="236" customWidth="1"/>
    <col min="14100" max="14100" width="12.85546875" style="236" customWidth="1"/>
    <col min="14101" max="14101" width="3.28515625" style="236" customWidth="1"/>
    <col min="14102" max="14102" width="30.28515625" style="236" customWidth="1"/>
    <col min="14103" max="14103" width="5" style="236" customWidth="1"/>
    <col min="14104" max="14104" width="0" style="236" hidden="1" customWidth="1"/>
    <col min="14105" max="14105" width="14.28515625" style="236" customWidth="1"/>
    <col min="14106" max="14106" width="5.7109375" style="236" customWidth="1"/>
    <col min="14107" max="14107" width="0" style="236" hidden="1" customWidth="1"/>
    <col min="14108" max="14108" width="17.28515625" style="236" customWidth="1"/>
    <col min="14109" max="14109" width="12.7109375" style="236" customWidth="1"/>
    <col min="14110" max="14110" width="0" style="236" hidden="1" customWidth="1"/>
    <col min="14111" max="14111" width="5.28515625" style="236" customWidth="1"/>
    <col min="14112" max="14112" width="0" style="236" hidden="1" customWidth="1"/>
    <col min="14113" max="14113" width="17" style="236" customWidth="1"/>
    <col min="14114" max="14114" width="6.28515625" style="236" customWidth="1"/>
    <col min="14115" max="14115" width="0" style="236" hidden="1" customWidth="1"/>
    <col min="14116" max="14116" width="14.28515625" style="236" customWidth="1"/>
    <col min="14117" max="14117" width="7.5703125" style="236" customWidth="1"/>
    <col min="14118" max="14118" width="0" style="236" hidden="1" customWidth="1"/>
    <col min="14119" max="14120" width="14.28515625" style="236" customWidth="1"/>
    <col min="14121" max="14121" width="20.85546875" style="236" customWidth="1"/>
    <col min="14122" max="14122" width="14.42578125" style="236" customWidth="1"/>
    <col min="14123" max="14123" width="15" style="236" customWidth="1"/>
    <col min="14124" max="14124" width="2.7109375" style="236" customWidth="1"/>
    <col min="14125" max="14125" width="11.7109375" style="236" customWidth="1"/>
    <col min="14126" max="14126" width="11.5703125" style="236" customWidth="1"/>
    <col min="14127" max="14127" width="2.28515625" style="236" customWidth="1"/>
    <col min="14128" max="14128" width="41" style="236" customWidth="1"/>
    <col min="14129" max="14129" width="14.28515625" style="236" customWidth="1"/>
    <col min="14130" max="14131" width="11.5703125" style="236" customWidth="1"/>
    <col min="14132" max="14132" width="21.85546875" style="236" customWidth="1"/>
    <col min="14133" max="14324" width="11.42578125" style="236"/>
    <col min="14325" max="14325" width="21.85546875" style="236" customWidth="1"/>
    <col min="14326" max="14326" width="13.85546875" style="236" customWidth="1"/>
    <col min="14327" max="14327" width="38.7109375" style="236" customWidth="1"/>
    <col min="14328" max="14328" width="3" style="236" bestFit="1" customWidth="1"/>
    <col min="14329" max="14329" width="32.28515625" style="236" customWidth="1"/>
    <col min="14330" max="14330" width="46.28515625" style="236" customWidth="1"/>
    <col min="14331" max="14331" width="19" style="236" customWidth="1"/>
    <col min="14332" max="14332" width="0" style="236" hidden="1" customWidth="1"/>
    <col min="14333" max="14333" width="17.7109375" style="236" customWidth="1"/>
    <col min="14334" max="14334" width="0" style="236" hidden="1" customWidth="1"/>
    <col min="14335" max="14335" width="22.28515625" style="236" customWidth="1"/>
    <col min="14336" max="14336" width="5.28515625" style="236" customWidth="1"/>
    <col min="14337" max="14337" width="36.28515625" style="236" customWidth="1"/>
    <col min="14338" max="14338" width="5.7109375" style="236" customWidth="1"/>
    <col min="14339" max="14339" width="0" style="236" hidden="1" customWidth="1"/>
    <col min="14340" max="14340" width="20.7109375" style="236" customWidth="1"/>
    <col min="14341" max="14341" width="4.85546875" style="236" customWidth="1"/>
    <col min="14342" max="14342" width="0" style="236" hidden="1" customWidth="1"/>
    <col min="14343" max="14343" width="24.7109375" style="236" customWidth="1"/>
    <col min="14344" max="14344" width="12.28515625" style="236" customWidth="1"/>
    <col min="14345" max="14345" width="0" style="236" hidden="1" customWidth="1"/>
    <col min="14346" max="14346" width="3.42578125" style="236" customWidth="1"/>
    <col min="14347" max="14347" width="0" style="236" hidden="1" customWidth="1"/>
    <col min="14348" max="14348" width="17.7109375" style="236" customWidth="1"/>
    <col min="14349" max="14349" width="3.42578125" style="236" customWidth="1"/>
    <col min="14350" max="14350" width="0" style="236" hidden="1" customWidth="1"/>
    <col min="14351" max="14351" width="23.7109375" style="236" customWidth="1"/>
    <col min="14352" max="14352" width="10" style="236" customWidth="1"/>
    <col min="14353" max="14353" width="0" style="236" hidden="1" customWidth="1"/>
    <col min="14354" max="14355" width="14.7109375" style="236" customWidth="1"/>
    <col min="14356" max="14356" width="12.85546875" style="236" customWidth="1"/>
    <col min="14357" max="14357" width="3.28515625" style="236" customWidth="1"/>
    <col min="14358" max="14358" width="30.28515625" style="236" customWidth="1"/>
    <col min="14359" max="14359" width="5" style="236" customWidth="1"/>
    <col min="14360" max="14360" width="0" style="236" hidden="1" customWidth="1"/>
    <col min="14361" max="14361" width="14.28515625" style="236" customWidth="1"/>
    <col min="14362" max="14362" width="5.7109375" style="236" customWidth="1"/>
    <col min="14363" max="14363" width="0" style="236" hidden="1" customWidth="1"/>
    <col min="14364" max="14364" width="17.28515625" style="236" customWidth="1"/>
    <col min="14365" max="14365" width="12.7109375" style="236" customWidth="1"/>
    <col min="14366" max="14366" width="0" style="236" hidden="1" customWidth="1"/>
    <col min="14367" max="14367" width="5.28515625" style="236" customWidth="1"/>
    <col min="14368" max="14368" width="0" style="236" hidden="1" customWidth="1"/>
    <col min="14369" max="14369" width="17" style="236" customWidth="1"/>
    <col min="14370" max="14370" width="6.28515625" style="236" customWidth="1"/>
    <col min="14371" max="14371" width="0" style="236" hidden="1" customWidth="1"/>
    <col min="14372" max="14372" width="14.28515625" style="236" customWidth="1"/>
    <col min="14373" max="14373" width="7.5703125" style="236" customWidth="1"/>
    <col min="14374" max="14374" width="0" style="236" hidden="1" customWidth="1"/>
    <col min="14375" max="14376" width="14.28515625" style="236" customWidth="1"/>
    <col min="14377" max="14377" width="20.85546875" style="236" customWidth="1"/>
    <col min="14378" max="14378" width="14.42578125" style="236" customWidth="1"/>
    <col min="14379" max="14379" width="15" style="236" customWidth="1"/>
    <col min="14380" max="14380" width="2.7109375" style="236" customWidth="1"/>
    <col min="14381" max="14381" width="11.7109375" style="236" customWidth="1"/>
    <col min="14382" max="14382" width="11.5703125" style="236" customWidth="1"/>
    <col min="14383" max="14383" width="2.28515625" style="236" customWidth="1"/>
    <col min="14384" max="14384" width="41" style="236" customWidth="1"/>
    <col min="14385" max="14385" width="14.28515625" style="236" customWidth="1"/>
    <col min="14386" max="14387" width="11.5703125" style="236" customWidth="1"/>
    <col min="14388" max="14388" width="21.85546875" style="236" customWidth="1"/>
    <col min="14389" max="14580" width="11.42578125" style="236"/>
    <col min="14581" max="14581" width="21.85546875" style="236" customWidth="1"/>
    <col min="14582" max="14582" width="13.85546875" style="236" customWidth="1"/>
    <col min="14583" max="14583" width="38.7109375" style="236" customWidth="1"/>
    <col min="14584" max="14584" width="3" style="236" bestFit="1" customWidth="1"/>
    <col min="14585" max="14585" width="32.28515625" style="236" customWidth="1"/>
    <col min="14586" max="14586" width="46.28515625" style="236" customWidth="1"/>
    <col min="14587" max="14587" width="19" style="236" customWidth="1"/>
    <col min="14588" max="14588" width="0" style="236" hidden="1" customWidth="1"/>
    <col min="14589" max="14589" width="17.7109375" style="236" customWidth="1"/>
    <col min="14590" max="14590" width="0" style="236" hidden="1" customWidth="1"/>
    <col min="14591" max="14591" width="22.28515625" style="236" customWidth="1"/>
    <col min="14592" max="14592" width="5.28515625" style="236" customWidth="1"/>
    <col min="14593" max="14593" width="36.28515625" style="236" customWidth="1"/>
    <col min="14594" max="14594" width="5.7109375" style="236" customWidth="1"/>
    <col min="14595" max="14595" width="0" style="236" hidden="1" customWidth="1"/>
    <col min="14596" max="14596" width="20.7109375" style="236" customWidth="1"/>
    <col min="14597" max="14597" width="4.85546875" style="236" customWidth="1"/>
    <col min="14598" max="14598" width="0" style="236" hidden="1" customWidth="1"/>
    <col min="14599" max="14599" width="24.7109375" style="236" customWidth="1"/>
    <col min="14600" max="14600" width="12.28515625" style="236" customWidth="1"/>
    <col min="14601" max="14601" width="0" style="236" hidden="1" customWidth="1"/>
    <col min="14602" max="14602" width="3.42578125" style="236" customWidth="1"/>
    <col min="14603" max="14603" width="0" style="236" hidden="1" customWidth="1"/>
    <col min="14604" max="14604" width="17.7109375" style="236" customWidth="1"/>
    <col min="14605" max="14605" width="3.42578125" style="236" customWidth="1"/>
    <col min="14606" max="14606" width="0" style="236" hidden="1" customWidth="1"/>
    <col min="14607" max="14607" width="23.7109375" style="236" customWidth="1"/>
    <col min="14608" max="14608" width="10" style="236" customWidth="1"/>
    <col min="14609" max="14609" width="0" style="236" hidden="1" customWidth="1"/>
    <col min="14610" max="14611" width="14.7109375" style="236" customWidth="1"/>
    <col min="14612" max="14612" width="12.85546875" style="236" customWidth="1"/>
    <col min="14613" max="14613" width="3.28515625" style="236" customWidth="1"/>
    <col min="14614" max="14614" width="30.28515625" style="236" customWidth="1"/>
    <col min="14615" max="14615" width="5" style="236" customWidth="1"/>
    <col min="14616" max="14616" width="0" style="236" hidden="1" customWidth="1"/>
    <col min="14617" max="14617" width="14.28515625" style="236" customWidth="1"/>
    <col min="14618" max="14618" width="5.7109375" style="236" customWidth="1"/>
    <col min="14619" max="14619" width="0" style="236" hidden="1" customWidth="1"/>
    <col min="14620" max="14620" width="17.28515625" style="236" customWidth="1"/>
    <col min="14621" max="14621" width="12.7109375" style="236" customWidth="1"/>
    <col min="14622" max="14622" width="0" style="236" hidden="1" customWidth="1"/>
    <col min="14623" max="14623" width="5.28515625" style="236" customWidth="1"/>
    <col min="14624" max="14624" width="0" style="236" hidden="1" customWidth="1"/>
    <col min="14625" max="14625" width="17" style="236" customWidth="1"/>
    <col min="14626" max="14626" width="6.28515625" style="236" customWidth="1"/>
    <col min="14627" max="14627" width="0" style="236" hidden="1" customWidth="1"/>
    <col min="14628" max="14628" width="14.28515625" style="236" customWidth="1"/>
    <col min="14629" max="14629" width="7.5703125" style="236" customWidth="1"/>
    <col min="14630" max="14630" width="0" style="236" hidden="1" customWidth="1"/>
    <col min="14631" max="14632" width="14.28515625" style="236" customWidth="1"/>
    <col min="14633" max="14633" width="20.85546875" style="236" customWidth="1"/>
    <col min="14634" max="14634" width="14.42578125" style="236" customWidth="1"/>
    <col min="14635" max="14635" width="15" style="236" customWidth="1"/>
    <col min="14636" max="14636" width="2.7109375" style="236" customWidth="1"/>
    <col min="14637" max="14637" width="11.7109375" style="236" customWidth="1"/>
    <col min="14638" max="14638" width="11.5703125" style="236" customWidth="1"/>
    <col min="14639" max="14639" width="2.28515625" style="236" customWidth="1"/>
    <col min="14640" max="14640" width="41" style="236" customWidth="1"/>
    <col min="14641" max="14641" width="14.28515625" style="236" customWidth="1"/>
    <col min="14642" max="14643" width="11.5703125" style="236" customWidth="1"/>
    <col min="14644" max="14644" width="21.85546875" style="236" customWidth="1"/>
    <col min="14645" max="14836" width="11.42578125" style="236"/>
    <col min="14837" max="14837" width="21.85546875" style="236" customWidth="1"/>
    <col min="14838" max="14838" width="13.85546875" style="236" customWidth="1"/>
    <col min="14839" max="14839" width="38.7109375" style="236" customWidth="1"/>
    <col min="14840" max="14840" width="3" style="236" bestFit="1" customWidth="1"/>
    <col min="14841" max="14841" width="32.28515625" style="236" customWidth="1"/>
    <col min="14842" max="14842" width="46.28515625" style="236" customWidth="1"/>
    <col min="14843" max="14843" width="19" style="236" customWidth="1"/>
    <col min="14844" max="14844" width="0" style="236" hidden="1" customWidth="1"/>
    <col min="14845" max="14845" width="17.7109375" style="236" customWidth="1"/>
    <col min="14846" max="14846" width="0" style="236" hidden="1" customWidth="1"/>
    <col min="14847" max="14847" width="22.28515625" style="236" customWidth="1"/>
    <col min="14848" max="14848" width="5.28515625" style="236" customWidth="1"/>
    <col min="14849" max="14849" width="36.28515625" style="236" customWidth="1"/>
    <col min="14850" max="14850" width="5.7109375" style="236" customWidth="1"/>
    <col min="14851" max="14851" width="0" style="236" hidden="1" customWidth="1"/>
    <col min="14852" max="14852" width="20.7109375" style="236" customWidth="1"/>
    <col min="14853" max="14853" width="4.85546875" style="236" customWidth="1"/>
    <col min="14854" max="14854" width="0" style="236" hidden="1" customWidth="1"/>
    <col min="14855" max="14855" width="24.7109375" style="236" customWidth="1"/>
    <col min="14856" max="14856" width="12.28515625" style="236" customWidth="1"/>
    <col min="14857" max="14857" width="0" style="236" hidden="1" customWidth="1"/>
    <col min="14858" max="14858" width="3.42578125" style="236" customWidth="1"/>
    <col min="14859" max="14859" width="0" style="236" hidden="1" customWidth="1"/>
    <col min="14860" max="14860" width="17.7109375" style="236" customWidth="1"/>
    <col min="14861" max="14861" width="3.42578125" style="236" customWidth="1"/>
    <col min="14862" max="14862" width="0" style="236" hidden="1" customWidth="1"/>
    <col min="14863" max="14863" width="23.7109375" style="236" customWidth="1"/>
    <col min="14864" max="14864" width="10" style="236" customWidth="1"/>
    <col min="14865" max="14865" width="0" style="236" hidden="1" customWidth="1"/>
    <col min="14866" max="14867" width="14.7109375" style="236" customWidth="1"/>
    <col min="14868" max="14868" width="12.85546875" style="236" customWidth="1"/>
    <col min="14869" max="14869" width="3.28515625" style="236" customWidth="1"/>
    <col min="14870" max="14870" width="30.28515625" style="236" customWidth="1"/>
    <col min="14871" max="14871" width="5" style="236" customWidth="1"/>
    <col min="14872" max="14872" width="0" style="236" hidden="1" customWidth="1"/>
    <col min="14873" max="14873" width="14.28515625" style="236" customWidth="1"/>
    <col min="14874" max="14874" width="5.7109375" style="236" customWidth="1"/>
    <col min="14875" max="14875" width="0" style="236" hidden="1" customWidth="1"/>
    <col min="14876" max="14876" width="17.28515625" style="236" customWidth="1"/>
    <col min="14877" max="14877" width="12.7109375" style="236" customWidth="1"/>
    <col min="14878" max="14878" width="0" style="236" hidden="1" customWidth="1"/>
    <col min="14879" max="14879" width="5.28515625" style="236" customWidth="1"/>
    <col min="14880" max="14880" width="0" style="236" hidden="1" customWidth="1"/>
    <col min="14881" max="14881" width="17" style="236" customWidth="1"/>
    <col min="14882" max="14882" width="6.28515625" style="236" customWidth="1"/>
    <col min="14883" max="14883" width="0" style="236" hidden="1" customWidth="1"/>
    <col min="14884" max="14884" width="14.28515625" style="236" customWidth="1"/>
    <col min="14885" max="14885" width="7.5703125" style="236" customWidth="1"/>
    <col min="14886" max="14886" width="0" style="236" hidden="1" customWidth="1"/>
    <col min="14887" max="14888" width="14.28515625" style="236" customWidth="1"/>
    <col min="14889" max="14889" width="20.85546875" style="236" customWidth="1"/>
    <col min="14890" max="14890" width="14.42578125" style="236" customWidth="1"/>
    <col min="14891" max="14891" width="15" style="236" customWidth="1"/>
    <col min="14892" max="14892" width="2.7109375" style="236" customWidth="1"/>
    <col min="14893" max="14893" width="11.7109375" style="236" customWidth="1"/>
    <col min="14894" max="14894" width="11.5703125" style="236" customWidth="1"/>
    <col min="14895" max="14895" width="2.28515625" style="236" customWidth="1"/>
    <col min="14896" max="14896" width="41" style="236" customWidth="1"/>
    <col min="14897" max="14897" width="14.28515625" style="236" customWidth="1"/>
    <col min="14898" max="14899" width="11.5703125" style="236" customWidth="1"/>
    <col min="14900" max="14900" width="21.85546875" style="236" customWidth="1"/>
    <col min="14901" max="15092" width="11.42578125" style="236"/>
    <col min="15093" max="15093" width="21.85546875" style="236" customWidth="1"/>
    <col min="15094" max="15094" width="13.85546875" style="236" customWidth="1"/>
    <col min="15095" max="15095" width="38.7109375" style="236" customWidth="1"/>
    <col min="15096" max="15096" width="3" style="236" bestFit="1" customWidth="1"/>
    <col min="15097" max="15097" width="32.28515625" style="236" customWidth="1"/>
    <col min="15098" max="15098" width="46.28515625" style="236" customWidth="1"/>
    <col min="15099" max="15099" width="19" style="236" customWidth="1"/>
    <col min="15100" max="15100" width="0" style="236" hidden="1" customWidth="1"/>
    <col min="15101" max="15101" width="17.7109375" style="236" customWidth="1"/>
    <col min="15102" max="15102" width="0" style="236" hidden="1" customWidth="1"/>
    <col min="15103" max="15103" width="22.28515625" style="236" customWidth="1"/>
    <col min="15104" max="15104" width="5.28515625" style="236" customWidth="1"/>
    <col min="15105" max="15105" width="36.28515625" style="236" customWidth="1"/>
    <col min="15106" max="15106" width="5.7109375" style="236" customWidth="1"/>
    <col min="15107" max="15107" width="0" style="236" hidden="1" customWidth="1"/>
    <col min="15108" max="15108" width="20.7109375" style="236" customWidth="1"/>
    <col min="15109" max="15109" width="4.85546875" style="236" customWidth="1"/>
    <col min="15110" max="15110" width="0" style="236" hidden="1" customWidth="1"/>
    <col min="15111" max="15111" width="24.7109375" style="236" customWidth="1"/>
    <col min="15112" max="15112" width="12.28515625" style="236" customWidth="1"/>
    <col min="15113" max="15113" width="0" style="236" hidden="1" customWidth="1"/>
    <col min="15114" max="15114" width="3.42578125" style="236" customWidth="1"/>
    <col min="15115" max="15115" width="0" style="236" hidden="1" customWidth="1"/>
    <col min="15116" max="15116" width="17.7109375" style="236" customWidth="1"/>
    <col min="15117" max="15117" width="3.42578125" style="236" customWidth="1"/>
    <col min="15118" max="15118" width="0" style="236" hidden="1" customWidth="1"/>
    <col min="15119" max="15119" width="23.7109375" style="236" customWidth="1"/>
    <col min="15120" max="15120" width="10" style="236" customWidth="1"/>
    <col min="15121" max="15121" width="0" style="236" hidden="1" customWidth="1"/>
    <col min="15122" max="15123" width="14.7109375" style="236" customWidth="1"/>
    <col min="15124" max="15124" width="12.85546875" style="236" customWidth="1"/>
    <col min="15125" max="15125" width="3.28515625" style="236" customWidth="1"/>
    <col min="15126" max="15126" width="30.28515625" style="236" customWidth="1"/>
    <col min="15127" max="15127" width="5" style="236" customWidth="1"/>
    <col min="15128" max="15128" width="0" style="236" hidden="1" customWidth="1"/>
    <col min="15129" max="15129" width="14.28515625" style="236" customWidth="1"/>
    <col min="15130" max="15130" width="5.7109375" style="236" customWidth="1"/>
    <col min="15131" max="15131" width="0" style="236" hidden="1" customWidth="1"/>
    <col min="15132" max="15132" width="17.28515625" style="236" customWidth="1"/>
    <col min="15133" max="15133" width="12.7109375" style="236" customWidth="1"/>
    <col min="15134" max="15134" width="0" style="236" hidden="1" customWidth="1"/>
    <col min="15135" max="15135" width="5.28515625" style="236" customWidth="1"/>
    <col min="15136" max="15136" width="0" style="236" hidden="1" customWidth="1"/>
    <col min="15137" max="15137" width="17" style="236" customWidth="1"/>
    <col min="15138" max="15138" width="6.28515625" style="236" customWidth="1"/>
    <col min="15139" max="15139" width="0" style="236" hidden="1" customWidth="1"/>
    <col min="15140" max="15140" width="14.28515625" style="236" customWidth="1"/>
    <col min="15141" max="15141" width="7.5703125" style="236" customWidth="1"/>
    <col min="15142" max="15142" width="0" style="236" hidden="1" customWidth="1"/>
    <col min="15143" max="15144" width="14.28515625" style="236" customWidth="1"/>
    <col min="15145" max="15145" width="20.85546875" style="236" customWidth="1"/>
    <col min="15146" max="15146" width="14.42578125" style="236" customWidth="1"/>
    <col min="15147" max="15147" width="15" style="236" customWidth="1"/>
    <col min="15148" max="15148" width="2.7109375" style="236" customWidth="1"/>
    <col min="15149" max="15149" width="11.7109375" style="236" customWidth="1"/>
    <col min="15150" max="15150" width="11.5703125" style="236" customWidth="1"/>
    <col min="15151" max="15151" width="2.28515625" style="236" customWidth="1"/>
    <col min="15152" max="15152" width="41" style="236" customWidth="1"/>
    <col min="15153" max="15153" width="14.28515625" style="236" customWidth="1"/>
    <col min="15154" max="15155" width="11.5703125" style="236" customWidth="1"/>
    <col min="15156" max="15156" width="21.85546875" style="236" customWidth="1"/>
    <col min="15157" max="15348" width="11.42578125" style="236"/>
    <col min="15349" max="15349" width="21.85546875" style="236" customWidth="1"/>
    <col min="15350" max="15350" width="13.85546875" style="236" customWidth="1"/>
    <col min="15351" max="15351" width="38.7109375" style="236" customWidth="1"/>
    <col min="15352" max="15352" width="3" style="236" bestFit="1" customWidth="1"/>
    <col min="15353" max="15353" width="32.28515625" style="236" customWidth="1"/>
    <col min="15354" max="15354" width="46.28515625" style="236" customWidth="1"/>
    <col min="15355" max="15355" width="19" style="236" customWidth="1"/>
    <col min="15356" max="15356" width="0" style="236" hidden="1" customWidth="1"/>
    <col min="15357" max="15357" width="17.7109375" style="236" customWidth="1"/>
    <col min="15358" max="15358" width="0" style="236" hidden="1" customWidth="1"/>
    <col min="15359" max="15359" width="22.28515625" style="236" customWidth="1"/>
    <col min="15360" max="15360" width="5.28515625" style="236" customWidth="1"/>
    <col min="15361" max="15361" width="36.28515625" style="236" customWidth="1"/>
    <col min="15362" max="15362" width="5.7109375" style="236" customWidth="1"/>
    <col min="15363" max="15363" width="0" style="236" hidden="1" customWidth="1"/>
    <col min="15364" max="15364" width="20.7109375" style="236" customWidth="1"/>
    <col min="15365" max="15365" width="4.85546875" style="236" customWidth="1"/>
    <col min="15366" max="15366" width="0" style="236" hidden="1" customWidth="1"/>
    <col min="15367" max="15367" width="24.7109375" style="236" customWidth="1"/>
    <col min="15368" max="15368" width="12.28515625" style="236" customWidth="1"/>
    <col min="15369" max="15369" width="0" style="236" hidden="1" customWidth="1"/>
    <col min="15370" max="15370" width="3.42578125" style="236" customWidth="1"/>
    <col min="15371" max="15371" width="0" style="236" hidden="1" customWidth="1"/>
    <col min="15372" max="15372" width="17.7109375" style="236" customWidth="1"/>
    <col min="15373" max="15373" width="3.42578125" style="236" customWidth="1"/>
    <col min="15374" max="15374" width="0" style="236" hidden="1" customWidth="1"/>
    <col min="15375" max="15375" width="23.7109375" style="236" customWidth="1"/>
    <col min="15376" max="15376" width="10" style="236" customWidth="1"/>
    <col min="15377" max="15377" width="0" style="236" hidden="1" customWidth="1"/>
    <col min="15378" max="15379" width="14.7109375" style="236" customWidth="1"/>
    <col min="15380" max="15380" width="12.85546875" style="236" customWidth="1"/>
    <col min="15381" max="15381" width="3.28515625" style="236" customWidth="1"/>
    <col min="15382" max="15382" width="30.28515625" style="236" customWidth="1"/>
    <col min="15383" max="15383" width="5" style="236" customWidth="1"/>
    <col min="15384" max="15384" width="0" style="236" hidden="1" customWidth="1"/>
    <col min="15385" max="15385" width="14.28515625" style="236" customWidth="1"/>
    <col min="15386" max="15386" width="5.7109375" style="236" customWidth="1"/>
    <col min="15387" max="15387" width="0" style="236" hidden="1" customWidth="1"/>
    <col min="15388" max="15388" width="17.28515625" style="236" customWidth="1"/>
    <col min="15389" max="15389" width="12.7109375" style="236" customWidth="1"/>
    <col min="15390" max="15390" width="0" style="236" hidden="1" customWidth="1"/>
    <col min="15391" max="15391" width="5.28515625" style="236" customWidth="1"/>
    <col min="15392" max="15392" width="0" style="236" hidden="1" customWidth="1"/>
    <col min="15393" max="15393" width="17" style="236" customWidth="1"/>
    <col min="15394" max="15394" width="6.28515625" style="236" customWidth="1"/>
    <col min="15395" max="15395" width="0" style="236" hidden="1" customWidth="1"/>
    <col min="15396" max="15396" width="14.28515625" style="236" customWidth="1"/>
    <col min="15397" max="15397" width="7.5703125" style="236" customWidth="1"/>
    <col min="15398" max="15398" width="0" style="236" hidden="1" customWidth="1"/>
    <col min="15399" max="15400" width="14.28515625" style="236" customWidth="1"/>
    <col min="15401" max="15401" width="20.85546875" style="236" customWidth="1"/>
    <col min="15402" max="15402" width="14.42578125" style="236" customWidth="1"/>
    <col min="15403" max="15403" width="15" style="236" customWidth="1"/>
    <col min="15404" max="15404" width="2.7109375" style="236" customWidth="1"/>
    <col min="15405" max="15405" width="11.7109375" style="236" customWidth="1"/>
    <col min="15406" max="15406" width="11.5703125" style="236" customWidth="1"/>
    <col min="15407" max="15407" width="2.28515625" style="236" customWidth="1"/>
    <col min="15408" max="15408" width="41" style="236" customWidth="1"/>
    <col min="15409" max="15409" width="14.28515625" style="236" customWidth="1"/>
    <col min="15410" max="15411" width="11.5703125" style="236" customWidth="1"/>
    <col min="15412" max="15412" width="21.85546875" style="236" customWidth="1"/>
    <col min="15413" max="15604" width="11.42578125" style="236"/>
    <col min="15605" max="15605" width="21.85546875" style="236" customWidth="1"/>
    <col min="15606" max="15606" width="13.85546875" style="236" customWidth="1"/>
    <col min="15607" max="15607" width="38.7109375" style="236" customWidth="1"/>
    <col min="15608" max="15608" width="3" style="236" bestFit="1" customWidth="1"/>
    <col min="15609" max="15609" width="32.28515625" style="236" customWidth="1"/>
    <col min="15610" max="15610" width="46.28515625" style="236" customWidth="1"/>
    <col min="15611" max="15611" width="19" style="236" customWidth="1"/>
    <col min="15612" max="15612" width="0" style="236" hidden="1" customWidth="1"/>
    <col min="15613" max="15613" width="17.7109375" style="236" customWidth="1"/>
    <col min="15614" max="15614" width="0" style="236" hidden="1" customWidth="1"/>
    <col min="15615" max="15615" width="22.28515625" style="236" customWidth="1"/>
    <col min="15616" max="15616" width="5.28515625" style="236" customWidth="1"/>
    <col min="15617" max="15617" width="36.28515625" style="236" customWidth="1"/>
    <col min="15618" max="15618" width="5.7109375" style="236" customWidth="1"/>
    <col min="15619" max="15619" width="0" style="236" hidden="1" customWidth="1"/>
    <col min="15620" max="15620" width="20.7109375" style="236" customWidth="1"/>
    <col min="15621" max="15621" width="4.85546875" style="236" customWidth="1"/>
    <col min="15622" max="15622" width="0" style="236" hidden="1" customWidth="1"/>
    <col min="15623" max="15623" width="24.7109375" style="236" customWidth="1"/>
    <col min="15624" max="15624" width="12.28515625" style="236" customWidth="1"/>
    <col min="15625" max="15625" width="0" style="236" hidden="1" customWidth="1"/>
    <col min="15626" max="15626" width="3.42578125" style="236" customWidth="1"/>
    <col min="15627" max="15627" width="0" style="236" hidden="1" customWidth="1"/>
    <col min="15628" max="15628" width="17.7109375" style="236" customWidth="1"/>
    <col min="15629" max="15629" width="3.42578125" style="236" customWidth="1"/>
    <col min="15630" max="15630" width="0" style="236" hidden="1" customWidth="1"/>
    <col min="15631" max="15631" width="23.7109375" style="236" customWidth="1"/>
    <col min="15632" max="15632" width="10" style="236" customWidth="1"/>
    <col min="15633" max="15633" width="0" style="236" hidden="1" customWidth="1"/>
    <col min="15634" max="15635" width="14.7109375" style="236" customWidth="1"/>
    <col min="15636" max="15636" width="12.85546875" style="236" customWidth="1"/>
    <col min="15637" max="15637" width="3.28515625" style="236" customWidth="1"/>
    <col min="15638" max="15638" width="30.28515625" style="236" customWidth="1"/>
    <col min="15639" max="15639" width="5" style="236" customWidth="1"/>
    <col min="15640" max="15640" width="0" style="236" hidden="1" customWidth="1"/>
    <col min="15641" max="15641" width="14.28515625" style="236" customWidth="1"/>
    <col min="15642" max="15642" width="5.7109375" style="236" customWidth="1"/>
    <col min="15643" max="15643" width="0" style="236" hidden="1" customWidth="1"/>
    <col min="15644" max="15644" width="17.28515625" style="236" customWidth="1"/>
    <col min="15645" max="15645" width="12.7109375" style="236" customWidth="1"/>
    <col min="15646" max="15646" width="0" style="236" hidden="1" customWidth="1"/>
    <col min="15647" max="15647" width="5.28515625" style="236" customWidth="1"/>
    <col min="15648" max="15648" width="0" style="236" hidden="1" customWidth="1"/>
    <col min="15649" max="15649" width="17" style="236" customWidth="1"/>
    <col min="15650" max="15650" width="6.28515625" style="236" customWidth="1"/>
    <col min="15651" max="15651" width="0" style="236" hidden="1" customWidth="1"/>
    <col min="15652" max="15652" width="14.28515625" style="236" customWidth="1"/>
    <col min="15653" max="15653" width="7.5703125" style="236" customWidth="1"/>
    <col min="15654" max="15654" width="0" style="236" hidden="1" customWidth="1"/>
    <col min="15655" max="15656" width="14.28515625" style="236" customWidth="1"/>
    <col min="15657" max="15657" width="20.85546875" style="236" customWidth="1"/>
    <col min="15658" max="15658" width="14.42578125" style="236" customWidth="1"/>
    <col min="15659" max="15659" width="15" style="236" customWidth="1"/>
    <col min="15660" max="15660" width="2.7109375" style="236" customWidth="1"/>
    <col min="15661" max="15661" width="11.7109375" style="236" customWidth="1"/>
    <col min="15662" max="15662" width="11.5703125" style="236" customWidth="1"/>
    <col min="15663" max="15663" width="2.28515625" style="236" customWidth="1"/>
    <col min="15664" max="15664" width="41" style="236" customWidth="1"/>
    <col min="15665" max="15665" width="14.28515625" style="236" customWidth="1"/>
    <col min="15666" max="15667" width="11.5703125" style="236" customWidth="1"/>
    <col min="15668" max="15668" width="21.85546875" style="236" customWidth="1"/>
    <col min="15669" max="15860" width="11.42578125" style="236"/>
    <col min="15861" max="15861" width="21.85546875" style="236" customWidth="1"/>
    <col min="15862" max="15862" width="13.85546875" style="236" customWidth="1"/>
    <col min="15863" max="15863" width="38.7109375" style="236" customWidth="1"/>
    <col min="15864" max="15864" width="3" style="236" bestFit="1" customWidth="1"/>
    <col min="15865" max="15865" width="32.28515625" style="236" customWidth="1"/>
    <col min="15866" max="15866" width="46.28515625" style="236" customWidth="1"/>
    <col min="15867" max="15867" width="19" style="236" customWidth="1"/>
    <col min="15868" max="15868" width="0" style="236" hidden="1" customWidth="1"/>
    <col min="15869" max="15869" width="17.7109375" style="236" customWidth="1"/>
    <col min="15870" max="15870" width="0" style="236" hidden="1" customWidth="1"/>
    <col min="15871" max="15871" width="22.28515625" style="236" customWidth="1"/>
    <col min="15872" max="15872" width="5.28515625" style="236" customWidth="1"/>
    <col min="15873" max="15873" width="36.28515625" style="236" customWidth="1"/>
    <col min="15874" max="15874" width="5.7109375" style="236" customWidth="1"/>
    <col min="15875" max="15875" width="0" style="236" hidden="1" customWidth="1"/>
    <col min="15876" max="15876" width="20.7109375" style="236" customWidth="1"/>
    <col min="15877" max="15877" width="4.85546875" style="236" customWidth="1"/>
    <col min="15878" max="15878" width="0" style="236" hidden="1" customWidth="1"/>
    <col min="15879" max="15879" width="24.7109375" style="236" customWidth="1"/>
    <col min="15880" max="15880" width="12.28515625" style="236" customWidth="1"/>
    <col min="15881" max="15881" width="0" style="236" hidden="1" customWidth="1"/>
    <col min="15882" max="15882" width="3.42578125" style="236" customWidth="1"/>
    <col min="15883" max="15883" width="0" style="236" hidden="1" customWidth="1"/>
    <col min="15884" max="15884" width="17.7109375" style="236" customWidth="1"/>
    <col min="15885" max="15885" width="3.42578125" style="236" customWidth="1"/>
    <col min="15886" max="15886" width="0" style="236" hidden="1" customWidth="1"/>
    <col min="15887" max="15887" width="23.7109375" style="236" customWidth="1"/>
    <col min="15888" max="15888" width="10" style="236" customWidth="1"/>
    <col min="15889" max="15889" width="0" style="236" hidden="1" customWidth="1"/>
    <col min="15890" max="15891" width="14.7109375" style="236" customWidth="1"/>
    <col min="15892" max="15892" width="12.85546875" style="236" customWidth="1"/>
    <col min="15893" max="15893" width="3.28515625" style="236" customWidth="1"/>
    <col min="15894" max="15894" width="30.28515625" style="236" customWidth="1"/>
    <col min="15895" max="15895" width="5" style="236" customWidth="1"/>
    <col min="15896" max="15896" width="0" style="236" hidden="1" customWidth="1"/>
    <col min="15897" max="15897" width="14.28515625" style="236" customWidth="1"/>
    <col min="15898" max="15898" width="5.7109375" style="236" customWidth="1"/>
    <col min="15899" max="15899" width="0" style="236" hidden="1" customWidth="1"/>
    <col min="15900" max="15900" width="17.28515625" style="236" customWidth="1"/>
    <col min="15901" max="15901" width="12.7109375" style="236" customWidth="1"/>
    <col min="15902" max="15902" width="0" style="236" hidden="1" customWidth="1"/>
    <col min="15903" max="15903" width="5.28515625" style="236" customWidth="1"/>
    <col min="15904" max="15904" width="0" style="236" hidden="1" customWidth="1"/>
    <col min="15905" max="15905" width="17" style="236" customWidth="1"/>
    <col min="15906" max="15906" width="6.28515625" style="236" customWidth="1"/>
    <col min="15907" max="15907" width="0" style="236" hidden="1" customWidth="1"/>
    <col min="15908" max="15908" width="14.28515625" style="236" customWidth="1"/>
    <col min="15909" max="15909" width="7.5703125" style="236" customWidth="1"/>
    <col min="15910" max="15910" width="0" style="236" hidden="1" customWidth="1"/>
    <col min="15911" max="15912" width="14.28515625" style="236" customWidth="1"/>
    <col min="15913" max="15913" width="20.85546875" style="236" customWidth="1"/>
    <col min="15914" max="15914" width="14.42578125" style="236" customWidth="1"/>
    <col min="15915" max="15915" width="15" style="236" customWidth="1"/>
    <col min="15916" max="15916" width="2.7109375" style="236" customWidth="1"/>
    <col min="15917" max="15917" width="11.7109375" style="236" customWidth="1"/>
    <col min="15918" max="15918" width="11.5703125" style="236" customWidth="1"/>
    <col min="15919" max="15919" width="2.28515625" style="236" customWidth="1"/>
    <col min="15920" max="15920" width="41" style="236" customWidth="1"/>
    <col min="15921" max="15921" width="14.28515625" style="236" customWidth="1"/>
    <col min="15922" max="15923" width="11.5703125" style="236" customWidth="1"/>
    <col min="15924" max="15924" width="21.85546875" style="236" customWidth="1"/>
    <col min="15925" max="16116" width="11.42578125" style="236"/>
    <col min="16117" max="16117" width="21.85546875" style="236" customWidth="1"/>
    <col min="16118" max="16118" width="13.85546875" style="236" customWidth="1"/>
    <col min="16119" max="16119" width="38.7109375" style="236" customWidth="1"/>
    <col min="16120" max="16120" width="3" style="236" bestFit="1" customWidth="1"/>
    <col min="16121" max="16121" width="32.28515625" style="236" customWidth="1"/>
    <col min="16122" max="16122" width="46.28515625" style="236" customWidth="1"/>
    <col min="16123" max="16123" width="19" style="236" customWidth="1"/>
    <col min="16124" max="16124" width="0" style="236" hidden="1" customWidth="1"/>
    <col min="16125" max="16125" width="17.7109375" style="236" customWidth="1"/>
    <col min="16126" max="16126" width="0" style="236" hidden="1" customWidth="1"/>
    <col min="16127" max="16127" width="22.28515625" style="236" customWidth="1"/>
    <col min="16128" max="16128" width="5.28515625" style="236" customWidth="1"/>
    <col min="16129" max="16129" width="36.28515625" style="236" customWidth="1"/>
    <col min="16130" max="16130" width="5.7109375" style="236" customWidth="1"/>
    <col min="16131" max="16131" width="0" style="236" hidden="1" customWidth="1"/>
    <col min="16132" max="16132" width="20.7109375" style="236" customWidth="1"/>
    <col min="16133" max="16133" width="4.85546875" style="236" customWidth="1"/>
    <col min="16134" max="16134" width="0" style="236" hidden="1" customWidth="1"/>
    <col min="16135" max="16135" width="24.7109375" style="236" customWidth="1"/>
    <col min="16136" max="16136" width="12.28515625" style="236" customWidth="1"/>
    <col min="16137" max="16137" width="0" style="236" hidden="1" customWidth="1"/>
    <col min="16138" max="16138" width="3.42578125" style="236" customWidth="1"/>
    <col min="16139" max="16139" width="0" style="236" hidden="1" customWidth="1"/>
    <col min="16140" max="16140" width="17.7109375" style="236" customWidth="1"/>
    <col min="16141" max="16141" width="3.42578125" style="236" customWidth="1"/>
    <col min="16142" max="16142" width="0" style="236" hidden="1" customWidth="1"/>
    <col min="16143" max="16143" width="23.7109375" style="236" customWidth="1"/>
    <col min="16144" max="16144" width="10" style="236" customWidth="1"/>
    <col min="16145" max="16145" width="0" style="236" hidden="1" customWidth="1"/>
    <col min="16146" max="16147" width="14.7109375" style="236" customWidth="1"/>
    <col min="16148" max="16148" width="12.85546875" style="236" customWidth="1"/>
    <col min="16149" max="16149" width="3.28515625" style="236" customWidth="1"/>
    <col min="16150" max="16150" width="30.28515625" style="236" customWidth="1"/>
    <col min="16151" max="16151" width="5" style="236" customWidth="1"/>
    <col min="16152" max="16152" width="0" style="236" hidden="1" customWidth="1"/>
    <col min="16153" max="16153" width="14.28515625" style="236" customWidth="1"/>
    <col min="16154" max="16154" width="5.7109375" style="236" customWidth="1"/>
    <col min="16155" max="16155" width="0" style="236" hidden="1" customWidth="1"/>
    <col min="16156" max="16156" width="17.28515625" style="236" customWidth="1"/>
    <col min="16157" max="16157" width="12.7109375" style="236" customWidth="1"/>
    <col min="16158" max="16158" width="0" style="236" hidden="1" customWidth="1"/>
    <col min="16159" max="16159" width="5.28515625" style="236" customWidth="1"/>
    <col min="16160" max="16160" width="0" style="236" hidden="1" customWidth="1"/>
    <col min="16161" max="16161" width="17" style="236" customWidth="1"/>
    <col min="16162" max="16162" width="6.28515625" style="236" customWidth="1"/>
    <col min="16163" max="16163" width="0" style="236" hidden="1" customWidth="1"/>
    <col min="16164" max="16164" width="14.28515625" style="236" customWidth="1"/>
    <col min="16165" max="16165" width="7.5703125" style="236" customWidth="1"/>
    <col min="16166" max="16166" width="0" style="236" hidden="1" customWidth="1"/>
    <col min="16167" max="16168" width="14.28515625" style="236" customWidth="1"/>
    <col min="16169" max="16169" width="20.85546875" style="236" customWidth="1"/>
    <col min="16170" max="16170" width="14.42578125" style="236" customWidth="1"/>
    <col min="16171" max="16171" width="15" style="236" customWidth="1"/>
    <col min="16172" max="16172" width="2.7109375" style="236" customWidth="1"/>
    <col min="16173" max="16173" width="11.7109375" style="236" customWidth="1"/>
    <col min="16174" max="16174" width="11.5703125" style="236" customWidth="1"/>
    <col min="16175" max="16175" width="2.28515625" style="236" customWidth="1"/>
    <col min="16176" max="16176" width="41" style="236" customWidth="1"/>
    <col min="16177" max="16177" width="14.28515625" style="236" customWidth="1"/>
    <col min="16178" max="16179" width="11.5703125" style="236" customWidth="1"/>
    <col min="16180" max="16180" width="21.85546875" style="236" customWidth="1"/>
    <col min="16181" max="16374" width="11.42578125" style="236"/>
    <col min="16375" max="16384" width="11.5703125" style="236" customWidth="1"/>
  </cols>
  <sheetData>
    <row r="1" spans="1:77" ht="22.5" customHeight="1" x14ac:dyDescent="0.2">
      <c r="A1" s="900" t="s">
        <v>150</v>
      </c>
      <c r="B1" s="901"/>
      <c r="C1" s="901"/>
      <c r="D1" s="901"/>
      <c r="E1" s="901"/>
      <c r="F1" s="901"/>
      <c r="G1" s="901"/>
      <c r="H1" s="901"/>
      <c r="I1" s="901"/>
      <c r="J1" s="901"/>
      <c r="K1" s="901"/>
      <c r="L1" s="901"/>
      <c r="M1" s="901"/>
      <c r="N1" s="901"/>
      <c r="O1" s="901"/>
      <c r="P1" s="901"/>
      <c r="Q1" s="901"/>
      <c r="R1" s="901"/>
      <c r="S1" s="901"/>
      <c r="T1" s="901"/>
      <c r="U1" s="866" t="s">
        <v>151</v>
      </c>
      <c r="V1" s="866"/>
      <c r="W1" s="866"/>
      <c r="X1" s="866"/>
      <c r="Y1" s="866"/>
      <c r="Z1" s="866"/>
      <c r="AA1" s="866"/>
      <c r="AB1" s="866"/>
      <c r="AC1" s="853" t="s">
        <v>152</v>
      </c>
      <c r="AD1" s="853"/>
      <c r="AE1" s="853"/>
      <c r="AF1" s="853"/>
      <c r="AG1" s="853"/>
      <c r="AH1" s="853"/>
      <c r="AI1" s="853"/>
      <c r="AJ1" s="853"/>
      <c r="AK1" s="853"/>
      <c r="AL1" s="252"/>
      <c r="AM1" s="851" t="s">
        <v>153</v>
      </c>
      <c r="AN1" s="851"/>
      <c r="AO1" s="852"/>
      <c r="AP1" s="857" t="s">
        <v>522</v>
      </c>
      <c r="AQ1" s="858"/>
      <c r="AR1" s="858"/>
      <c r="AS1" s="858"/>
      <c r="AT1" s="858"/>
      <c r="AU1" s="858"/>
      <c r="AV1" s="858"/>
      <c r="AW1" s="858"/>
      <c r="AX1" s="858"/>
      <c r="AY1" s="858"/>
      <c r="AZ1" s="858"/>
      <c r="BA1" s="858"/>
      <c r="BB1" s="858"/>
      <c r="BC1" s="858"/>
      <c r="BD1" s="858"/>
      <c r="BE1" s="858"/>
      <c r="BF1" s="858"/>
      <c r="BG1" s="858"/>
      <c r="BH1" s="858"/>
      <c r="BI1" s="858"/>
      <c r="BJ1" s="858"/>
      <c r="BK1" s="858"/>
      <c r="BL1" s="858"/>
      <c r="BM1" s="858"/>
      <c r="BN1" s="858"/>
      <c r="BO1" s="858"/>
      <c r="BP1" s="858"/>
      <c r="BQ1" s="858"/>
      <c r="BR1" s="858"/>
      <c r="BS1" s="858"/>
      <c r="BT1" s="858"/>
      <c r="BU1" s="858"/>
      <c r="BV1" s="858"/>
      <c r="BW1" s="858"/>
      <c r="BX1" s="858"/>
      <c r="BY1" s="858"/>
    </row>
    <row r="2" spans="1:77" ht="15" customHeight="1" x14ac:dyDescent="0.2">
      <c r="A2" s="902"/>
      <c r="B2" s="903"/>
      <c r="C2" s="903"/>
      <c r="D2" s="903"/>
      <c r="E2" s="903"/>
      <c r="F2" s="903"/>
      <c r="G2" s="903"/>
      <c r="H2" s="903"/>
      <c r="I2" s="903"/>
      <c r="J2" s="903"/>
      <c r="K2" s="903"/>
      <c r="L2" s="903"/>
      <c r="M2" s="903"/>
      <c r="N2" s="903"/>
      <c r="O2" s="903"/>
      <c r="P2" s="903"/>
      <c r="Q2" s="903"/>
      <c r="R2" s="903"/>
      <c r="S2" s="903"/>
      <c r="T2" s="903"/>
      <c r="U2" s="867"/>
      <c r="V2" s="867"/>
      <c r="W2" s="867"/>
      <c r="X2" s="867"/>
      <c r="Y2" s="867"/>
      <c r="Z2" s="867"/>
      <c r="AA2" s="867"/>
      <c r="AB2" s="867"/>
      <c r="AC2" s="854" t="s">
        <v>154</v>
      </c>
      <c r="AD2" s="854" t="s">
        <v>156</v>
      </c>
      <c r="AE2" s="854"/>
      <c r="AF2" s="854"/>
      <c r="AG2" s="854"/>
      <c r="AH2" s="854" t="s">
        <v>157</v>
      </c>
      <c r="AI2" s="854" t="s">
        <v>158</v>
      </c>
      <c r="AJ2" s="854"/>
      <c r="AK2" s="854"/>
      <c r="AL2" s="885" t="s">
        <v>159</v>
      </c>
      <c r="AM2" s="885"/>
      <c r="AN2" s="885"/>
      <c r="AO2" s="886" t="s">
        <v>9</v>
      </c>
      <c r="AP2" s="865" t="s">
        <v>160</v>
      </c>
      <c r="AQ2" s="850"/>
      <c r="AR2" s="850" t="s">
        <v>126</v>
      </c>
      <c r="AS2" s="850" t="s">
        <v>161</v>
      </c>
      <c r="AT2" s="850" t="s">
        <v>162</v>
      </c>
      <c r="AU2" s="850" t="s">
        <v>163</v>
      </c>
      <c r="AV2" s="855" t="s">
        <v>164</v>
      </c>
      <c r="AW2" s="856"/>
      <c r="AX2" s="856"/>
      <c r="AY2" s="856"/>
      <c r="AZ2" s="856"/>
      <c r="BA2" s="856"/>
      <c r="BB2" s="856"/>
      <c r="BC2" s="856"/>
      <c r="BD2" s="856"/>
      <c r="BE2" s="856"/>
      <c r="BF2" s="856"/>
      <c r="BG2" s="856"/>
      <c r="BH2" s="856"/>
      <c r="BI2" s="856"/>
      <c r="BJ2" s="856"/>
      <c r="BK2" s="856"/>
      <c r="BL2" s="856"/>
      <c r="BM2" s="856"/>
      <c r="BN2" s="856"/>
      <c r="BO2" s="856"/>
      <c r="BP2" s="856"/>
      <c r="BQ2" s="856"/>
      <c r="BR2" s="856"/>
      <c r="BS2" s="856"/>
      <c r="BT2" s="856"/>
      <c r="BU2" s="856"/>
      <c r="BV2" s="856"/>
      <c r="BW2" s="856"/>
      <c r="BX2" s="856"/>
      <c r="BY2" s="856"/>
    </row>
    <row r="3" spans="1:77" s="243" customFormat="1" ht="50.25" customHeight="1" x14ac:dyDescent="0.25">
      <c r="A3" s="251" t="s">
        <v>165</v>
      </c>
      <c r="B3" s="376" t="s">
        <v>124</v>
      </c>
      <c r="C3" s="376" t="s">
        <v>6</v>
      </c>
      <c r="D3" s="376" t="s">
        <v>1</v>
      </c>
      <c r="E3" s="376" t="s">
        <v>2</v>
      </c>
      <c r="F3" s="376" t="s">
        <v>166</v>
      </c>
      <c r="G3" s="884" t="s">
        <v>167</v>
      </c>
      <c r="H3" s="884"/>
      <c r="I3" s="376" t="s">
        <v>168</v>
      </c>
      <c r="J3" s="376" t="s">
        <v>16</v>
      </c>
      <c r="K3" s="376" t="s">
        <v>169</v>
      </c>
      <c r="L3" s="376" t="s">
        <v>170</v>
      </c>
      <c r="M3" s="376" t="s">
        <v>13</v>
      </c>
      <c r="N3" s="376" t="s">
        <v>146</v>
      </c>
      <c r="O3" s="376" t="s">
        <v>14</v>
      </c>
      <c r="P3" s="376" t="s">
        <v>146</v>
      </c>
      <c r="Q3" s="376" t="s">
        <v>15</v>
      </c>
      <c r="R3" s="376" t="s">
        <v>146</v>
      </c>
      <c r="S3" s="376" t="s">
        <v>171</v>
      </c>
      <c r="T3" s="376" t="s">
        <v>11</v>
      </c>
      <c r="U3" s="250" t="s">
        <v>172</v>
      </c>
      <c r="V3" s="380" t="s">
        <v>173</v>
      </c>
      <c r="W3" s="250" t="s">
        <v>146</v>
      </c>
      <c r="X3" s="380" t="s">
        <v>174</v>
      </c>
      <c r="Y3" s="250" t="s">
        <v>146</v>
      </c>
      <c r="Z3" s="380" t="s">
        <v>175</v>
      </c>
      <c r="AA3" s="380" t="s">
        <v>146</v>
      </c>
      <c r="AB3" s="380" t="s">
        <v>176</v>
      </c>
      <c r="AC3" s="854"/>
      <c r="AD3" s="372" t="s">
        <v>5</v>
      </c>
      <c r="AE3" s="249" t="s">
        <v>177</v>
      </c>
      <c r="AF3" s="372" t="s">
        <v>178</v>
      </c>
      <c r="AG3" s="372" t="s">
        <v>177</v>
      </c>
      <c r="AH3" s="854"/>
      <c r="AI3" s="372" t="s">
        <v>179</v>
      </c>
      <c r="AJ3" s="854" t="s">
        <v>7</v>
      </c>
      <c r="AK3" s="854"/>
      <c r="AL3" s="885"/>
      <c r="AM3" s="885"/>
      <c r="AN3" s="885"/>
      <c r="AO3" s="886"/>
      <c r="AP3" s="865"/>
      <c r="AQ3" s="850"/>
      <c r="AR3" s="850"/>
      <c r="AS3" s="850"/>
      <c r="AT3" s="850"/>
      <c r="AU3" s="850"/>
      <c r="AV3" s="341" t="s">
        <v>183</v>
      </c>
      <c r="AW3" s="341" t="s">
        <v>1029</v>
      </c>
      <c r="AX3" s="341" t="s">
        <v>184</v>
      </c>
      <c r="AY3" s="341" t="s">
        <v>1025</v>
      </c>
      <c r="AZ3" s="341" t="s">
        <v>1026</v>
      </c>
      <c r="BA3" s="341" t="s">
        <v>183</v>
      </c>
      <c r="BB3" s="341" t="s">
        <v>1029</v>
      </c>
      <c r="BC3" s="341" t="s">
        <v>184</v>
      </c>
      <c r="BD3" s="341" t="s">
        <v>1025</v>
      </c>
      <c r="BE3" s="341" t="s">
        <v>1026</v>
      </c>
      <c r="BF3" s="341" t="s">
        <v>183</v>
      </c>
      <c r="BG3" s="341" t="s">
        <v>1029</v>
      </c>
      <c r="BH3" s="341" t="s">
        <v>184</v>
      </c>
      <c r="BI3" s="341" t="s">
        <v>1025</v>
      </c>
      <c r="BJ3" s="341" t="s">
        <v>1026</v>
      </c>
      <c r="BK3" s="341" t="s">
        <v>183</v>
      </c>
      <c r="BL3" s="341" t="s">
        <v>1029</v>
      </c>
      <c r="BM3" s="341" t="s">
        <v>184</v>
      </c>
      <c r="BN3" s="341" t="s">
        <v>1025</v>
      </c>
      <c r="BO3" s="341" t="s">
        <v>1026</v>
      </c>
      <c r="BP3" s="341" t="s">
        <v>183</v>
      </c>
      <c r="BQ3" s="341" t="s">
        <v>1029</v>
      </c>
      <c r="BR3" s="341" t="s">
        <v>184</v>
      </c>
      <c r="BS3" s="341" t="s">
        <v>1025</v>
      </c>
      <c r="BT3" s="341" t="s">
        <v>1026</v>
      </c>
      <c r="BU3" s="341" t="s">
        <v>183</v>
      </c>
      <c r="BV3" s="341" t="s">
        <v>1029</v>
      </c>
      <c r="BW3" s="341" t="s">
        <v>184</v>
      </c>
      <c r="BX3" s="341" t="s">
        <v>1025</v>
      </c>
      <c r="BY3" s="341" t="s">
        <v>1026</v>
      </c>
    </row>
    <row r="4" spans="1:77" ht="408.6" customHeight="1" x14ac:dyDescent="0.2">
      <c r="A4" s="369" t="s">
        <v>186</v>
      </c>
      <c r="B4" s="382" t="s">
        <v>59</v>
      </c>
      <c r="C4" s="382" t="s">
        <v>89</v>
      </c>
      <c r="D4" s="382" t="s">
        <v>12</v>
      </c>
      <c r="E4" s="382" t="s">
        <v>93</v>
      </c>
      <c r="F4" s="274" t="s">
        <v>979</v>
      </c>
      <c r="G4" s="371" t="s">
        <v>1096</v>
      </c>
      <c r="H4" s="367" t="s">
        <v>1044</v>
      </c>
      <c r="I4" s="274" t="s">
        <v>978</v>
      </c>
      <c r="J4" s="382" t="s">
        <v>63</v>
      </c>
      <c r="K4" s="382">
        <v>1</v>
      </c>
      <c r="L4" s="424">
        <f>IF(J4="Diaria",+(K4/360),IF(J4="Mensual",+(K4/12),IF(J4="Bimestral",+(K4/6),IF(J4="Trimestral",+(K4/4),IF(J4="Semestral",+(K4/2),IF(J4="Anual",+(K4/1),""))))))</f>
        <v>8.3333333333333329E-2</v>
      </c>
      <c r="M4" s="382" t="s">
        <v>83</v>
      </c>
      <c r="N4" s="382">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1</v>
      </c>
      <c r="O4" s="382" t="s">
        <v>84</v>
      </c>
      <c r="P4" s="382" t="str">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
      </c>
      <c r="Q4" s="382" t="s">
        <v>70</v>
      </c>
      <c r="R4" s="382">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422" t="s">
        <v>57</v>
      </c>
      <c r="T4" s="422" t="s">
        <v>58</v>
      </c>
      <c r="U4" s="422">
        <f>+MAX(N4,P4,R4)</f>
        <v>1</v>
      </c>
      <c r="V4" s="370" t="str">
        <f>IF(L4&lt;=20%,"Muy baja",IF(L4&lt;=40%,"Baja",IF(L4&lt;=60%,"Media",IF(L4&lt;=80%,"Alta",IF(L4&lt;=100%,"Muy alta",IF(L4&gt;=100%,"Muy alta",""))))))</f>
        <v>Muy baja</v>
      </c>
      <c r="W4" s="423">
        <f>+IFERROR(VLOOKUP(V4,[6]Fórmula!$F$1:$G$6,2,FALSE),"")</f>
        <v>0.2</v>
      </c>
      <c r="X4" s="377" t="str">
        <f>IF(U4=20%,"Leve",IF(U4=40%,"Menor",IF(U4=60%,"Moderado",IF(U4=80%,"Mayor",IF(U4=100%,"Catastrófico","")))))</f>
        <v>Catastrófico</v>
      </c>
      <c r="Y4" s="423">
        <f>+IFERROR(VLOOKUP(X4,[6]Fórmula!$H$1:$I$6,2,FALSE),"")</f>
        <v>1</v>
      </c>
      <c r="Z4" s="377" t="str">
        <f>+IFERROR(VLOOKUP(V4&amp;X4,[6]Fórmula!$C$2:$D$26,2,FALSE),"")</f>
        <v>Extremo</v>
      </c>
      <c r="AA4" s="423">
        <f>IF(Z4="Bajo",25%,IF(Z4="Moderado",50%,IF(Z4="Alto",75%,IF(Z4="Extremo",100%,""))))</f>
        <v>1</v>
      </c>
      <c r="AB4" s="425" t="s">
        <v>678</v>
      </c>
      <c r="AC4" s="272" t="s">
        <v>1051</v>
      </c>
      <c r="AD4" s="272" t="s">
        <v>54</v>
      </c>
      <c r="AE4" s="273">
        <f t="shared" ref="AE4:AE7" si="0">IF(AD4="Preventivo",25%,IF(AD4="Detectivo",15%,IF(AD4="Correctivo",10%,"")))</f>
        <v>0.25</v>
      </c>
      <c r="AF4" s="274" t="s">
        <v>194</v>
      </c>
      <c r="AG4" s="273">
        <f>IF(AF4="Manual",15%,IF(AF4="Automático",25%,""))</f>
        <v>0.15</v>
      </c>
      <c r="AH4" s="273">
        <f>+AG4+AE4</f>
        <v>0.4</v>
      </c>
      <c r="AI4" s="274" t="s">
        <v>195</v>
      </c>
      <c r="AJ4" s="367" t="s">
        <v>23</v>
      </c>
      <c r="AK4" s="274" t="s">
        <v>679</v>
      </c>
      <c r="AL4" s="383">
        <f>+AA4*AH4</f>
        <v>0.4</v>
      </c>
      <c r="AM4" s="248">
        <f>+AA4-AL4</f>
        <v>0.6</v>
      </c>
      <c r="AN4" s="458" t="str">
        <f>+IF(C4="Corrupción","Moderado",IF(AM4&lt;=25%,"Bajo",IF(AM4&lt;=50%,"Moderado",IF(AM4&lt;=75%,"Alto",IF(AM4&gt;75%,"Extremo","")))))</f>
        <v>Alto</v>
      </c>
      <c r="AO4" s="375" t="s">
        <v>56</v>
      </c>
      <c r="AP4" s="276">
        <v>1</v>
      </c>
      <c r="AQ4" s="462" t="s">
        <v>1050</v>
      </c>
      <c r="AR4" s="382" t="s">
        <v>1049</v>
      </c>
      <c r="AS4" s="247">
        <v>45292</v>
      </c>
      <c r="AT4" s="246">
        <v>45657</v>
      </c>
      <c r="AU4" s="245" t="s">
        <v>664</v>
      </c>
      <c r="AV4" s="34">
        <v>45351</v>
      </c>
      <c r="AW4" s="34"/>
      <c r="AX4" s="97"/>
      <c r="AY4" s="97"/>
      <c r="AZ4" s="97"/>
      <c r="BA4" s="34">
        <v>45412</v>
      </c>
      <c r="BB4" s="34"/>
      <c r="BC4" s="97"/>
      <c r="BD4" s="97"/>
      <c r="BE4" s="97"/>
      <c r="BF4" s="34">
        <v>45473</v>
      </c>
      <c r="BG4" s="34"/>
      <c r="BH4" s="97"/>
      <c r="BI4" s="97"/>
      <c r="BJ4" s="97"/>
      <c r="BK4" s="34">
        <v>45535</v>
      </c>
      <c r="BL4" s="34"/>
      <c r="BM4" s="97"/>
      <c r="BN4" s="97"/>
      <c r="BO4" s="97"/>
      <c r="BP4" s="34">
        <v>45596</v>
      </c>
      <c r="BQ4" s="34"/>
      <c r="BR4" s="97"/>
      <c r="BS4" s="97"/>
      <c r="BT4" s="97"/>
      <c r="BU4" s="34">
        <v>45657</v>
      </c>
      <c r="BV4" s="34"/>
      <c r="BW4" s="97"/>
      <c r="BX4" s="97"/>
      <c r="BY4" s="97"/>
    </row>
    <row r="5" spans="1:77" ht="217.15" customHeight="1" x14ac:dyDescent="0.2">
      <c r="A5" s="878" t="s">
        <v>196</v>
      </c>
      <c r="B5" s="899" t="s">
        <v>59</v>
      </c>
      <c r="C5" s="899" t="s">
        <v>89</v>
      </c>
      <c r="D5" s="899" t="s">
        <v>17</v>
      </c>
      <c r="E5" s="899" t="s">
        <v>64</v>
      </c>
      <c r="F5" s="905" t="s">
        <v>977</v>
      </c>
      <c r="G5" s="868" t="s">
        <v>1097</v>
      </c>
      <c r="H5" s="868" t="s">
        <v>1041</v>
      </c>
      <c r="I5" s="905" t="s">
        <v>1019</v>
      </c>
      <c r="J5" s="899" t="s">
        <v>92</v>
      </c>
      <c r="K5" s="899">
        <v>2</v>
      </c>
      <c r="L5" s="904">
        <f>IF(J5="Diaria",+(K5/360),IF(J5="Mensual",+(K5/12),IF(J5="Bimestral",+(K5/6),IF(J5="Trimestral",+(K5/4),IF(J5="Semestral",+(K5/2),IF(J5="Anual",+(K5/1),""))))))</f>
        <v>1</v>
      </c>
      <c r="M5" s="899" t="s">
        <v>83</v>
      </c>
      <c r="N5" s="899">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1</v>
      </c>
      <c r="O5" s="899" t="s">
        <v>73</v>
      </c>
      <c r="P5" s="899" t="str">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
      </c>
      <c r="Q5" s="899" t="s">
        <v>70</v>
      </c>
      <c r="R5" s="899">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897" t="s">
        <v>57</v>
      </c>
      <c r="T5" s="897" t="s">
        <v>70</v>
      </c>
      <c r="U5" s="897">
        <f>+MAX(N5,P5,R5)</f>
        <v>1</v>
      </c>
      <c r="V5" s="846" t="str">
        <f>IF(L5&lt;=20%,"Muy baja",IF(L5&lt;=40%,"Baja",IF(L5&lt;=60%,"Media",IF(L5&lt;=80%,"Alta",IF(L5&lt;=100%,"Muy alta",IF(L5&gt;=100%,"Muy alta",""))))))</f>
        <v>Muy alta</v>
      </c>
      <c r="W5" s="898">
        <f>+IFERROR(VLOOKUP(V5,[6]Fórmula!$F$1:$G$6,2,FALSE),"")</f>
        <v>1</v>
      </c>
      <c r="X5" s="863" t="str">
        <f>IF(U5=20%,"Leve",IF(U5=40%,"Menor",IF(U5=60%,"Moderado",IF(U5=80%,"Mayor",IF(U5=100%,"Catastrófico","")))))</f>
        <v>Catastrófico</v>
      </c>
      <c r="Y5" s="898">
        <f>+IFERROR(VLOOKUP(X5,[6]Fórmula!$H$1:$I$6,2,FALSE),"")</f>
        <v>1</v>
      </c>
      <c r="Z5" s="863" t="str">
        <f>+IFERROR(VLOOKUP(V5&amp;X5,[6]Fórmula!$C$2:$D$26,2,FALSE),"")</f>
        <v>Extremo</v>
      </c>
      <c r="AA5" s="898">
        <f>IF(Z5="Bajo",25%,IF(Z5="Moderado",50%,IF(Z5="Alto",75%,IF(Z5="Extremo",100%,""))))</f>
        <v>1</v>
      </c>
      <c r="AB5" s="906" t="s">
        <v>680</v>
      </c>
      <c r="AC5" s="272" t="s">
        <v>1042</v>
      </c>
      <c r="AD5" s="272" t="s">
        <v>54</v>
      </c>
      <c r="AE5" s="273">
        <f t="shared" si="0"/>
        <v>0.25</v>
      </c>
      <c r="AF5" s="274" t="s">
        <v>194</v>
      </c>
      <c r="AG5" s="273">
        <f>IF(AF5="Manual",15%,IF(AF5="Automático",25%,""))</f>
        <v>0.15</v>
      </c>
      <c r="AH5" s="273">
        <f>+AG5+AE5</f>
        <v>0.4</v>
      </c>
      <c r="AI5" s="274" t="s">
        <v>195</v>
      </c>
      <c r="AJ5" s="367" t="s">
        <v>23</v>
      </c>
      <c r="AK5" s="274" t="s">
        <v>681</v>
      </c>
      <c r="AL5" s="383">
        <f>+AA5*AH5</f>
        <v>0.4</v>
      </c>
      <c r="AM5" s="248">
        <f>+AA5-AL5</f>
        <v>0.6</v>
      </c>
      <c r="AN5" s="846" t="str">
        <f>+IF(C5="Corrupción","Moderado",IF(AM6&lt;=25%,"Bajo",IF(AM6&lt;=50%,"Moderado",IF(AM6&lt;=75%,"Alto",IF(AM6&gt;75%,"Extremo","")))))</f>
        <v>Moderado</v>
      </c>
      <c r="AO5" s="848" t="s">
        <v>56</v>
      </c>
      <c r="AP5" s="276">
        <v>1</v>
      </c>
      <c r="AQ5" s="463" t="s">
        <v>1045</v>
      </c>
      <c r="AR5" s="382" t="s">
        <v>597</v>
      </c>
      <c r="AS5" s="247">
        <v>45292</v>
      </c>
      <c r="AT5" s="246">
        <v>45657</v>
      </c>
      <c r="AU5" s="245" t="s">
        <v>682</v>
      </c>
      <c r="AV5" s="34">
        <v>45351</v>
      </c>
      <c r="AW5" s="34"/>
      <c r="AX5" s="97"/>
      <c r="AY5" s="97"/>
      <c r="AZ5" s="97"/>
      <c r="BA5" s="34">
        <v>45412</v>
      </c>
      <c r="BB5" s="34"/>
      <c r="BC5" s="97"/>
      <c r="BD5" s="97"/>
      <c r="BE5" s="97"/>
      <c r="BF5" s="34">
        <v>45473</v>
      </c>
      <c r="BG5" s="34"/>
      <c r="BH5" s="97"/>
      <c r="BI5" s="97"/>
      <c r="BJ5" s="97"/>
      <c r="BK5" s="34">
        <v>45535</v>
      </c>
      <c r="BL5" s="34"/>
      <c r="BM5" s="97"/>
      <c r="BN5" s="97"/>
      <c r="BO5" s="97"/>
      <c r="BP5" s="34">
        <v>45596</v>
      </c>
      <c r="BQ5" s="34"/>
      <c r="BR5" s="97"/>
      <c r="BS5" s="97"/>
      <c r="BT5" s="97"/>
      <c r="BU5" s="34">
        <v>45657</v>
      </c>
      <c r="BV5" s="34"/>
      <c r="BW5" s="97"/>
      <c r="BX5" s="97"/>
      <c r="BY5" s="97"/>
    </row>
    <row r="6" spans="1:77" ht="324.75" customHeight="1" thickBot="1" x14ac:dyDescent="0.25">
      <c r="A6" s="878"/>
      <c r="B6" s="899"/>
      <c r="C6" s="899"/>
      <c r="D6" s="899"/>
      <c r="E6" s="899"/>
      <c r="F6" s="905"/>
      <c r="G6" s="868"/>
      <c r="H6" s="868"/>
      <c r="I6" s="905"/>
      <c r="J6" s="899"/>
      <c r="K6" s="899"/>
      <c r="L6" s="904"/>
      <c r="M6" s="899"/>
      <c r="N6" s="899"/>
      <c r="O6" s="899"/>
      <c r="P6" s="899"/>
      <c r="Q6" s="899"/>
      <c r="R6" s="899"/>
      <c r="S6" s="897"/>
      <c r="T6" s="897"/>
      <c r="U6" s="897"/>
      <c r="V6" s="846"/>
      <c r="W6" s="898"/>
      <c r="X6" s="863"/>
      <c r="Y6" s="898"/>
      <c r="Z6" s="863"/>
      <c r="AA6" s="898"/>
      <c r="AB6" s="906"/>
      <c r="AC6" s="272" t="s">
        <v>1043</v>
      </c>
      <c r="AD6" s="272" t="s">
        <v>54</v>
      </c>
      <c r="AE6" s="273">
        <f t="shared" si="0"/>
        <v>0.25</v>
      </c>
      <c r="AF6" s="274" t="s">
        <v>194</v>
      </c>
      <c r="AG6" s="273">
        <f>IF(AF6="Manual",15%,IF(AF6="Automático",25%,""))</f>
        <v>0.15</v>
      </c>
      <c r="AH6" s="273">
        <f>+AG6+AE6</f>
        <v>0.4</v>
      </c>
      <c r="AI6" s="274" t="s">
        <v>195</v>
      </c>
      <c r="AJ6" s="367" t="s">
        <v>23</v>
      </c>
      <c r="AK6" s="274" t="s">
        <v>683</v>
      </c>
      <c r="AL6" s="383">
        <f>+AM5*AH6</f>
        <v>0.24</v>
      </c>
      <c r="AM6" s="248">
        <f>+AM5-AL6</f>
        <v>0.36</v>
      </c>
      <c r="AN6" s="846"/>
      <c r="AO6" s="848"/>
      <c r="AP6" s="277">
        <v>2</v>
      </c>
      <c r="AQ6" s="462" t="s">
        <v>1046</v>
      </c>
      <c r="AR6" s="382" t="s">
        <v>1047</v>
      </c>
      <c r="AS6" s="247">
        <v>45292</v>
      </c>
      <c r="AT6" s="246">
        <v>45657</v>
      </c>
      <c r="AU6" s="326" t="s">
        <v>588</v>
      </c>
      <c r="AV6" s="34">
        <v>45351</v>
      </c>
      <c r="AW6" s="34"/>
      <c r="AX6" s="90"/>
      <c r="AY6" s="90"/>
      <c r="AZ6" s="90"/>
      <c r="BA6" s="34">
        <v>45412</v>
      </c>
      <c r="BB6" s="34"/>
      <c r="BC6" s="90"/>
      <c r="BD6" s="90"/>
      <c r="BE6" s="90"/>
      <c r="BF6" s="34">
        <v>45473</v>
      </c>
      <c r="BG6" s="34"/>
      <c r="BH6" s="90"/>
      <c r="BI6" s="90"/>
      <c r="BJ6" s="90"/>
      <c r="BK6" s="34">
        <v>45535</v>
      </c>
      <c r="BL6" s="34"/>
      <c r="BM6" s="90"/>
      <c r="BN6" s="90"/>
      <c r="BO6" s="90"/>
      <c r="BP6" s="34">
        <v>45596</v>
      </c>
      <c r="BQ6" s="34"/>
      <c r="BR6" s="90"/>
      <c r="BS6" s="90"/>
      <c r="BT6" s="90"/>
      <c r="BU6" s="34">
        <v>45657</v>
      </c>
      <c r="BV6" s="34"/>
      <c r="BW6" s="90"/>
      <c r="BX6" s="90"/>
      <c r="BY6" s="90"/>
    </row>
    <row r="7" spans="1:77" ht="123.75" customHeight="1" thickBot="1" x14ac:dyDescent="0.25">
      <c r="A7" s="388" t="s">
        <v>196</v>
      </c>
      <c r="B7" s="385" t="s">
        <v>59</v>
      </c>
      <c r="C7" s="385" t="s">
        <v>89</v>
      </c>
      <c r="D7" s="385" t="s">
        <v>76</v>
      </c>
      <c r="E7" s="385" t="s">
        <v>93</v>
      </c>
      <c r="F7" s="389" t="s">
        <v>693</v>
      </c>
      <c r="G7" s="385" t="s">
        <v>1088</v>
      </c>
      <c r="H7" s="385" t="s">
        <v>1067</v>
      </c>
      <c r="I7" s="389" t="s">
        <v>694</v>
      </c>
      <c r="J7" s="385" t="s">
        <v>32</v>
      </c>
      <c r="K7" s="385">
        <v>1</v>
      </c>
      <c r="L7" s="387">
        <f>IF(J7="Diaria",+(K7/360),IF(J7="Mensual",+(K7/12),IF(J7="Bimestral",+(K7/6),IF(J7="Trimestral",+(K7/4),IF(J7="Semestral",+(K7/2),IF(J7="Anual",+(K7/1),""))))))</f>
        <v>2.7777777777777779E-3</v>
      </c>
      <c r="M7" s="385" t="s">
        <v>70</v>
      </c>
      <c r="N7" s="385">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385" t="s">
        <v>30</v>
      </c>
      <c r="P7" s="385">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0.2</v>
      </c>
      <c r="Q7" s="385" t="s">
        <v>70</v>
      </c>
      <c r="R7" s="385">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384" t="s">
        <v>57</v>
      </c>
      <c r="T7" s="384" t="s">
        <v>43</v>
      </c>
      <c r="U7" s="384">
        <f>+MAX(N7,P7,R7)</f>
        <v>0.2</v>
      </c>
      <c r="V7" s="395" t="str">
        <f>IF(L7&lt;=20%,"Muy baja",IF(L7&lt;=40%,"Baja",IF(L7&lt;=60%,"Media",IF(L7&lt;=80%,"Alta",IF(L7&lt;=100%,"Muy alta",IF(L7&gt;=100%,"Muy alta",""))))))</f>
        <v>Muy baja</v>
      </c>
      <c r="W7" s="396">
        <f>+IFERROR(VLOOKUP(V7,Fórmula!$F$1:$G$6,2,FALSE),"")</f>
        <v>0.2</v>
      </c>
      <c r="X7" s="395" t="str">
        <f>IF(U7=20%,"Leve",IF(U7=40%,"Menor",IF(U7=60%,"Moderado",IF(U7=80%,"Mayor",IF(U7=100%,"Catastrófico","")))))</f>
        <v>Leve</v>
      </c>
      <c r="Y7" s="395" t="s">
        <v>20</v>
      </c>
      <c r="Z7" s="396" t="s">
        <v>147</v>
      </c>
      <c r="AA7" s="393" t="s">
        <v>147</v>
      </c>
      <c r="AB7" s="397" t="s">
        <v>695</v>
      </c>
      <c r="AC7" s="74" t="s">
        <v>1068</v>
      </c>
      <c r="AD7" s="75" t="s">
        <v>54</v>
      </c>
      <c r="AE7" s="76">
        <f t="shared" si="0"/>
        <v>0.25</v>
      </c>
      <c r="AF7" s="389" t="s">
        <v>194</v>
      </c>
      <c r="AG7" s="22">
        <f t="shared" ref="AG7:AG8" si="1">IF(AF7="Manual",15%,IF(AF7="Automático",25%,""))</f>
        <v>0.15</v>
      </c>
      <c r="AH7" s="22">
        <f t="shared" ref="AH7:AH8" si="2">+AG7+AE7</f>
        <v>0.4</v>
      </c>
      <c r="AI7" s="334" t="s">
        <v>195</v>
      </c>
      <c r="AJ7" s="385" t="s">
        <v>39</v>
      </c>
      <c r="AK7" s="334" t="s">
        <v>70</v>
      </c>
      <c r="AL7" s="474">
        <v>0.15</v>
      </c>
      <c r="AM7" s="474">
        <v>0.15</v>
      </c>
      <c r="AN7" s="469" t="s">
        <v>147</v>
      </c>
      <c r="AO7" s="317" t="s">
        <v>56</v>
      </c>
      <c r="AP7" s="335">
        <v>1</v>
      </c>
      <c r="AQ7" s="335" t="s">
        <v>1069</v>
      </c>
      <c r="AR7" s="271" t="s">
        <v>597</v>
      </c>
      <c r="AS7" s="30">
        <v>45474</v>
      </c>
      <c r="AT7" s="30">
        <v>45657</v>
      </c>
      <c r="AU7" s="326" t="s">
        <v>1070</v>
      </c>
      <c r="AV7" s="34">
        <v>45351</v>
      </c>
      <c r="AW7" s="34"/>
      <c r="AX7" s="34"/>
      <c r="AY7" s="34"/>
      <c r="AZ7" s="34"/>
      <c r="BA7" s="34">
        <v>45412</v>
      </c>
      <c r="BB7" s="34"/>
      <c r="BC7" s="34"/>
      <c r="BD7" s="34"/>
      <c r="BE7" s="34"/>
      <c r="BF7" s="34">
        <v>45473</v>
      </c>
      <c r="BG7" s="34"/>
      <c r="BH7" s="34"/>
      <c r="BI7" s="34"/>
      <c r="BJ7" s="34"/>
      <c r="BK7" s="34">
        <v>45535</v>
      </c>
      <c r="BL7" s="34"/>
      <c r="BM7" s="34"/>
      <c r="BN7" s="34"/>
      <c r="BO7" s="34"/>
      <c r="BP7" s="34">
        <v>45596</v>
      </c>
      <c r="BQ7" s="34"/>
      <c r="BR7" s="34"/>
      <c r="BS7" s="34"/>
      <c r="BT7" s="34"/>
      <c r="BU7" s="34">
        <v>45657</v>
      </c>
      <c r="BV7" s="34"/>
      <c r="BW7" s="34"/>
      <c r="BX7" s="34"/>
      <c r="BY7" s="34"/>
    </row>
    <row r="8" spans="1:77" ht="138.75" customHeight="1" thickBot="1" x14ac:dyDescent="0.25">
      <c r="A8" s="332" t="s">
        <v>196</v>
      </c>
      <c r="B8" s="311" t="s">
        <v>59</v>
      </c>
      <c r="C8" s="311" t="s">
        <v>89</v>
      </c>
      <c r="D8" s="311" t="s">
        <v>76</v>
      </c>
      <c r="E8" s="311" t="s">
        <v>34</v>
      </c>
      <c r="F8" s="334" t="s">
        <v>551</v>
      </c>
      <c r="G8" s="311" t="s">
        <v>1086</v>
      </c>
      <c r="H8" s="311" t="s">
        <v>552</v>
      </c>
      <c r="I8" s="334" t="s">
        <v>553</v>
      </c>
      <c r="J8" s="311" t="s">
        <v>63</v>
      </c>
      <c r="K8" s="311">
        <v>1</v>
      </c>
      <c r="L8" s="314">
        <v>2.7777777777777779E-3</v>
      </c>
      <c r="M8" s="311" t="s">
        <v>29</v>
      </c>
      <c r="N8" s="311">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311" t="s">
        <v>61</v>
      </c>
      <c r="P8" s="311">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0.6</v>
      </c>
      <c r="Q8" s="311" t="s">
        <v>70</v>
      </c>
      <c r="R8" s="311">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307" t="s">
        <v>57</v>
      </c>
      <c r="T8" s="307" t="s">
        <v>43</v>
      </c>
      <c r="U8" s="307">
        <f>+MAX(N8,P8,R8)</f>
        <v>0.6</v>
      </c>
      <c r="V8" s="318" t="str">
        <f>IF(L8&lt;=20%,"Muy baja",IF(L8&lt;=40%,"Baja",IF(L8&lt;=60%,"Media",IF(L8&lt;=80%,"Alta",IF(L8&lt;=100%,"Muy alta",IF(L8&gt;=100%,"Muy alta",""))))))</f>
        <v>Muy baja</v>
      </c>
      <c r="W8" s="300">
        <f>+IFERROR(VLOOKUP(V8,Fórmula!$F$1:$G$6,2,FALSE),"")</f>
        <v>0.2</v>
      </c>
      <c r="X8" s="309" t="str">
        <f>IF(U8=20%,"Leve",IF(U8=40%,"Menor",IF(U8=60%,"Moderado",IF(U8=80%,"Mayor",IF(U8=100%,"Catastrófico","")))))</f>
        <v>Moderado</v>
      </c>
      <c r="Y8" s="327" t="s">
        <v>53</v>
      </c>
      <c r="Z8" s="304" t="str">
        <f>+IFERROR(VLOOKUP(V8&amp;X8,Fórmula!$C$2:$D$26,2,FALSE),"")</f>
        <v>Moderado</v>
      </c>
      <c r="AA8" s="327" t="s">
        <v>53</v>
      </c>
      <c r="AB8" s="346" t="s">
        <v>554</v>
      </c>
      <c r="AC8" s="60" t="s">
        <v>1298</v>
      </c>
      <c r="AD8" s="50" t="s">
        <v>54</v>
      </c>
      <c r="AE8" s="22">
        <f t="shared" ref="AE8" si="3">IF(AD8="Preventivo",25%,IF(AD8="Detectivo",15%,IF(AD8="Correctivo",10%,"")))</f>
        <v>0.25</v>
      </c>
      <c r="AF8" s="334" t="s">
        <v>194</v>
      </c>
      <c r="AG8" s="22">
        <f t="shared" si="1"/>
        <v>0.15</v>
      </c>
      <c r="AH8" s="22">
        <f t="shared" si="2"/>
        <v>0.4</v>
      </c>
      <c r="AI8" s="334" t="s">
        <v>195</v>
      </c>
      <c r="AJ8" s="311" t="s">
        <v>23</v>
      </c>
      <c r="AK8" s="334" t="s">
        <v>555</v>
      </c>
      <c r="AL8" s="412">
        <v>0.3</v>
      </c>
      <c r="AM8" s="412">
        <v>0.3</v>
      </c>
      <c r="AN8" s="374" t="s">
        <v>53</v>
      </c>
      <c r="AO8" s="317" t="s">
        <v>56</v>
      </c>
      <c r="AP8" s="473">
        <v>2</v>
      </c>
      <c r="AQ8" s="316" t="s">
        <v>1302</v>
      </c>
      <c r="AR8" s="6" t="s">
        <v>597</v>
      </c>
      <c r="AS8" s="30">
        <v>45292</v>
      </c>
      <c r="AT8" s="30">
        <v>45657</v>
      </c>
      <c r="AU8" s="30" t="s">
        <v>1299</v>
      </c>
      <c r="AV8" s="34">
        <v>45351</v>
      </c>
      <c r="AW8" s="34"/>
      <c r="AX8" s="84"/>
      <c r="AY8" s="84"/>
      <c r="AZ8" s="84"/>
      <c r="BA8" s="34">
        <v>45412</v>
      </c>
      <c r="BB8" s="34"/>
      <c r="BC8" s="84"/>
      <c r="BD8" s="84"/>
      <c r="BE8" s="84"/>
      <c r="BF8" s="34">
        <v>45473</v>
      </c>
      <c r="BG8" s="34"/>
      <c r="BH8" s="84"/>
      <c r="BI8" s="84"/>
      <c r="BJ8" s="84"/>
      <c r="BK8" s="34">
        <v>45535</v>
      </c>
      <c r="BL8" s="34"/>
      <c r="BM8" s="84"/>
      <c r="BN8" s="84"/>
      <c r="BO8" s="84"/>
      <c r="BP8" s="34">
        <v>45596</v>
      </c>
      <c r="BQ8" s="34"/>
      <c r="BR8" s="84"/>
      <c r="BS8" s="84"/>
      <c r="BT8" s="84"/>
      <c r="BU8" s="34">
        <v>45657</v>
      </c>
      <c r="BV8" s="34"/>
      <c r="BW8" s="84"/>
      <c r="BX8" s="84"/>
      <c r="BY8" s="84"/>
    </row>
  </sheetData>
  <sheetProtection formatCells="0" formatColumns="0" formatRows="0"/>
  <mergeCells count="49">
    <mergeCell ref="H5:H6"/>
    <mergeCell ref="I5:I6"/>
    <mergeCell ref="S5:S6"/>
    <mergeCell ref="T5:T6"/>
    <mergeCell ref="Y5:Y6"/>
    <mergeCell ref="X5:X6"/>
    <mergeCell ref="AP2:AQ3"/>
    <mergeCell ref="AR2:AR3"/>
    <mergeCell ref="AB5:AB6"/>
    <mergeCell ref="AA5:AA6"/>
    <mergeCell ref="AO2:AO3"/>
    <mergeCell ref="AN5:AN6"/>
    <mergeCell ref="A1:T2"/>
    <mergeCell ref="AD2:AG2"/>
    <mergeCell ref="AM1:AO1"/>
    <mergeCell ref="J5:J6"/>
    <mergeCell ref="K5:K6"/>
    <mergeCell ref="L5:L6"/>
    <mergeCell ref="M5:M6"/>
    <mergeCell ref="G3:H3"/>
    <mergeCell ref="AO5:AO6"/>
    <mergeCell ref="G5:G6"/>
    <mergeCell ref="A5:A6"/>
    <mergeCell ref="B5:B6"/>
    <mergeCell ref="C5:C6"/>
    <mergeCell ref="D5:D6"/>
    <mergeCell ref="E5:E6"/>
    <mergeCell ref="F5:F6"/>
    <mergeCell ref="Q5:Q6"/>
    <mergeCell ref="N5:N6"/>
    <mergeCell ref="O5:O6"/>
    <mergeCell ref="P5:P6"/>
    <mergeCell ref="R5:R6"/>
    <mergeCell ref="U5:U6"/>
    <mergeCell ref="V5:V6"/>
    <mergeCell ref="W5:W6"/>
    <mergeCell ref="AV2:BY2"/>
    <mergeCell ref="Z5:Z6"/>
    <mergeCell ref="AH2:AH3"/>
    <mergeCell ref="U1:AB2"/>
    <mergeCell ref="AC1:AK1"/>
    <mergeCell ref="AC2:AC3"/>
    <mergeCell ref="AJ3:AK3"/>
    <mergeCell ref="AU2:AU3"/>
    <mergeCell ref="AL2:AN3"/>
    <mergeCell ref="AP1:BY1"/>
    <mergeCell ref="AS2:AS3"/>
    <mergeCell ref="AT2:AT3"/>
    <mergeCell ref="AI2:AK2"/>
  </mergeCells>
  <conditionalFormatting sqref="AC5">
    <cfRule type="containsText" dxfId="840" priority="82" operator="containsText" text="BAJA">
      <formula>NOT(ISERROR(SEARCH("BAJA",AC5)))</formula>
    </cfRule>
    <cfRule type="containsText" dxfId="839" priority="84" operator="containsText" text="ALTA">
      <formula>NOT(ISERROR(SEARCH("ALTA",AC5)))</formula>
    </cfRule>
    <cfRule type="containsText" dxfId="838" priority="83" operator="containsText" text="MEDIA">
      <formula>NOT(ISERROR(SEARCH("MEDIA",AC5)))</formula>
    </cfRule>
  </conditionalFormatting>
  <conditionalFormatting sqref="AC7:AD7">
    <cfRule type="containsText" dxfId="837" priority="33" operator="containsText" text="ALTA">
      <formula>NOT(ISERROR(SEARCH("ALTA",AC7)))</formula>
    </cfRule>
    <cfRule type="containsText" dxfId="836" priority="31" operator="containsText" text="BAJA">
      <formula>NOT(ISERROR(SEARCH("BAJA",AC7)))</formula>
    </cfRule>
    <cfRule type="containsText" dxfId="835" priority="32" operator="containsText" text="MEDIA">
      <formula>NOT(ISERROR(SEARCH("MEDIA",AC7)))</formula>
    </cfRule>
  </conditionalFormatting>
  <conditionalFormatting sqref="AI4:AI6">
    <cfRule type="containsText" dxfId="834" priority="73" operator="containsText" text="BAJA">
      <formula>NOT(ISERROR(SEARCH("BAJA",AI4)))</formula>
    </cfRule>
    <cfRule type="containsText" dxfId="833" priority="74" operator="containsText" text="MEDIA">
      <formula>NOT(ISERROR(SEARCH("MEDIA",AI4)))</formula>
    </cfRule>
    <cfRule type="containsText" dxfId="832" priority="75" operator="containsText" text="ALTA">
      <formula>NOT(ISERROR(SEARCH("ALTA",AI4)))</formula>
    </cfRule>
  </conditionalFormatting>
  <conditionalFormatting sqref="AI7:AJ8">
    <cfRule type="containsText" dxfId="831" priority="18" operator="containsText" text="BAJA">
      <formula>NOT(ISERROR(SEARCH("BAJA",AI7)))</formula>
    </cfRule>
    <cfRule type="containsText" dxfId="830" priority="19" operator="containsText" text="MEDIA">
      <formula>NOT(ISERROR(SEARCH("MEDIA",AI7)))</formula>
    </cfRule>
    <cfRule type="containsText" dxfId="829" priority="20" operator="containsText" text="ALTA">
      <formula>NOT(ISERROR(SEARCH("ALTA",AI7)))</formula>
    </cfRule>
  </conditionalFormatting>
  <conditionalFormatting sqref="AK6">
    <cfRule type="containsText" dxfId="828" priority="87" operator="containsText" text="ALTA">
      <formula>NOT(ISERROR(SEARCH("ALTA",AK6)))</formula>
    </cfRule>
    <cfRule type="containsText" dxfId="827" priority="86" operator="containsText" text="MEDIA">
      <formula>NOT(ISERROR(SEARCH("MEDIA",AK6)))</formula>
    </cfRule>
    <cfRule type="containsText" dxfId="826" priority="85" operator="containsText" text="BAJA">
      <formula>NOT(ISERROR(SEARCH("BAJA",AK6)))</formula>
    </cfRule>
  </conditionalFormatting>
  <conditionalFormatting sqref="AL4:AM5">
    <cfRule type="cellIs" dxfId="825" priority="97" operator="between">
      <formula>26%</formula>
      <formula>50%</formula>
    </cfRule>
    <cfRule type="cellIs" dxfId="824" priority="98" operator="between">
      <formula>0%</formula>
      <formula>25%</formula>
    </cfRule>
    <cfRule type="containsText" dxfId="823" priority="99" operator="containsText" text="BAJA">
      <formula>NOT(ISERROR(SEARCH("BAJA",AL4)))</formula>
    </cfRule>
    <cfRule type="containsText" dxfId="822" priority="100" operator="containsText" text="MEDIA">
      <formula>NOT(ISERROR(SEARCH("MEDIA",AL4)))</formula>
    </cfRule>
    <cfRule type="containsText" dxfId="821" priority="101" operator="containsText" text="ALTA">
      <formula>NOT(ISERROR(SEARCH("ALTA",AL4)))</formula>
    </cfRule>
    <cfRule type="cellIs" dxfId="820" priority="95" operator="greaterThan">
      <formula>75%</formula>
    </cfRule>
    <cfRule type="cellIs" dxfId="819" priority="96" operator="between">
      <formula>51%</formula>
      <formula>75%</formula>
    </cfRule>
  </conditionalFormatting>
  <conditionalFormatting sqref="AL6:AM6">
    <cfRule type="containsText" dxfId="818" priority="92" operator="containsText" text="BAJA">
      <formula>NOT(ISERROR(SEARCH("BAJA",AL6)))</formula>
    </cfRule>
    <cfRule type="containsText" dxfId="817" priority="93" operator="containsText" text="MEDIA">
      <formula>NOT(ISERROR(SEARCH("MEDIA",AL6)))</formula>
    </cfRule>
    <cfRule type="containsText" dxfId="816" priority="94" operator="containsText" text="ALTA">
      <formula>NOT(ISERROR(SEARCH("ALTA",AL6)))</formula>
    </cfRule>
  </conditionalFormatting>
  <conditionalFormatting sqref="AL7:AM8">
    <cfRule type="cellIs" dxfId="815" priority="11" operator="greaterThan">
      <formula>75%</formula>
    </cfRule>
    <cfRule type="cellIs" dxfId="814" priority="12" operator="between">
      <formula>51%</formula>
      <formula>75%</formula>
    </cfRule>
    <cfRule type="containsText" dxfId="813" priority="17" operator="containsText" text="ALTA">
      <formula>NOT(ISERROR(SEARCH("ALTA",AL7)))</formula>
    </cfRule>
    <cfRule type="containsText" dxfId="812" priority="16" operator="containsText" text="MEDIA">
      <formula>NOT(ISERROR(SEARCH("MEDIA",AL7)))</formula>
    </cfRule>
    <cfRule type="containsText" dxfId="811" priority="15" operator="containsText" text="BAJA">
      <formula>NOT(ISERROR(SEARCH("BAJA",AL7)))</formula>
    </cfRule>
    <cfRule type="cellIs" dxfId="810" priority="14" operator="between">
      <formula>0%</formula>
      <formula>25%</formula>
    </cfRule>
    <cfRule type="cellIs" dxfId="809" priority="13" operator="between">
      <formula>26%</formula>
      <formula>50%</formula>
    </cfRule>
  </conditionalFormatting>
  <conditionalFormatting sqref="AM6">
    <cfRule type="cellIs" dxfId="808" priority="89" operator="between">
      <formula>51%</formula>
      <formula>75%</formula>
    </cfRule>
    <cfRule type="cellIs" dxfId="807" priority="90" operator="between">
      <formula>26%</formula>
      <formula>50%</formula>
    </cfRule>
    <cfRule type="cellIs" dxfId="806" priority="91" operator="between">
      <formula>0%</formula>
      <formula>25%</formula>
    </cfRule>
    <cfRule type="cellIs" dxfId="805" priority="88" operator="greaterThan">
      <formula>75%</formula>
    </cfRule>
  </conditionalFormatting>
  <conditionalFormatting sqref="AP7:AR7">
    <cfRule type="containsText" dxfId="804" priority="9" operator="containsText" text="MEDIA">
      <formula>NOT(ISERROR(SEARCH("MEDIA",AP7)))</formula>
    </cfRule>
    <cfRule type="containsText" dxfId="803" priority="10" operator="containsText" text="ALTA">
      <formula>NOT(ISERROR(SEARCH("ALTA",AP7)))</formula>
    </cfRule>
    <cfRule type="containsText" dxfId="802" priority="8" operator="containsText" text="BAJA">
      <formula>NOT(ISERROR(SEARCH("BAJA",AP7)))</formula>
    </cfRule>
  </conditionalFormatting>
  <dataValidations count="3">
    <dataValidation type="list" allowBlank="1" showInputMessage="1" showErrorMessage="1" sqref="A4:A8" xr:uid="{00000000-0002-0000-0A00-000004000000}">
      <formula1>"SI,NO"</formula1>
    </dataValidation>
    <dataValidation type="list" allowBlank="1" showInputMessage="1" showErrorMessage="1" sqref="AI4:AI8" xr:uid="{00000000-0002-0000-0A00-000003000000}">
      <formula1>"Confiable,No confiable"</formula1>
    </dataValidation>
    <dataValidation type="list" allowBlank="1" showInputMessage="1" showErrorMessage="1" sqref="AF4:AF8" xr:uid="{00000000-0002-0000-0A00-00000000000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r:uid="{64C5F1B4-916E-4147-AE9E-6E5256D5558A}">
          <x14:formula1>
            <xm:f>Listas!$K$2:$K$6</xm:f>
          </x14:formula1>
          <xm:sqref>S8</xm:sqref>
        </x14:dataValidation>
        <x14:dataValidation type="list" allowBlank="1" showInputMessage="1" showErrorMessage="1" xr:uid="{06C65F9E-5ED3-48A8-AB8D-26F78575EA48}">
          <x14:formula1>
            <xm:f>Listas!$M$2:$M$15</xm:f>
          </x14:formula1>
          <xm:sqref>B7:B8</xm:sqref>
        </x14:dataValidation>
        <x14:dataValidation type="list" allowBlank="1" showInputMessage="1" showErrorMessage="1" xr:uid="{9A871F25-D50E-4412-A9C1-F9B79E37C0DE}">
          <x14:formula1>
            <xm:f>Listas!$L$2:$L$5</xm:f>
          </x14:formula1>
          <xm:sqref>T7:T8</xm:sqref>
        </x14:dataValidation>
        <x14:dataValidation type="list" allowBlank="1" showInputMessage="1" showErrorMessage="1" xr:uid="{CFA43B4F-4A89-49BD-A5D2-5436FCD482C3}">
          <x14:formula1>
            <xm:f>Listas!$G$2:$G$11</xm:f>
          </x14:formula1>
          <xm:sqref>C7:C8</xm:sqref>
        </x14:dataValidation>
        <x14:dataValidation type="list" allowBlank="1" showInputMessage="1" showErrorMessage="1" xr:uid="{39716252-8240-4092-BFB0-802315EFBD58}">
          <x14:formula1>
            <xm:f>Listas!$B$2:$B$7</xm:f>
          </x14:formula1>
          <xm:sqref>D7:D8</xm:sqref>
        </x14:dataValidation>
        <x14:dataValidation type="list" allowBlank="1" showInputMessage="1" showErrorMessage="1" xr:uid="{BA9EA3C8-6A81-406A-8A9E-53E10033E88C}">
          <x14:formula1>
            <xm:f>Listas!$H$2:$H$3</xm:f>
          </x14:formula1>
          <xm:sqref>AJ7:AJ8</xm:sqref>
        </x14:dataValidation>
        <x14:dataValidation type="list" allowBlank="1" showInputMessage="1" showErrorMessage="1" xr:uid="{44E47E95-DE5F-42CA-B96D-EB65A3D11482}">
          <x14:formula1>
            <xm:f>Listas!$C$2:$C$8</xm:f>
          </x14:formula1>
          <xm:sqref>E7:E8</xm:sqref>
        </x14:dataValidation>
        <x14:dataValidation type="list" allowBlank="1" showInputMessage="1" showErrorMessage="1" xr:uid="{C4E264E2-F510-4E1A-8463-B747EBB18F80}">
          <x14:formula1>
            <xm:f>Listas!$F$2:$F$4</xm:f>
          </x14:formula1>
          <xm:sqref>AD7:AD8</xm:sqref>
        </x14:dataValidation>
        <x14:dataValidation type="list" allowBlank="1" showInputMessage="1" showErrorMessage="1" xr:uid="{4A3888A2-92F0-4AFB-8336-4E20E6AAF717}">
          <x14:formula1>
            <xm:f>Listas!$Q$2:$Q$8</xm:f>
          </x14:formula1>
          <xm:sqref>J7:J8</xm:sqref>
        </x14:dataValidation>
        <x14:dataValidation type="list" allowBlank="1" showInputMessage="1" showErrorMessage="1" xr:uid="{54E4C41F-4E2E-4D1F-83E2-F943A122037F}">
          <x14:formula1>
            <xm:f>Listas!$P$2:$P$7</xm:f>
          </x14:formula1>
          <xm:sqref>Q7:Q8</xm:sqref>
        </x14:dataValidation>
        <x14:dataValidation type="list" allowBlank="1" showInputMessage="1" showErrorMessage="1" xr:uid="{236AE388-4C4D-4C3E-B127-9FF936D97CDC}">
          <x14:formula1>
            <xm:f>Listas!$O$2:$O$7</xm:f>
          </x14:formula1>
          <xm:sqref>O7:O8</xm:sqref>
        </x14:dataValidation>
        <x14:dataValidation type="list" allowBlank="1" showInputMessage="1" showErrorMessage="1" xr:uid="{130D2F29-9CE4-465D-AC1E-AD6BC66161B6}">
          <x14:formula1>
            <xm:f>Listas!$N$2:$N$7</xm:f>
          </x14:formula1>
          <xm:sqref>M7:M8</xm:sqref>
        </x14:dataValidation>
        <x14:dataValidation type="list" allowBlank="1" showInputMessage="1" showErrorMessage="1" xr:uid="{5C3CACCB-5154-4454-A892-E04F8674D279}">
          <x14:formula1>
            <xm:f>Listas!$K$2:$K$5</xm:f>
          </x14:formula1>
          <xm:sqref>S7</xm:sqref>
        </x14:dataValidation>
        <x14:dataValidation type="list" allowBlank="1" showInputMessage="1" showErrorMessage="1" xr:uid="{5B418402-1E1D-4697-BE97-6574C818C215}">
          <x14:formula1>
            <xm:f>Listas!$R$2:$R$3</xm:f>
          </x14:formula1>
          <xm:sqref>AW4:AW8 BB4:BB8 BG4:BG8 BV4:BV8 BQ4:BQ8 BL4:BL8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35962-9AEB-447C-9AC8-688A1D0863D1}">
  <dimension ref="A1:CH15"/>
  <sheetViews>
    <sheetView topLeftCell="AI1" zoomScale="86" zoomScaleNormal="70" workbookViewId="0">
      <pane ySplit="3" topLeftCell="A12" activePane="bottomLeft" state="frozen"/>
      <selection activeCell="B9" sqref="B9:B10"/>
      <selection pane="bottomLeft" activeCell="AC13" sqref="AC13"/>
    </sheetView>
  </sheetViews>
  <sheetFormatPr baseColWidth="10" defaultColWidth="11.42578125" defaultRowHeight="15" customHeight="1" x14ac:dyDescent="0.25"/>
  <cols>
    <col min="1" max="1" width="14.28515625" style="1" customWidth="1"/>
    <col min="2" max="2" width="26" style="6" customWidth="1"/>
    <col min="3" max="3" width="16.7109375" style="6" customWidth="1"/>
    <col min="4" max="4" width="11.28515625" style="6" customWidth="1"/>
    <col min="5" max="5" width="19.5703125" style="6" customWidth="1"/>
    <col min="6" max="6" width="44.28515625" style="2" customWidth="1"/>
    <col min="7" max="7" width="9.7109375" style="2" customWidth="1"/>
    <col min="8" max="8" width="20" style="2" customWidth="1"/>
    <col min="9" max="9" width="32.42578125" style="2" customWidth="1"/>
    <col min="10" max="10" width="14.7109375" style="2" bestFit="1" customWidth="1"/>
    <col min="11" max="11" width="15" style="2" customWidth="1"/>
    <col min="12" max="12" width="15.7109375" style="2" customWidth="1"/>
    <col min="13" max="13" width="20.28515625" style="2" customWidth="1"/>
    <col min="14" max="14" width="3.42578125" style="2" hidden="1" customWidth="1"/>
    <col min="15" max="15" width="18.28515625" style="2" customWidth="1"/>
    <col min="16" max="16" width="3.42578125" style="2" hidden="1" customWidth="1"/>
    <col min="17" max="17" width="18.28515625" style="2" customWidth="1"/>
    <col min="18" max="18" width="3" style="2" hidden="1" customWidth="1"/>
    <col min="19" max="20" width="21.7109375" style="2" customWidth="1"/>
    <col min="21" max="21" width="21.7109375" style="2" hidden="1" customWidth="1"/>
    <col min="22" max="22" width="15" style="2" bestFit="1" customWidth="1"/>
    <col min="23" max="23" width="5.7109375" style="21" hidden="1" customWidth="1"/>
    <col min="24" max="24" width="13.7109375" style="2" customWidth="1"/>
    <col min="25" max="25" width="5.7109375" style="21" hidden="1" customWidth="1"/>
    <col min="26" max="26" width="16.7109375" style="2" bestFit="1" customWidth="1"/>
    <col min="27" max="27" width="5.42578125" style="2" hidden="1" customWidth="1"/>
    <col min="28" max="28" width="38.7109375" style="2" customWidth="1"/>
    <col min="29" max="29" width="98.5703125" style="2" customWidth="1"/>
    <col min="30" max="30" width="57.140625" style="2" hidden="1" customWidth="1"/>
    <col min="31" max="31" width="10" style="2" bestFit="1" customWidth="1"/>
    <col min="32" max="32" width="8.42578125" style="21" customWidth="1"/>
    <col min="33" max="33" width="20.28515625" style="21" customWidth="1"/>
    <col min="34" max="34" width="9" style="21" customWidth="1"/>
    <col min="35" max="35" width="14.28515625" style="21" customWidth="1"/>
    <col min="36" max="36" width="16.42578125" style="2" customWidth="1"/>
    <col min="37" max="37" width="6.7109375" style="2" hidden="1" customWidth="1"/>
    <col min="38" max="38" width="63.7109375" style="2" hidden="1" customWidth="1"/>
    <col min="39" max="39" width="14.7109375" style="6" customWidth="1"/>
    <col min="40" max="40" width="20.7109375" style="2" customWidth="1"/>
    <col min="41" max="41" width="8.7109375" style="2" hidden="1" customWidth="1"/>
    <col min="42" max="42" width="14.42578125" style="2" hidden="1" customWidth="1"/>
    <col min="43" max="43" width="14.7109375" style="2" hidden="1" customWidth="1"/>
    <col min="44" max="44" width="9.28515625" style="2" hidden="1" customWidth="1"/>
    <col min="45" max="45" width="33.7109375" style="2" hidden="1" customWidth="1"/>
    <col min="46" max="47" width="13.7109375" style="2" hidden="1" customWidth="1"/>
    <col min="48" max="48" width="13.7109375" style="24" customWidth="1"/>
    <col min="49" max="49" width="13.7109375" style="2" customWidth="1"/>
    <col min="50" max="50" width="15.28515625" style="2" customWidth="1"/>
    <col min="51" max="51" width="2.28515625" style="5" customWidth="1"/>
    <col min="52" max="52" width="83" style="5" customWidth="1"/>
    <col min="53" max="53" width="17" style="4" customWidth="1"/>
    <col min="54" max="55" width="11.5703125" style="3" customWidth="1"/>
    <col min="56" max="56" width="21.7109375" style="2" customWidth="1"/>
    <col min="57" max="57" width="14.7109375" style="1" customWidth="1"/>
    <col min="58" max="59" width="44.42578125" style="72" customWidth="1"/>
    <col min="60" max="60" width="14.7109375" style="1" customWidth="1"/>
    <col min="61" max="61" width="38.5703125" style="1" customWidth="1"/>
    <col min="62" max="62" width="24.7109375" style="1" customWidth="1"/>
    <col min="63" max="63" width="14.7109375" style="1" customWidth="1"/>
    <col min="64" max="64" width="35" style="1" customWidth="1"/>
    <col min="65" max="65" width="21.28515625" style="1" customWidth="1"/>
    <col min="66" max="66" width="23.5703125" style="1" customWidth="1"/>
    <col min="67" max="67" width="29.42578125" style="1" customWidth="1"/>
    <col min="68" max="68" width="20.7109375" style="1" customWidth="1"/>
    <col min="69" max="69" width="33.7109375" style="1" customWidth="1"/>
    <col min="70" max="70" width="39.42578125" style="1" customWidth="1"/>
    <col min="71" max="71" width="20.7109375" style="1" customWidth="1"/>
    <col min="72" max="72" width="29" style="1" customWidth="1"/>
    <col min="73" max="73" width="27.5703125" style="1" customWidth="1"/>
    <col min="74" max="74" width="42" style="1" customWidth="1"/>
    <col min="75" max="75" width="35.140625" style="1" customWidth="1"/>
    <col min="76" max="76" width="11.42578125" style="1"/>
    <col min="77" max="77" width="32.42578125" style="1" customWidth="1"/>
    <col min="78" max="78" width="29.42578125" style="1" customWidth="1"/>
    <col min="79" max="79" width="35.85546875" style="1" customWidth="1"/>
    <col min="80" max="80" width="37" style="1" customWidth="1"/>
    <col min="81" max="253" width="11.42578125" style="1"/>
    <col min="254" max="254" width="21.7109375" style="1" customWidth="1"/>
    <col min="255" max="255" width="13.7109375" style="1" customWidth="1"/>
    <col min="256" max="256" width="38.7109375" style="1" customWidth="1"/>
    <col min="257" max="257" width="3" style="1" bestFit="1" customWidth="1"/>
    <col min="258" max="258" width="32.28515625" style="1" customWidth="1"/>
    <col min="259" max="259" width="46.28515625" style="1" customWidth="1"/>
    <col min="260" max="260" width="19" style="1" customWidth="1"/>
    <col min="261" max="261" width="0" style="1" hidden="1" customWidth="1"/>
    <col min="262" max="262" width="17.7109375" style="1" customWidth="1"/>
    <col min="263" max="263" width="0" style="1" hidden="1" customWidth="1"/>
    <col min="264" max="264" width="22.28515625" style="1" customWidth="1"/>
    <col min="265" max="265" width="5.28515625" style="1" customWidth="1"/>
    <col min="266" max="266" width="36.28515625" style="1" customWidth="1"/>
    <col min="267" max="267" width="5.7109375" style="1" customWidth="1"/>
    <col min="268" max="268" width="0" style="1" hidden="1" customWidth="1"/>
    <col min="269" max="269" width="20.7109375" style="1" customWidth="1"/>
    <col min="270" max="270" width="4.7109375" style="1" customWidth="1"/>
    <col min="271" max="271" width="0" style="1" hidden="1" customWidth="1"/>
    <col min="272" max="272" width="24.7109375" style="1" customWidth="1"/>
    <col min="273" max="273" width="12.28515625" style="1" customWidth="1"/>
    <col min="274" max="274" width="0" style="1" hidden="1" customWidth="1"/>
    <col min="275" max="275" width="3.42578125" style="1" customWidth="1"/>
    <col min="276" max="276" width="0" style="1" hidden="1" customWidth="1"/>
    <col min="277" max="277" width="17.7109375" style="1" customWidth="1"/>
    <col min="278" max="278" width="3.42578125" style="1" customWidth="1"/>
    <col min="279" max="279" width="0" style="1" hidden="1" customWidth="1"/>
    <col min="280" max="280" width="23.7109375" style="1" customWidth="1"/>
    <col min="281" max="281" width="10" style="1" customWidth="1"/>
    <col min="282" max="282" width="0" style="1" hidden="1" customWidth="1"/>
    <col min="283" max="284" width="14.7109375" style="1" customWidth="1"/>
    <col min="285" max="285" width="12.7109375" style="1" customWidth="1"/>
    <col min="286" max="286" width="3.28515625" style="1" customWidth="1"/>
    <col min="287" max="287" width="30.28515625" style="1" customWidth="1"/>
    <col min="288" max="288" width="5" style="1" customWidth="1"/>
    <col min="289" max="289" width="0" style="1" hidden="1" customWidth="1"/>
    <col min="290" max="290" width="14.28515625" style="1" customWidth="1"/>
    <col min="291" max="291" width="5.7109375" style="1" customWidth="1"/>
    <col min="292" max="292" width="0" style="1" hidden="1" customWidth="1"/>
    <col min="293" max="293" width="17.28515625" style="1" customWidth="1"/>
    <col min="294" max="294" width="12.7109375" style="1" customWidth="1"/>
    <col min="295" max="295" width="0" style="1" hidden="1" customWidth="1"/>
    <col min="296" max="296" width="5.28515625" style="1" customWidth="1"/>
    <col min="297" max="297" width="0" style="1" hidden="1" customWidth="1"/>
    <col min="298" max="298" width="17" style="1" customWidth="1"/>
    <col min="299" max="299" width="6.28515625" style="1" customWidth="1"/>
    <col min="300" max="300" width="0" style="1" hidden="1" customWidth="1"/>
    <col min="301" max="301" width="14.28515625" style="1" customWidth="1"/>
    <col min="302" max="302" width="7.5703125" style="1" customWidth="1"/>
    <col min="303" max="303" width="0" style="1" hidden="1" customWidth="1"/>
    <col min="304" max="305" width="14.28515625" style="1" customWidth="1"/>
    <col min="306" max="306" width="20.7109375" style="1" customWidth="1"/>
    <col min="307" max="307" width="14.42578125" style="1" customWidth="1"/>
    <col min="308" max="308" width="15" style="1" customWidth="1"/>
    <col min="309" max="309" width="2.7109375" style="1" customWidth="1"/>
    <col min="310" max="310" width="11.7109375" style="1" customWidth="1"/>
    <col min="311" max="311" width="11.5703125" style="1" customWidth="1"/>
    <col min="312" max="312" width="2.28515625" style="1" customWidth="1"/>
    <col min="313" max="313" width="41" style="1" customWidth="1"/>
    <col min="314" max="314" width="14.28515625" style="1" customWidth="1"/>
    <col min="315" max="316" width="11.5703125" style="1" customWidth="1"/>
    <col min="317" max="317" width="21.7109375" style="1" customWidth="1"/>
    <col min="318" max="509" width="11.42578125" style="1"/>
    <col min="510" max="510" width="21.7109375" style="1" customWidth="1"/>
    <col min="511" max="511" width="13.7109375" style="1" customWidth="1"/>
    <col min="512" max="512" width="38.7109375" style="1" customWidth="1"/>
    <col min="513" max="513" width="3" style="1" bestFit="1" customWidth="1"/>
    <col min="514" max="514" width="32.28515625" style="1" customWidth="1"/>
    <col min="515" max="515" width="46.28515625" style="1" customWidth="1"/>
    <col min="516" max="516" width="19" style="1" customWidth="1"/>
    <col min="517" max="517" width="0" style="1" hidden="1" customWidth="1"/>
    <col min="518" max="518" width="17.7109375" style="1" customWidth="1"/>
    <col min="519" max="519" width="0" style="1" hidden="1" customWidth="1"/>
    <col min="520" max="520" width="22.28515625" style="1" customWidth="1"/>
    <col min="521" max="521" width="5.28515625" style="1" customWidth="1"/>
    <col min="522" max="522" width="36.28515625" style="1" customWidth="1"/>
    <col min="523" max="523" width="5.7109375" style="1" customWidth="1"/>
    <col min="524" max="524" width="0" style="1" hidden="1" customWidth="1"/>
    <col min="525" max="525" width="20.7109375" style="1" customWidth="1"/>
    <col min="526" max="526" width="4.7109375" style="1" customWidth="1"/>
    <col min="527" max="527" width="0" style="1" hidden="1" customWidth="1"/>
    <col min="528" max="528" width="24.7109375" style="1" customWidth="1"/>
    <col min="529" max="529" width="12.28515625" style="1" customWidth="1"/>
    <col min="530" max="530" width="0" style="1" hidden="1" customWidth="1"/>
    <col min="531" max="531" width="3.42578125" style="1" customWidth="1"/>
    <col min="532" max="532" width="0" style="1" hidden="1" customWidth="1"/>
    <col min="533" max="533" width="17.7109375" style="1" customWidth="1"/>
    <col min="534" max="534" width="3.42578125" style="1" customWidth="1"/>
    <col min="535" max="535" width="0" style="1" hidden="1" customWidth="1"/>
    <col min="536" max="536" width="23.7109375" style="1" customWidth="1"/>
    <col min="537" max="537" width="10" style="1" customWidth="1"/>
    <col min="538" max="538" width="0" style="1" hidden="1" customWidth="1"/>
    <col min="539" max="540" width="14.7109375" style="1" customWidth="1"/>
    <col min="541" max="541" width="12.7109375" style="1" customWidth="1"/>
    <col min="542" max="542" width="3.28515625" style="1" customWidth="1"/>
    <col min="543" max="543" width="30.28515625" style="1" customWidth="1"/>
    <col min="544" max="544" width="5" style="1" customWidth="1"/>
    <col min="545" max="545" width="0" style="1" hidden="1" customWidth="1"/>
    <col min="546" max="546" width="14.28515625" style="1" customWidth="1"/>
    <col min="547" max="547" width="5.7109375" style="1" customWidth="1"/>
    <col min="548" max="548" width="0" style="1" hidden="1" customWidth="1"/>
    <col min="549" max="549" width="17.28515625" style="1" customWidth="1"/>
    <col min="550" max="550" width="12.7109375" style="1" customWidth="1"/>
    <col min="551" max="551" width="0" style="1" hidden="1" customWidth="1"/>
    <col min="552" max="552" width="5.28515625" style="1" customWidth="1"/>
    <col min="553" max="553" width="0" style="1" hidden="1" customWidth="1"/>
    <col min="554" max="554" width="17" style="1" customWidth="1"/>
    <col min="555" max="555" width="6.28515625" style="1" customWidth="1"/>
    <col min="556" max="556" width="0" style="1" hidden="1" customWidth="1"/>
    <col min="557" max="557" width="14.28515625" style="1" customWidth="1"/>
    <col min="558" max="558" width="7.5703125" style="1" customWidth="1"/>
    <col min="559" max="559" width="0" style="1" hidden="1" customWidth="1"/>
    <col min="560" max="561" width="14.28515625" style="1" customWidth="1"/>
    <col min="562" max="562" width="20.7109375" style="1" customWidth="1"/>
    <col min="563" max="563" width="14.42578125" style="1" customWidth="1"/>
    <col min="564" max="564" width="15" style="1" customWidth="1"/>
    <col min="565" max="565" width="2.7109375" style="1" customWidth="1"/>
    <col min="566" max="566" width="11.7109375" style="1" customWidth="1"/>
    <col min="567" max="567" width="11.5703125" style="1" customWidth="1"/>
    <col min="568" max="568" width="2.28515625" style="1" customWidth="1"/>
    <col min="569" max="569" width="41" style="1" customWidth="1"/>
    <col min="570" max="570" width="14.28515625" style="1" customWidth="1"/>
    <col min="571" max="572" width="11.5703125" style="1" customWidth="1"/>
    <col min="573" max="573" width="21.7109375" style="1" customWidth="1"/>
    <col min="574" max="765" width="11.42578125" style="1"/>
    <col min="766" max="766" width="21.7109375" style="1" customWidth="1"/>
    <col min="767" max="767" width="13.7109375" style="1" customWidth="1"/>
    <col min="768" max="768" width="38.7109375" style="1" customWidth="1"/>
    <col min="769" max="769" width="3" style="1" bestFit="1" customWidth="1"/>
    <col min="770" max="770" width="32.28515625" style="1" customWidth="1"/>
    <col min="771" max="771" width="46.28515625" style="1" customWidth="1"/>
    <col min="772" max="772" width="19" style="1" customWidth="1"/>
    <col min="773" max="773" width="0" style="1" hidden="1" customWidth="1"/>
    <col min="774" max="774" width="17.7109375" style="1" customWidth="1"/>
    <col min="775" max="775" width="0" style="1" hidden="1" customWidth="1"/>
    <col min="776" max="776" width="22.28515625" style="1" customWidth="1"/>
    <col min="777" max="777" width="5.28515625" style="1" customWidth="1"/>
    <col min="778" max="778" width="36.28515625" style="1" customWidth="1"/>
    <col min="779" max="779" width="5.7109375" style="1" customWidth="1"/>
    <col min="780" max="780" width="0" style="1" hidden="1" customWidth="1"/>
    <col min="781" max="781" width="20.7109375" style="1" customWidth="1"/>
    <col min="782" max="782" width="4.7109375" style="1" customWidth="1"/>
    <col min="783" max="783" width="0" style="1" hidden="1" customWidth="1"/>
    <col min="784" max="784" width="24.7109375" style="1" customWidth="1"/>
    <col min="785" max="785" width="12.28515625" style="1" customWidth="1"/>
    <col min="786" max="786" width="0" style="1" hidden="1" customWidth="1"/>
    <col min="787" max="787" width="3.42578125" style="1" customWidth="1"/>
    <col min="788" max="788" width="0" style="1" hidden="1" customWidth="1"/>
    <col min="789" max="789" width="17.7109375" style="1" customWidth="1"/>
    <col min="790" max="790" width="3.42578125" style="1" customWidth="1"/>
    <col min="791" max="791" width="0" style="1" hidden="1" customWidth="1"/>
    <col min="792" max="792" width="23.7109375" style="1" customWidth="1"/>
    <col min="793" max="793" width="10" style="1" customWidth="1"/>
    <col min="794" max="794" width="0" style="1" hidden="1" customWidth="1"/>
    <col min="795" max="796" width="14.7109375" style="1" customWidth="1"/>
    <col min="797" max="797" width="12.7109375" style="1" customWidth="1"/>
    <col min="798" max="798" width="3.28515625" style="1" customWidth="1"/>
    <col min="799" max="799" width="30.28515625" style="1" customWidth="1"/>
    <col min="800" max="800" width="5" style="1" customWidth="1"/>
    <col min="801" max="801" width="0" style="1" hidden="1" customWidth="1"/>
    <col min="802" max="802" width="14.28515625" style="1" customWidth="1"/>
    <col min="803" max="803" width="5.7109375" style="1" customWidth="1"/>
    <col min="804" max="804" width="0" style="1" hidden="1" customWidth="1"/>
    <col min="805" max="805" width="17.28515625" style="1" customWidth="1"/>
    <col min="806" max="806" width="12.7109375" style="1" customWidth="1"/>
    <col min="807" max="807" width="0" style="1" hidden="1" customWidth="1"/>
    <col min="808" max="808" width="5.28515625" style="1" customWidth="1"/>
    <col min="809" max="809" width="0" style="1" hidden="1" customWidth="1"/>
    <col min="810" max="810" width="17" style="1" customWidth="1"/>
    <col min="811" max="811" width="6.28515625" style="1" customWidth="1"/>
    <col min="812" max="812" width="0" style="1" hidden="1" customWidth="1"/>
    <col min="813" max="813" width="14.28515625" style="1" customWidth="1"/>
    <col min="814" max="814" width="7.5703125" style="1" customWidth="1"/>
    <col min="815" max="815" width="0" style="1" hidden="1" customWidth="1"/>
    <col min="816" max="817" width="14.28515625" style="1" customWidth="1"/>
    <col min="818" max="818" width="20.7109375" style="1" customWidth="1"/>
    <col min="819" max="819" width="14.42578125" style="1" customWidth="1"/>
    <col min="820" max="820" width="15" style="1" customWidth="1"/>
    <col min="821" max="821" width="2.7109375" style="1" customWidth="1"/>
    <col min="822" max="822" width="11.7109375" style="1" customWidth="1"/>
    <col min="823" max="823" width="11.5703125" style="1" customWidth="1"/>
    <col min="824" max="824" width="2.28515625" style="1" customWidth="1"/>
    <col min="825" max="825" width="41" style="1" customWidth="1"/>
    <col min="826" max="826" width="14.28515625" style="1" customWidth="1"/>
    <col min="827" max="828" width="11.5703125" style="1" customWidth="1"/>
    <col min="829" max="829" width="21.7109375" style="1" customWidth="1"/>
    <col min="830" max="1021" width="11.42578125" style="1"/>
    <col min="1022" max="1022" width="21.7109375" style="1" customWidth="1"/>
    <col min="1023" max="1023" width="13.7109375" style="1" customWidth="1"/>
    <col min="1024" max="1024" width="38.7109375" style="1" customWidth="1"/>
    <col min="1025" max="1025" width="3" style="1" bestFit="1" customWidth="1"/>
    <col min="1026" max="1026" width="32.28515625" style="1" customWidth="1"/>
    <col min="1027" max="1027" width="46.28515625" style="1" customWidth="1"/>
    <col min="1028" max="1028" width="19" style="1" customWidth="1"/>
    <col min="1029" max="1029" width="0" style="1" hidden="1" customWidth="1"/>
    <col min="1030" max="1030" width="17.7109375" style="1" customWidth="1"/>
    <col min="1031" max="1031" width="0" style="1" hidden="1" customWidth="1"/>
    <col min="1032" max="1032" width="22.28515625" style="1" customWidth="1"/>
    <col min="1033" max="1033" width="5.28515625" style="1" customWidth="1"/>
    <col min="1034" max="1034" width="36.28515625" style="1" customWidth="1"/>
    <col min="1035" max="1035" width="5.7109375" style="1" customWidth="1"/>
    <col min="1036" max="1036" width="0" style="1" hidden="1" customWidth="1"/>
    <col min="1037" max="1037" width="20.7109375" style="1" customWidth="1"/>
    <col min="1038" max="1038" width="4.7109375" style="1" customWidth="1"/>
    <col min="1039" max="1039" width="0" style="1" hidden="1" customWidth="1"/>
    <col min="1040" max="1040" width="24.7109375" style="1" customWidth="1"/>
    <col min="1041" max="1041" width="12.28515625" style="1" customWidth="1"/>
    <col min="1042" max="1042" width="0" style="1" hidden="1" customWidth="1"/>
    <col min="1043" max="1043" width="3.42578125" style="1" customWidth="1"/>
    <col min="1044" max="1044" width="0" style="1" hidden="1" customWidth="1"/>
    <col min="1045" max="1045" width="17.7109375" style="1" customWidth="1"/>
    <col min="1046" max="1046" width="3.42578125" style="1" customWidth="1"/>
    <col min="1047" max="1047" width="0" style="1" hidden="1" customWidth="1"/>
    <col min="1048" max="1048" width="23.7109375" style="1" customWidth="1"/>
    <col min="1049" max="1049" width="10" style="1" customWidth="1"/>
    <col min="1050" max="1050" width="0" style="1" hidden="1" customWidth="1"/>
    <col min="1051" max="1052" width="14.7109375" style="1" customWidth="1"/>
    <col min="1053" max="1053" width="12.7109375" style="1" customWidth="1"/>
    <col min="1054" max="1054" width="3.28515625" style="1" customWidth="1"/>
    <col min="1055" max="1055" width="30.28515625" style="1" customWidth="1"/>
    <col min="1056" max="1056" width="5" style="1" customWidth="1"/>
    <col min="1057" max="1057" width="0" style="1" hidden="1" customWidth="1"/>
    <col min="1058" max="1058" width="14.28515625" style="1" customWidth="1"/>
    <col min="1059" max="1059" width="5.7109375" style="1" customWidth="1"/>
    <col min="1060" max="1060" width="0" style="1" hidden="1" customWidth="1"/>
    <col min="1061" max="1061" width="17.28515625" style="1" customWidth="1"/>
    <col min="1062" max="1062" width="12.7109375" style="1" customWidth="1"/>
    <col min="1063" max="1063" width="0" style="1" hidden="1" customWidth="1"/>
    <col min="1064" max="1064" width="5.28515625" style="1" customWidth="1"/>
    <col min="1065" max="1065" width="0" style="1" hidden="1" customWidth="1"/>
    <col min="1066" max="1066" width="17" style="1" customWidth="1"/>
    <col min="1067" max="1067" width="6.28515625" style="1" customWidth="1"/>
    <col min="1068" max="1068" width="0" style="1" hidden="1" customWidth="1"/>
    <col min="1069" max="1069" width="14.28515625" style="1" customWidth="1"/>
    <col min="1070" max="1070" width="7.5703125" style="1" customWidth="1"/>
    <col min="1071" max="1071" width="0" style="1" hidden="1" customWidth="1"/>
    <col min="1072" max="1073" width="14.28515625" style="1" customWidth="1"/>
    <col min="1074" max="1074" width="20.7109375" style="1" customWidth="1"/>
    <col min="1075" max="1075" width="14.42578125" style="1" customWidth="1"/>
    <col min="1076" max="1076" width="15" style="1" customWidth="1"/>
    <col min="1077" max="1077" width="2.7109375" style="1" customWidth="1"/>
    <col min="1078" max="1078" width="11.7109375" style="1" customWidth="1"/>
    <col min="1079" max="1079" width="11.5703125" style="1" customWidth="1"/>
    <col min="1080" max="1080" width="2.28515625" style="1" customWidth="1"/>
    <col min="1081" max="1081" width="41" style="1" customWidth="1"/>
    <col min="1082" max="1082" width="14.28515625" style="1" customWidth="1"/>
    <col min="1083" max="1084" width="11.5703125" style="1" customWidth="1"/>
    <col min="1085" max="1085" width="21.7109375" style="1" customWidth="1"/>
    <col min="1086" max="1277" width="11.42578125" style="1"/>
    <col min="1278" max="1278" width="21.7109375" style="1" customWidth="1"/>
    <col min="1279" max="1279" width="13.7109375" style="1" customWidth="1"/>
    <col min="1280" max="1280" width="38.7109375" style="1" customWidth="1"/>
    <col min="1281" max="1281" width="3" style="1" bestFit="1" customWidth="1"/>
    <col min="1282" max="1282" width="32.28515625" style="1" customWidth="1"/>
    <col min="1283" max="1283" width="46.28515625" style="1" customWidth="1"/>
    <col min="1284" max="1284" width="19" style="1" customWidth="1"/>
    <col min="1285" max="1285" width="0" style="1" hidden="1" customWidth="1"/>
    <col min="1286" max="1286" width="17.7109375" style="1" customWidth="1"/>
    <col min="1287" max="1287" width="0" style="1" hidden="1" customWidth="1"/>
    <col min="1288" max="1288" width="22.28515625" style="1" customWidth="1"/>
    <col min="1289" max="1289" width="5.28515625" style="1" customWidth="1"/>
    <col min="1290" max="1290" width="36.28515625" style="1" customWidth="1"/>
    <col min="1291" max="1291" width="5.7109375" style="1" customWidth="1"/>
    <col min="1292" max="1292" width="0" style="1" hidden="1" customWidth="1"/>
    <col min="1293" max="1293" width="20.7109375" style="1" customWidth="1"/>
    <col min="1294" max="1294" width="4.7109375" style="1" customWidth="1"/>
    <col min="1295" max="1295" width="0" style="1" hidden="1" customWidth="1"/>
    <col min="1296" max="1296" width="24.7109375" style="1" customWidth="1"/>
    <col min="1297" max="1297" width="12.28515625" style="1" customWidth="1"/>
    <col min="1298" max="1298" width="0" style="1" hidden="1" customWidth="1"/>
    <col min="1299" max="1299" width="3.42578125" style="1" customWidth="1"/>
    <col min="1300" max="1300" width="0" style="1" hidden="1" customWidth="1"/>
    <col min="1301" max="1301" width="17.7109375" style="1" customWidth="1"/>
    <col min="1302" max="1302" width="3.42578125" style="1" customWidth="1"/>
    <col min="1303" max="1303" width="0" style="1" hidden="1" customWidth="1"/>
    <col min="1304" max="1304" width="23.7109375" style="1" customWidth="1"/>
    <col min="1305" max="1305" width="10" style="1" customWidth="1"/>
    <col min="1306" max="1306" width="0" style="1" hidden="1" customWidth="1"/>
    <col min="1307" max="1308" width="14.7109375" style="1" customWidth="1"/>
    <col min="1309" max="1309" width="12.7109375" style="1" customWidth="1"/>
    <col min="1310" max="1310" width="3.28515625" style="1" customWidth="1"/>
    <col min="1311" max="1311" width="30.28515625" style="1" customWidth="1"/>
    <col min="1312" max="1312" width="5" style="1" customWidth="1"/>
    <col min="1313" max="1313" width="0" style="1" hidden="1" customWidth="1"/>
    <col min="1314" max="1314" width="14.28515625" style="1" customWidth="1"/>
    <col min="1315" max="1315" width="5.7109375" style="1" customWidth="1"/>
    <col min="1316" max="1316" width="0" style="1" hidden="1" customWidth="1"/>
    <col min="1317" max="1317" width="17.28515625" style="1" customWidth="1"/>
    <col min="1318" max="1318" width="12.7109375" style="1" customWidth="1"/>
    <col min="1319" max="1319" width="0" style="1" hidden="1" customWidth="1"/>
    <col min="1320" max="1320" width="5.28515625" style="1" customWidth="1"/>
    <col min="1321" max="1321" width="0" style="1" hidden="1" customWidth="1"/>
    <col min="1322" max="1322" width="17" style="1" customWidth="1"/>
    <col min="1323" max="1323" width="6.28515625" style="1" customWidth="1"/>
    <col min="1324" max="1324" width="0" style="1" hidden="1" customWidth="1"/>
    <col min="1325" max="1325" width="14.28515625" style="1" customWidth="1"/>
    <col min="1326" max="1326" width="7.5703125" style="1" customWidth="1"/>
    <col min="1327" max="1327" width="0" style="1" hidden="1" customWidth="1"/>
    <col min="1328" max="1329" width="14.28515625" style="1" customWidth="1"/>
    <col min="1330" max="1330" width="20.7109375" style="1" customWidth="1"/>
    <col min="1331" max="1331" width="14.42578125" style="1" customWidth="1"/>
    <col min="1332" max="1332" width="15" style="1" customWidth="1"/>
    <col min="1333" max="1333" width="2.7109375" style="1" customWidth="1"/>
    <col min="1334" max="1334" width="11.7109375" style="1" customWidth="1"/>
    <col min="1335" max="1335" width="11.5703125" style="1" customWidth="1"/>
    <col min="1336" max="1336" width="2.28515625" style="1" customWidth="1"/>
    <col min="1337" max="1337" width="41" style="1" customWidth="1"/>
    <col min="1338" max="1338" width="14.28515625" style="1" customWidth="1"/>
    <col min="1339" max="1340" width="11.5703125" style="1" customWidth="1"/>
    <col min="1341" max="1341" width="21.7109375" style="1" customWidth="1"/>
    <col min="1342" max="1533" width="11.42578125" style="1"/>
    <col min="1534" max="1534" width="21.7109375" style="1" customWidth="1"/>
    <col min="1535" max="1535" width="13.7109375" style="1" customWidth="1"/>
    <col min="1536" max="1536" width="38.7109375" style="1" customWidth="1"/>
    <col min="1537" max="1537" width="3" style="1" bestFit="1" customWidth="1"/>
    <col min="1538" max="1538" width="32.28515625" style="1" customWidth="1"/>
    <col min="1539" max="1539" width="46.28515625" style="1" customWidth="1"/>
    <col min="1540" max="1540" width="19" style="1" customWidth="1"/>
    <col min="1541" max="1541" width="0" style="1" hidden="1" customWidth="1"/>
    <col min="1542" max="1542" width="17.7109375" style="1" customWidth="1"/>
    <col min="1543" max="1543" width="0" style="1" hidden="1" customWidth="1"/>
    <col min="1544" max="1544" width="22.28515625" style="1" customWidth="1"/>
    <col min="1545" max="1545" width="5.28515625" style="1" customWidth="1"/>
    <col min="1546" max="1546" width="36.28515625" style="1" customWidth="1"/>
    <col min="1547" max="1547" width="5.7109375" style="1" customWidth="1"/>
    <col min="1548" max="1548" width="0" style="1" hidden="1" customWidth="1"/>
    <col min="1549" max="1549" width="20.7109375" style="1" customWidth="1"/>
    <col min="1550" max="1550" width="4.7109375" style="1" customWidth="1"/>
    <col min="1551" max="1551" width="0" style="1" hidden="1" customWidth="1"/>
    <col min="1552" max="1552" width="24.7109375" style="1" customWidth="1"/>
    <col min="1553" max="1553" width="12.28515625" style="1" customWidth="1"/>
    <col min="1554" max="1554" width="0" style="1" hidden="1" customWidth="1"/>
    <col min="1555" max="1555" width="3.42578125" style="1" customWidth="1"/>
    <col min="1556" max="1556" width="0" style="1" hidden="1" customWidth="1"/>
    <col min="1557" max="1557" width="17.7109375" style="1" customWidth="1"/>
    <col min="1558" max="1558" width="3.42578125" style="1" customWidth="1"/>
    <col min="1559" max="1559" width="0" style="1" hidden="1" customWidth="1"/>
    <col min="1560" max="1560" width="23.7109375" style="1" customWidth="1"/>
    <col min="1561" max="1561" width="10" style="1" customWidth="1"/>
    <col min="1562" max="1562" width="0" style="1" hidden="1" customWidth="1"/>
    <col min="1563" max="1564" width="14.7109375" style="1" customWidth="1"/>
    <col min="1565" max="1565" width="12.7109375" style="1" customWidth="1"/>
    <col min="1566" max="1566" width="3.28515625" style="1" customWidth="1"/>
    <col min="1567" max="1567" width="30.28515625" style="1" customWidth="1"/>
    <col min="1568" max="1568" width="5" style="1" customWidth="1"/>
    <col min="1569" max="1569" width="0" style="1" hidden="1" customWidth="1"/>
    <col min="1570" max="1570" width="14.28515625" style="1" customWidth="1"/>
    <col min="1571" max="1571" width="5.7109375" style="1" customWidth="1"/>
    <col min="1572" max="1572" width="0" style="1" hidden="1" customWidth="1"/>
    <col min="1573" max="1573" width="17.28515625" style="1" customWidth="1"/>
    <col min="1574" max="1574" width="12.7109375" style="1" customWidth="1"/>
    <col min="1575" max="1575" width="0" style="1" hidden="1" customWidth="1"/>
    <col min="1576" max="1576" width="5.28515625" style="1" customWidth="1"/>
    <col min="1577" max="1577" width="0" style="1" hidden="1" customWidth="1"/>
    <col min="1578" max="1578" width="17" style="1" customWidth="1"/>
    <col min="1579" max="1579" width="6.28515625" style="1" customWidth="1"/>
    <col min="1580" max="1580" width="0" style="1" hidden="1" customWidth="1"/>
    <col min="1581" max="1581" width="14.28515625" style="1" customWidth="1"/>
    <col min="1582" max="1582" width="7.5703125" style="1" customWidth="1"/>
    <col min="1583" max="1583" width="0" style="1" hidden="1" customWidth="1"/>
    <col min="1584" max="1585" width="14.28515625" style="1" customWidth="1"/>
    <col min="1586" max="1586" width="20.7109375" style="1" customWidth="1"/>
    <col min="1587" max="1587" width="14.42578125" style="1" customWidth="1"/>
    <col min="1588" max="1588" width="15" style="1" customWidth="1"/>
    <col min="1589" max="1589" width="2.7109375" style="1" customWidth="1"/>
    <col min="1590" max="1590" width="11.7109375" style="1" customWidth="1"/>
    <col min="1591" max="1591" width="11.5703125" style="1" customWidth="1"/>
    <col min="1592" max="1592" width="2.28515625" style="1" customWidth="1"/>
    <col min="1593" max="1593" width="41" style="1" customWidth="1"/>
    <col min="1594" max="1594" width="14.28515625" style="1" customWidth="1"/>
    <col min="1595" max="1596" width="11.5703125" style="1" customWidth="1"/>
    <col min="1597" max="1597" width="21.7109375" style="1" customWidth="1"/>
    <col min="1598" max="1789" width="11.42578125" style="1"/>
    <col min="1790" max="1790" width="21.7109375" style="1" customWidth="1"/>
    <col min="1791" max="1791" width="13.7109375" style="1" customWidth="1"/>
    <col min="1792" max="1792" width="38.7109375" style="1" customWidth="1"/>
    <col min="1793" max="1793" width="3" style="1" bestFit="1" customWidth="1"/>
    <col min="1794" max="1794" width="32.28515625" style="1" customWidth="1"/>
    <col min="1795" max="1795" width="46.28515625" style="1" customWidth="1"/>
    <col min="1796" max="1796" width="19" style="1" customWidth="1"/>
    <col min="1797" max="1797" width="0" style="1" hidden="1" customWidth="1"/>
    <col min="1798" max="1798" width="17.7109375" style="1" customWidth="1"/>
    <col min="1799" max="1799" width="0" style="1" hidden="1" customWidth="1"/>
    <col min="1800" max="1800" width="22.28515625" style="1" customWidth="1"/>
    <col min="1801" max="1801" width="5.28515625" style="1" customWidth="1"/>
    <col min="1802" max="1802" width="36.28515625" style="1" customWidth="1"/>
    <col min="1803" max="1803" width="5.7109375" style="1" customWidth="1"/>
    <col min="1804" max="1804" width="0" style="1" hidden="1" customWidth="1"/>
    <col min="1805" max="1805" width="20.7109375" style="1" customWidth="1"/>
    <col min="1806" max="1806" width="4.7109375" style="1" customWidth="1"/>
    <col min="1807" max="1807" width="0" style="1" hidden="1" customWidth="1"/>
    <col min="1808" max="1808" width="24.7109375" style="1" customWidth="1"/>
    <col min="1809" max="1809" width="12.28515625" style="1" customWidth="1"/>
    <col min="1810" max="1810" width="0" style="1" hidden="1" customWidth="1"/>
    <col min="1811" max="1811" width="3.42578125" style="1" customWidth="1"/>
    <col min="1812" max="1812" width="0" style="1" hidden="1" customWidth="1"/>
    <col min="1813" max="1813" width="17.7109375" style="1" customWidth="1"/>
    <col min="1814" max="1814" width="3.42578125" style="1" customWidth="1"/>
    <col min="1815" max="1815" width="0" style="1" hidden="1" customWidth="1"/>
    <col min="1816" max="1816" width="23.7109375" style="1" customWidth="1"/>
    <col min="1817" max="1817" width="10" style="1" customWidth="1"/>
    <col min="1818" max="1818" width="0" style="1" hidden="1" customWidth="1"/>
    <col min="1819" max="1820" width="14.7109375" style="1" customWidth="1"/>
    <col min="1821" max="1821" width="12.7109375" style="1" customWidth="1"/>
    <col min="1822" max="1822" width="3.28515625" style="1" customWidth="1"/>
    <col min="1823" max="1823" width="30.28515625" style="1" customWidth="1"/>
    <col min="1824" max="1824" width="5" style="1" customWidth="1"/>
    <col min="1825" max="1825" width="0" style="1" hidden="1" customWidth="1"/>
    <col min="1826" max="1826" width="14.28515625" style="1" customWidth="1"/>
    <col min="1827" max="1827" width="5.7109375" style="1" customWidth="1"/>
    <col min="1828" max="1828" width="0" style="1" hidden="1" customWidth="1"/>
    <col min="1829" max="1829" width="17.28515625" style="1" customWidth="1"/>
    <col min="1830" max="1830" width="12.7109375" style="1" customWidth="1"/>
    <col min="1831" max="1831" width="0" style="1" hidden="1" customWidth="1"/>
    <col min="1832" max="1832" width="5.28515625" style="1" customWidth="1"/>
    <col min="1833" max="1833" width="0" style="1" hidden="1" customWidth="1"/>
    <col min="1834" max="1834" width="17" style="1" customWidth="1"/>
    <col min="1835" max="1835" width="6.28515625" style="1" customWidth="1"/>
    <col min="1836" max="1836" width="0" style="1" hidden="1" customWidth="1"/>
    <col min="1837" max="1837" width="14.28515625" style="1" customWidth="1"/>
    <col min="1838" max="1838" width="7.5703125" style="1" customWidth="1"/>
    <col min="1839" max="1839" width="0" style="1" hidden="1" customWidth="1"/>
    <col min="1840" max="1841" width="14.28515625" style="1" customWidth="1"/>
    <col min="1842" max="1842" width="20.7109375" style="1" customWidth="1"/>
    <col min="1843" max="1843" width="14.42578125" style="1" customWidth="1"/>
    <col min="1844" max="1844" width="15" style="1" customWidth="1"/>
    <col min="1845" max="1845" width="2.7109375" style="1" customWidth="1"/>
    <col min="1846" max="1846" width="11.7109375" style="1" customWidth="1"/>
    <col min="1847" max="1847" width="11.5703125" style="1" customWidth="1"/>
    <col min="1848" max="1848" width="2.28515625" style="1" customWidth="1"/>
    <col min="1849" max="1849" width="41" style="1" customWidth="1"/>
    <col min="1850" max="1850" width="14.28515625" style="1" customWidth="1"/>
    <col min="1851" max="1852" width="11.5703125" style="1" customWidth="1"/>
    <col min="1853" max="1853" width="21.7109375" style="1" customWidth="1"/>
    <col min="1854" max="2045" width="11.42578125" style="1"/>
    <col min="2046" max="2046" width="21.7109375" style="1" customWidth="1"/>
    <col min="2047" max="2047" width="13.7109375" style="1" customWidth="1"/>
    <col min="2048" max="2048" width="38.7109375" style="1" customWidth="1"/>
    <col min="2049" max="2049" width="3" style="1" bestFit="1" customWidth="1"/>
    <col min="2050" max="2050" width="32.28515625" style="1" customWidth="1"/>
    <col min="2051" max="2051" width="46.28515625" style="1" customWidth="1"/>
    <col min="2052" max="2052" width="19" style="1" customWidth="1"/>
    <col min="2053" max="2053" width="0" style="1" hidden="1" customWidth="1"/>
    <col min="2054" max="2054" width="17.7109375" style="1" customWidth="1"/>
    <col min="2055" max="2055" width="0" style="1" hidden="1" customWidth="1"/>
    <col min="2056" max="2056" width="22.28515625" style="1" customWidth="1"/>
    <col min="2057" max="2057" width="5.28515625" style="1" customWidth="1"/>
    <col min="2058" max="2058" width="36.28515625" style="1" customWidth="1"/>
    <col min="2059" max="2059" width="5.7109375" style="1" customWidth="1"/>
    <col min="2060" max="2060" width="0" style="1" hidden="1" customWidth="1"/>
    <col min="2061" max="2061" width="20.7109375" style="1" customWidth="1"/>
    <col min="2062" max="2062" width="4.7109375" style="1" customWidth="1"/>
    <col min="2063" max="2063" width="0" style="1" hidden="1" customWidth="1"/>
    <col min="2064" max="2064" width="24.7109375" style="1" customWidth="1"/>
    <col min="2065" max="2065" width="12.28515625" style="1" customWidth="1"/>
    <col min="2066" max="2066" width="0" style="1" hidden="1" customWidth="1"/>
    <col min="2067" max="2067" width="3.42578125" style="1" customWidth="1"/>
    <col min="2068" max="2068" width="0" style="1" hidden="1" customWidth="1"/>
    <col min="2069" max="2069" width="17.7109375" style="1" customWidth="1"/>
    <col min="2070" max="2070" width="3.42578125" style="1" customWidth="1"/>
    <col min="2071" max="2071" width="0" style="1" hidden="1" customWidth="1"/>
    <col min="2072" max="2072" width="23.7109375" style="1" customWidth="1"/>
    <col min="2073" max="2073" width="10" style="1" customWidth="1"/>
    <col min="2074" max="2074" width="0" style="1" hidden="1" customWidth="1"/>
    <col min="2075" max="2076" width="14.7109375" style="1" customWidth="1"/>
    <col min="2077" max="2077" width="12.7109375" style="1" customWidth="1"/>
    <col min="2078" max="2078" width="3.28515625" style="1" customWidth="1"/>
    <col min="2079" max="2079" width="30.28515625" style="1" customWidth="1"/>
    <col min="2080" max="2080" width="5" style="1" customWidth="1"/>
    <col min="2081" max="2081" width="0" style="1" hidden="1" customWidth="1"/>
    <col min="2082" max="2082" width="14.28515625" style="1" customWidth="1"/>
    <col min="2083" max="2083" width="5.7109375" style="1" customWidth="1"/>
    <col min="2084" max="2084" width="0" style="1" hidden="1" customWidth="1"/>
    <col min="2085" max="2085" width="17.28515625" style="1" customWidth="1"/>
    <col min="2086" max="2086" width="12.7109375" style="1" customWidth="1"/>
    <col min="2087" max="2087" width="0" style="1" hidden="1" customWidth="1"/>
    <col min="2088" max="2088" width="5.28515625" style="1" customWidth="1"/>
    <col min="2089" max="2089" width="0" style="1" hidden="1" customWidth="1"/>
    <col min="2090" max="2090" width="17" style="1" customWidth="1"/>
    <col min="2091" max="2091" width="6.28515625" style="1" customWidth="1"/>
    <col min="2092" max="2092" width="0" style="1" hidden="1" customWidth="1"/>
    <col min="2093" max="2093" width="14.28515625" style="1" customWidth="1"/>
    <col min="2094" max="2094" width="7.5703125" style="1" customWidth="1"/>
    <col min="2095" max="2095" width="0" style="1" hidden="1" customWidth="1"/>
    <col min="2096" max="2097" width="14.28515625" style="1" customWidth="1"/>
    <col min="2098" max="2098" width="20.7109375" style="1" customWidth="1"/>
    <col min="2099" max="2099" width="14.42578125" style="1" customWidth="1"/>
    <col min="2100" max="2100" width="15" style="1" customWidth="1"/>
    <col min="2101" max="2101" width="2.7109375" style="1" customWidth="1"/>
    <col min="2102" max="2102" width="11.7109375" style="1" customWidth="1"/>
    <col min="2103" max="2103" width="11.5703125" style="1" customWidth="1"/>
    <col min="2104" max="2104" width="2.28515625" style="1" customWidth="1"/>
    <col min="2105" max="2105" width="41" style="1" customWidth="1"/>
    <col min="2106" max="2106" width="14.28515625" style="1" customWidth="1"/>
    <col min="2107" max="2108" width="11.5703125" style="1" customWidth="1"/>
    <col min="2109" max="2109" width="21.7109375" style="1" customWidth="1"/>
    <col min="2110" max="2301" width="11.42578125" style="1"/>
    <col min="2302" max="2302" width="21.7109375" style="1" customWidth="1"/>
    <col min="2303" max="2303" width="13.7109375" style="1" customWidth="1"/>
    <col min="2304" max="2304" width="38.7109375" style="1" customWidth="1"/>
    <col min="2305" max="2305" width="3" style="1" bestFit="1" customWidth="1"/>
    <col min="2306" max="2306" width="32.28515625" style="1" customWidth="1"/>
    <col min="2307" max="2307" width="46.28515625" style="1" customWidth="1"/>
    <col min="2308" max="2308" width="19" style="1" customWidth="1"/>
    <col min="2309" max="2309" width="0" style="1" hidden="1" customWidth="1"/>
    <col min="2310" max="2310" width="17.7109375" style="1" customWidth="1"/>
    <col min="2311" max="2311" width="0" style="1" hidden="1" customWidth="1"/>
    <col min="2312" max="2312" width="22.28515625" style="1" customWidth="1"/>
    <col min="2313" max="2313" width="5.28515625" style="1" customWidth="1"/>
    <col min="2314" max="2314" width="36.28515625" style="1" customWidth="1"/>
    <col min="2315" max="2315" width="5.7109375" style="1" customWidth="1"/>
    <col min="2316" max="2316" width="0" style="1" hidden="1" customWidth="1"/>
    <col min="2317" max="2317" width="20.7109375" style="1" customWidth="1"/>
    <col min="2318" max="2318" width="4.7109375" style="1" customWidth="1"/>
    <col min="2319" max="2319" width="0" style="1" hidden="1" customWidth="1"/>
    <col min="2320" max="2320" width="24.7109375" style="1" customWidth="1"/>
    <col min="2321" max="2321" width="12.28515625" style="1" customWidth="1"/>
    <col min="2322" max="2322" width="0" style="1" hidden="1" customWidth="1"/>
    <col min="2323" max="2323" width="3.42578125" style="1" customWidth="1"/>
    <col min="2324" max="2324" width="0" style="1" hidden="1" customWidth="1"/>
    <col min="2325" max="2325" width="17.7109375" style="1" customWidth="1"/>
    <col min="2326" max="2326" width="3.42578125" style="1" customWidth="1"/>
    <col min="2327" max="2327" width="0" style="1" hidden="1" customWidth="1"/>
    <col min="2328" max="2328" width="23.7109375" style="1" customWidth="1"/>
    <col min="2329" max="2329" width="10" style="1" customWidth="1"/>
    <col min="2330" max="2330" width="0" style="1" hidden="1" customWidth="1"/>
    <col min="2331" max="2332" width="14.7109375" style="1" customWidth="1"/>
    <col min="2333" max="2333" width="12.7109375" style="1" customWidth="1"/>
    <col min="2334" max="2334" width="3.28515625" style="1" customWidth="1"/>
    <col min="2335" max="2335" width="30.28515625" style="1" customWidth="1"/>
    <col min="2336" max="2336" width="5" style="1" customWidth="1"/>
    <col min="2337" max="2337" width="0" style="1" hidden="1" customWidth="1"/>
    <col min="2338" max="2338" width="14.28515625" style="1" customWidth="1"/>
    <col min="2339" max="2339" width="5.7109375" style="1" customWidth="1"/>
    <col min="2340" max="2340" width="0" style="1" hidden="1" customWidth="1"/>
    <col min="2341" max="2341" width="17.28515625" style="1" customWidth="1"/>
    <col min="2342" max="2342" width="12.7109375" style="1" customWidth="1"/>
    <col min="2343" max="2343" width="0" style="1" hidden="1" customWidth="1"/>
    <col min="2344" max="2344" width="5.28515625" style="1" customWidth="1"/>
    <col min="2345" max="2345" width="0" style="1" hidden="1" customWidth="1"/>
    <col min="2346" max="2346" width="17" style="1" customWidth="1"/>
    <col min="2347" max="2347" width="6.28515625" style="1" customWidth="1"/>
    <col min="2348" max="2348" width="0" style="1" hidden="1" customWidth="1"/>
    <col min="2349" max="2349" width="14.28515625" style="1" customWidth="1"/>
    <col min="2350" max="2350" width="7.5703125" style="1" customWidth="1"/>
    <col min="2351" max="2351" width="0" style="1" hidden="1" customWidth="1"/>
    <col min="2352" max="2353" width="14.28515625" style="1" customWidth="1"/>
    <col min="2354" max="2354" width="20.7109375" style="1" customWidth="1"/>
    <col min="2355" max="2355" width="14.42578125" style="1" customWidth="1"/>
    <col min="2356" max="2356" width="15" style="1" customWidth="1"/>
    <col min="2357" max="2357" width="2.7109375" style="1" customWidth="1"/>
    <col min="2358" max="2358" width="11.7109375" style="1" customWidth="1"/>
    <col min="2359" max="2359" width="11.5703125" style="1" customWidth="1"/>
    <col min="2360" max="2360" width="2.28515625" style="1" customWidth="1"/>
    <col min="2361" max="2361" width="41" style="1" customWidth="1"/>
    <col min="2362" max="2362" width="14.28515625" style="1" customWidth="1"/>
    <col min="2363" max="2364" width="11.5703125" style="1" customWidth="1"/>
    <col min="2365" max="2365" width="21.7109375" style="1" customWidth="1"/>
    <col min="2366" max="2557" width="11.42578125" style="1"/>
    <col min="2558" max="2558" width="21.7109375" style="1" customWidth="1"/>
    <col min="2559" max="2559" width="13.7109375" style="1" customWidth="1"/>
    <col min="2560" max="2560" width="38.7109375" style="1" customWidth="1"/>
    <col min="2561" max="2561" width="3" style="1" bestFit="1" customWidth="1"/>
    <col min="2562" max="2562" width="32.28515625" style="1" customWidth="1"/>
    <col min="2563" max="2563" width="46.28515625" style="1" customWidth="1"/>
    <col min="2564" max="2564" width="19" style="1" customWidth="1"/>
    <col min="2565" max="2565" width="0" style="1" hidden="1" customWidth="1"/>
    <col min="2566" max="2566" width="17.7109375" style="1" customWidth="1"/>
    <col min="2567" max="2567" width="0" style="1" hidden="1" customWidth="1"/>
    <col min="2568" max="2568" width="22.28515625" style="1" customWidth="1"/>
    <col min="2569" max="2569" width="5.28515625" style="1" customWidth="1"/>
    <col min="2570" max="2570" width="36.28515625" style="1" customWidth="1"/>
    <col min="2571" max="2571" width="5.7109375" style="1" customWidth="1"/>
    <col min="2572" max="2572" width="0" style="1" hidden="1" customWidth="1"/>
    <col min="2573" max="2573" width="20.7109375" style="1" customWidth="1"/>
    <col min="2574" max="2574" width="4.7109375" style="1" customWidth="1"/>
    <col min="2575" max="2575" width="0" style="1" hidden="1" customWidth="1"/>
    <col min="2576" max="2576" width="24.7109375" style="1" customWidth="1"/>
    <col min="2577" max="2577" width="12.28515625" style="1" customWidth="1"/>
    <col min="2578" max="2578" width="0" style="1" hidden="1" customWidth="1"/>
    <col min="2579" max="2579" width="3.42578125" style="1" customWidth="1"/>
    <col min="2580" max="2580" width="0" style="1" hidden="1" customWidth="1"/>
    <col min="2581" max="2581" width="17.7109375" style="1" customWidth="1"/>
    <col min="2582" max="2582" width="3.42578125" style="1" customWidth="1"/>
    <col min="2583" max="2583" width="0" style="1" hidden="1" customWidth="1"/>
    <col min="2584" max="2584" width="23.7109375" style="1" customWidth="1"/>
    <col min="2585" max="2585" width="10" style="1" customWidth="1"/>
    <col min="2586" max="2586" width="0" style="1" hidden="1" customWidth="1"/>
    <col min="2587" max="2588" width="14.7109375" style="1" customWidth="1"/>
    <col min="2589" max="2589" width="12.7109375" style="1" customWidth="1"/>
    <col min="2590" max="2590" width="3.28515625" style="1" customWidth="1"/>
    <col min="2591" max="2591" width="30.28515625" style="1" customWidth="1"/>
    <col min="2592" max="2592" width="5" style="1" customWidth="1"/>
    <col min="2593" max="2593" width="0" style="1" hidden="1" customWidth="1"/>
    <col min="2594" max="2594" width="14.28515625" style="1" customWidth="1"/>
    <col min="2595" max="2595" width="5.7109375" style="1" customWidth="1"/>
    <col min="2596" max="2596" width="0" style="1" hidden="1" customWidth="1"/>
    <col min="2597" max="2597" width="17.28515625" style="1" customWidth="1"/>
    <col min="2598" max="2598" width="12.7109375" style="1" customWidth="1"/>
    <col min="2599" max="2599" width="0" style="1" hidden="1" customWidth="1"/>
    <col min="2600" max="2600" width="5.28515625" style="1" customWidth="1"/>
    <col min="2601" max="2601" width="0" style="1" hidden="1" customWidth="1"/>
    <col min="2602" max="2602" width="17" style="1" customWidth="1"/>
    <col min="2603" max="2603" width="6.28515625" style="1" customWidth="1"/>
    <col min="2604" max="2604" width="0" style="1" hidden="1" customWidth="1"/>
    <col min="2605" max="2605" width="14.28515625" style="1" customWidth="1"/>
    <col min="2606" max="2606" width="7.5703125" style="1" customWidth="1"/>
    <col min="2607" max="2607" width="0" style="1" hidden="1" customWidth="1"/>
    <col min="2608" max="2609" width="14.28515625" style="1" customWidth="1"/>
    <col min="2610" max="2610" width="20.7109375" style="1" customWidth="1"/>
    <col min="2611" max="2611" width="14.42578125" style="1" customWidth="1"/>
    <col min="2612" max="2612" width="15" style="1" customWidth="1"/>
    <col min="2613" max="2613" width="2.7109375" style="1" customWidth="1"/>
    <col min="2614" max="2614" width="11.7109375" style="1" customWidth="1"/>
    <col min="2615" max="2615" width="11.5703125" style="1" customWidth="1"/>
    <col min="2616" max="2616" width="2.28515625" style="1" customWidth="1"/>
    <col min="2617" max="2617" width="41" style="1" customWidth="1"/>
    <col min="2618" max="2618" width="14.28515625" style="1" customWidth="1"/>
    <col min="2619" max="2620" width="11.5703125" style="1" customWidth="1"/>
    <col min="2621" max="2621" width="21.7109375" style="1" customWidth="1"/>
    <col min="2622" max="2813" width="11.42578125" style="1"/>
    <col min="2814" max="2814" width="21.7109375" style="1" customWidth="1"/>
    <col min="2815" max="2815" width="13.7109375" style="1" customWidth="1"/>
    <col min="2816" max="2816" width="38.7109375" style="1" customWidth="1"/>
    <col min="2817" max="2817" width="3" style="1" bestFit="1" customWidth="1"/>
    <col min="2818" max="2818" width="32.28515625" style="1" customWidth="1"/>
    <col min="2819" max="2819" width="46.28515625" style="1" customWidth="1"/>
    <col min="2820" max="2820" width="19" style="1" customWidth="1"/>
    <col min="2821" max="2821" width="0" style="1" hidden="1" customWidth="1"/>
    <col min="2822" max="2822" width="17.7109375" style="1" customWidth="1"/>
    <col min="2823" max="2823" width="0" style="1" hidden="1" customWidth="1"/>
    <col min="2824" max="2824" width="22.28515625" style="1" customWidth="1"/>
    <col min="2825" max="2825" width="5.28515625" style="1" customWidth="1"/>
    <col min="2826" max="2826" width="36.28515625" style="1" customWidth="1"/>
    <col min="2827" max="2827" width="5.7109375" style="1" customWidth="1"/>
    <col min="2828" max="2828" width="0" style="1" hidden="1" customWidth="1"/>
    <col min="2829" max="2829" width="20.7109375" style="1" customWidth="1"/>
    <col min="2830" max="2830" width="4.7109375" style="1" customWidth="1"/>
    <col min="2831" max="2831" width="0" style="1" hidden="1" customWidth="1"/>
    <col min="2832" max="2832" width="24.7109375" style="1" customWidth="1"/>
    <col min="2833" max="2833" width="12.28515625" style="1" customWidth="1"/>
    <col min="2834" max="2834" width="0" style="1" hidden="1" customWidth="1"/>
    <col min="2835" max="2835" width="3.42578125" style="1" customWidth="1"/>
    <col min="2836" max="2836" width="0" style="1" hidden="1" customWidth="1"/>
    <col min="2837" max="2837" width="17.7109375" style="1" customWidth="1"/>
    <col min="2838" max="2838" width="3.42578125" style="1" customWidth="1"/>
    <col min="2839" max="2839" width="0" style="1" hidden="1" customWidth="1"/>
    <col min="2840" max="2840" width="23.7109375" style="1" customWidth="1"/>
    <col min="2841" max="2841" width="10" style="1" customWidth="1"/>
    <col min="2842" max="2842" width="0" style="1" hidden="1" customWidth="1"/>
    <col min="2843" max="2844" width="14.7109375" style="1" customWidth="1"/>
    <col min="2845" max="2845" width="12.7109375" style="1" customWidth="1"/>
    <col min="2846" max="2846" width="3.28515625" style="1" customWidth="1"/>
    <col min="2847" max="2847" width="30.28515625" style="1" customWidth="1"/>
    <col min="2848" max="2848" width="5" style="1" customWidth="1"/>
    <col min="2849" max="2849" width="0" style="1" hidden="1" customWidth="1"/>
    <col min="2850" max="2850" width="14.28515625" style="1" customWidth="1"/>
    <col min="2851" max="2851" width="5.7109375" style="1" customWidth="1"/>
    <col min="2852" max="2852" width="0" style="1" hidden="1" customWidth="1"/>
    <col min="2853" max="2853" width="17.28515625" style="1" customWidth="1"/>
    <col min="2854" max="2854" width="12.7109375" style="1" customWidth="1"/>
    <col min="2855" max="2855" width="0" style="1" hidden="1" customWidth="1"/>
    <col min="2856" max="2856" width="5.28515625" style="1" customWidth="1"/>
    <col min="2857" max="2857" width="0" style="1" hidden="1" customWidth="1"/>
    <col min="2858" max="2858" width="17" style="1" customWidth="1"/>
    <col min="2859" max="2859" width="6.28515625" style="1" customWidth="1"/>
    <col min="2860" max="2860" width="0" style="1" hidden="1" customWidth="1"/>
    <col min="2861" max="2861" width="14.28515625" style="1" customWidth="1"/>
    <col min="2862" max="2862" width="7.5703125" style="1" customWidth="1"/>
    <col min="2863" max="2863" width="0" style="1" hidden="1" customWidth="1"/>
    <col min="2864" max="2865" width="14.28515625" style="1" customWidth="1"/>
    <col min="2866" max="2866" width="20.7109375" style="1" customWidth="1"/>
    <col min="2867" max="2867" width="14.42578125" style="1" customWidth="1"/>
    <col min="2868" max="2868" width="15" style="1" customWidth="1"/>
    <col min="2869" max="2869" width="2.7109375" style="1" customWidth="1"/>
    <col min="2870" max="2870" width="11.7109375" style="1" customWidth="1"/>
    <col min="2871" max="2871" width="11.5703125" style="1" customWidth="1"/>
    <col min="2872" max="2872" width="2.28515625" style="1" customWidth="1"/>
    <col min="2873" max="2873" width="41" style="1" customWidth="1"/>
    <col min="2874" max="2874" width="14.28515625" style="1" customWidth="1"/>
    <col min="2875" max="2876" width="11.5703125" style="1" customWidth="1"/>
    <col min="2877" max="2877" width="21.7109375" style="1" customWidth="1"/>
    <col min="2878" max="3069" width="11.42578125" style="1"/>
    <col min="3070" max="3070" width="21.7109375" style="1" customWidth="1"/>
    <col min="3071" max="3071" width="13.7109375" style="1" customWidth="1"/>
    <col min="3072" max="3072" width="38.7109375" style="1" customWidth="1"/>
    <col min="3073" max="3073" width="3" style="1" bestFit="1" customWidth="1"/>
    <col min="3074" max="3074" width="32.28515625" style="1" customWidth="1"/>
    <col min="3075" max="3075" width="46.28515625" style="1" customWidth="1"/>
    <col min="3076" max="3076" width="19" style="1" customWidth="1"/>
    <col min="3077" max="3077" width="0" style="1" hidden="1" customWidth="1"/>
    <col min="3078" max="3078" width="17.7109375" style="1" customWidth="1"/>
    <col min="3079" max="3079" width="0" style="1" hidden="1" customWidth="1"/>
    <col min="3080" max="3080" width="22.28515625" style="1" customWidth="1"/>
    <col min="3081" max="3081" width="5.28515625" style="1" customWidth="1"/>
    <col min="3082" max="3082" width="36.28515625" style="1" customWidth="1"/>
    <col min="3083" max="3083" width="5.7109375" style="1" customWidth="1"/>
    <col min="3084" max="3084" width="0" style="1" hidden="1" customWidth="1"/>
    <col min="3085" max="3085" width="20.7109375" style="1" customWidth="1"/>
    <col min="3086" max="3086" width="4.7109375" style="1" customWidth="1"/>
    <col min="3087" max="3087" width="0" style="1" hidden="1" customWidth="1"/>
    <col min="3088" max="3088" width="24.7109375" style="1" customWidth="1"/>
    <col min="3089" max="3089" width="12.28515625" style="1" customWidth="1"/>
    <col min="3090" max="3090" width="0" style="1" hidden="1" customWidth="1"/>
    <col min="3091" max="3091" width="3.42578125" style="1" customWidth="1"/>
    <col min="3092" max="3092" width="0" style="1" hidden="1" customWidth="1"/>
    <col min="3093" max="3093" width="17.7109375" style="1" customWidth="1"/>
    <col min="3094" max="3094" width="3.42578125" style="1" customWidth="1"/>
    <col min="3095" max="3095" width="0" style="1" hidden="1" customWidth="1"/>
    <col min="3096" max="3096" width="23.7109375" style="1" customWidth="1"/>
    <col min="3097" max="3097" width="10" style="1" customWidth="1"/>
    <col min="3098" max="3098" width="0" style="1" hidden="1" customWidth="1"/>
    <col min="3099" max="3100" width="14.7109375" style="1" customWidth="1"/>
    <col min="3101" max="3101" width="12.7109375" style="1" customWidth="1"/>
    <col min="3102" max="3102" width="3.28515625" style="1" customWidth="1"/>
    <col min="3103" max="3103" width="30.28515625" style="1" customWidth="1"/>
    <col min="3104" max="3104" width="5" style="1" customWidth="1"/>
    <col min="3105" max="3105" width="0" style="1" hidden="1" customWidth="1"/>
    <col min="3106" max="3106" width="14.28515625" style="1" customWidth="1"/>
    <col min="3107" max="3107" width="5.7109375" style="1" customWidth="1"/>
    <col min="3108" max="3108" width="0" style="1" hidden="1" customWidth="1"/>
    <col min="3109" max="3109" width="17.28515625" style="1" customWidth="1"/>
    <col min="3110" max="3110" width="12.7109375" style="1" customWidth="1"/>
    <col min="3111" max="3111" width="0" style="1" hidden="1" customWidth="1"/>
    <col min="3112" max="3112" width="5.28515625" style="1" customWidth="1"/>
    <col min="3113" max="3113" width="0" style="1" hidden="1" customWidth="1"/>
    <col min="3114" max="3114" width="17" style="1" customWidth="1"/>
    <col min="3115" max="3115" width="6.28515625" style="1" customWidth="1"/>
    <col min="3116" max="3116" width="0" style="1" hidden="1" customWidth="1"/>
    <col min="3117" max="3117" width="14.28515625" style="1" customWidth="1"/>
    <col min="3118" max="3118" width="7.5703125" style="1" customWidth="1"/>
    <col min="3119" max="3119" width="0" style="1" hidden="1" customWidth="1"/>
    <col min="3120" max="3121" width="14.28515625" style="1" customWidth="1"/>
    <col min="3122" max="3122" width="20.7109375" style="1" customWidth="1"/>
    <col min="3123" max="3123" width="14.42578125" style="1" customWidth="1"/>
    <col min="3124" max="3124" width="15" style="1" customWidth="1"/>
    <col min="3125" max="3125" width="2.7109375" style="1" customWidth="1"/>
    <col min="3126" max="3126" width="11.7109375" style="1" customWidth="1"/>
    <col min="3127" max="3127" width="11.5703125" style="1" customWidth="1"/>
    <col min="3128" max="3128" width="2.28515625" style="1" customWidth="1"/>
    <col min="3129" max="3129" width="41" style="1" customWidth="1"/>
    <col min="3130" max="3130" width="14.28515625" style="1" customWidth="1"/>
    <col min="3131" max="3132" width="11.5703125" style="1" customWidth="1"/>
    <col min="3133" max="3133" width="21.7109375" style="1" customWidth="1"/>
    <col min="3134" max="3325" width="11.42578125" style="1"/>
    <col min="3326" max="3326" width="21.7109375" style="1" customWidth="1"/>
    <col min="3327" max="3327" width="13.7109375" style="1" customWidth="1"/>
    <col min="3328" max="3328" width="38.7109375" style="1" customWidth="1"/>
    <col min="3329" max="3329" width="3" style="1" bestFit="1" customWidth="1"/>
    <col min="3330" max="3330" width="32.28515625" style="1" customWidth="1"/>
    <col min="3331" max="3331" width="46.28515625" style="1" customWidth="1"/>
    <col min="3332" max="3332" width="19" style="1" customWidth="1"/>
    <col min="3333" max="3333" width="0" style="1" hidden="1" customWidth="1"/>
    <col min="3334" max="3334" width="17.7109375" style="1" customWidth="1"/>
    <col min="3335" max="3335" width="0" style="1" hidden="1" customWidth="1"/>
    <col min="3336" max="3336" width="22.28515625" style="1" customWidth="1"/>
    <col min="3337" max="3337" width="5.28515625" style="1" customWidth="1"/>
    <col min="3338" max="3338" width="36.28515625" style="1" customWidth="1"/>
    <col min="3339" max="3339" width="5.7109375" style="1" customWidth="1"/>
    <col min="3340" max="3340" width="0" style="1" hidden="1" customWidth="1"/>
    <col min="3341" max="3341" width="20.7109375" style="1" customWidth="1"/>
    <col min="3342" max="3342" width="4.7109375" style="1" customWidth="1"/>
    <col min="3343" max="3343" width="0" style="1" hidden="1" customWidth="1"/>
    <col min="3344" max="3344" width="24.7109375" style="1" customWidth="1"/>
    <col min="3345" max="3345" width="12.28515625" style="1" customWidth="1"/>
    <col min="3346" max="3346" width="0" style="1" hidden="1" customWidth="1"/>
    <col min="3347" max="3347" width="3.42578125" style="1" customWidth="1"/>
    <col min="3348" max="3348" width="0" style="1" hidden="1" customWidth="1"/>
    <col min="3349" max="3349" width="17.7109375" style="1" customWidth="1"/>
    <col min="3350" max="3350" width="3.42578125" style="1" customWidth="1"/>
    <col min="3351" max="3351" width="0" style="1" hidden="1" customWidth="1"/>
    <col min="3352" max="3352" width="23.7109375" style="1" customWidth="1"/>
    <col min="3353" max="3353" width="10" style="1" customWidth="1"/>
    <col min="3354" max="3354" width="0" style="1" hidden="1" customWidth="1"/>
    <col min="3355" max="3356" width="14.7109375" style="1" customWidth="1"/>
    <col min="3357" max="3357" width="12.7109375" style="1" customWidth="1"/>
    <col min="3358" max="3358" width="3.28515625" style="1" customWidth="1"/>
    <col min="3359" max="3359" width="30.28515625" style="1" customWidth="1"/>
    <col min="3360" max="3360" width="5" style="1" customWidth="1"/>
    <col min="3361" max="3361" width="0" style="1" hidden="1" customWidth="1"/>
    <col min="3362" max="3362" width="14.28515625" style="1" customWidth="1"/>
    <col min="3363" max="3363" width="5.7109375" style="1" customWidth="1"/>
    <col min="3364" max="3364" width="0" style="1" hidden="1" customWidth="1"/>
    <col min="3365" max="3365" width="17.28515625" style="1" customWidth="1"/>
    <col min="3366" max="3366" width="12.7109375" style="1" customWidth="1"/>
    <col min="3367" max="3367" width="0" style="1" hidden="1" customWidth="1"/>
    <col min="3368" max="3368" width="5.28515625" style="1" customWidth="1"/>
    <col min="3369" max="3369" width="0" style="1" hidden="1" customWidth="1"/>
    <col min="3370" max="3370" width="17" style="1" customWidth="1"/>
    <col min="3371" max="3371" width="6.28515625" style="1" customWidth="1"/>
    <col min="3372" max="3372" width="0" style="1" hidden="1" customWidth="1"/>
    <col min="3373" max="3373" width="14.28515625" style="1" customWidth="1"/>
    <col min="3374" max="3374" width="7.5703125" style="1" customWidth="1"/>
    <col min="3375" max="3375" width="0" style="1" hidden="1" customWidth="1"/>
    <col min="3376" max="3377" width="14.28515625" style="1" customWidth="1"/>
    <col min="3378" max="3378" width="20.7109375" style="1" customWidth="1"/>
    <col min="3379" max="3379" width="14.42578125" style="1" customWidth="1"/>
    <col min="3380" max="3380" width="15" style="1" customWidth="1"/>
    <col min="3381" max="3381" width="2.7109375" style="1" customWidth="1"/>
    <col min="3382" max="3382" width="11.7109375" style="1" customWidth="1"/>
    <col min="3383" max="3383" width="11.5703125" style="1" customWidth="1"/>
    <col min="3384" max="3384" width="2.28515625" style="1" customWidth="1"/>
    <col min="3385" max="3385" width="41" style="1" customWidth="1"/>
    <col min="3386" max="3386" width="14.28515625" style="1" customWidth="1"/>
    <col min="3387" max="3388" width="11.5703125" style="1" customWidth="1"/>
    <col min="3389" max="3389" width="21.7109375" style="1" customWidth="1"/>
    <col min="3390" max="3581" width="11.42578125" style="1"/>
    <col min="3582" max="3582" width="21.7109375" style="1" customWidth="1"/>
    <col min="3583" max="3583" width="13.7109375" style="1" customWidth="1"/>
    <col min="3584" max="3584" width="38.7109375" style="1" customWidth="1"/>
    <col min="3585" max="3585" width="3" style="1" bestFit="1" customWidth="1"/>
    <col min="3586" max="3586" width="32.28515625" style="1" customWidth="1"/>
    <col min="3587" max="3587" width="46.28515625" style="1" customWidth="1"/>
    <col min="3588" max="3588" width="19" style="1" customWidth="1"/>
    <col min="3589" max="3589" width="0" style="1" hidden="1" customWidth="1"/>
    <col min="3590" max="3590" width="17.7109375" style="1" customWidth="1"/>
    <col min="3591" max="3591" width="0" style="1" hidden="1" customWidth="1"/>
    <col min="3592" max="3592" width="22.28515625" style="1" customWidth="1"/>
    <col min="3593" max="3593" width="5.28515625" style="1" customWidth="1"/>
    <col min="3594" max="3594" width="36.28515625" style="1" customWidth="1"/>
    <col min="3595" max="3595" width="5.7109375" style="1" customWidth="1"/>
    <col min="3596" max="3596" width="0" style="1" hidden="1" customWidth="1"/>
    <col min="3597" max="3597" width="20.7109375" style="1" customWidth="1"/>
    <col min="3598" max="3598" width="4.7109375" style="1" customWidth="1"/>
    <col min="3599" max="3599" width="0" style="1" hidden="1" customWidth="1"/>
    <col min="3600" max="3600" width="24.7109375" style="1" customWidth="1"/>
    <col min="3601" max="3601" width="12.28515625" style="1" customWidth="1"/>
    <col min="3602" max="3602" width="0" style="1" hidden="1" customWidth="1"/>
    <col min="3603" max="3603" width="3.42578125" style="1" customWidth="1"/>
    <col min="3604" max="3604" width="0" style="1" hidden="1" customWidth="1"/>
    <col min="3605" max="3605" width="17.7109375" style="1" customWidth="1"/>
    <col min="3606" max="3606" width="3.42578125" style="1" customWidth="1"/>
    <col min="3607" max="3607" width="0" style="1" hidden="1" customWidth="1"/>
    <col min="3608" max="3608" width="23.7109375" style="1" customWidth="1"/>
    <col min="3609" max="3609" width="10" style="1" customWidth="1"/>
    <col min="3610" max="3610" width="0" style="1" hidden="1" customWidth="1"/>
    <col min="3611" max="3612" width="14.7109375" style="1" customWidth="1"/>
    <col min="3613" max="3613" width="12.7109375" style="1" customWidth="1"/>
    <col min="3614" max="3614" width="3.28515625" style="1" customWidth="1"/>
    <col min="3615" max="3615" width="30.28515625" style="1" customWidth="1"/>
    <col min="3616" max="3616" width="5" style="1" customWidth="1"/>
    <col min="3617" max="3617" width="0" style="1" hidden="1" customWidth="1"/>
    <col min="3618" max="3618" width="14.28515625" style="1" customWidth="1"/>
    <col min="3619" max="3619" width="5.7109375" style="1" customWidth="1"/>
    <col min="3620" max="3620" width="0" style="1" hidden="1" customWidth="1"/>
    <col min="3621" max="3621" width="17.28515625" style="1" customWidth="1"/>
    <col min="3622" max="3622" width="12.7109375" style="1" customWidth="1"/>
    <col min="3623" max="3623" width="0" style="1" hidden="1" customWidth="1"/>
    <col min="3624" max="3624" width="5.28515625" style="1" customWidth="1"/>
    <col min="3625" max="3625" width="0" style="1" hidden="1" customWidth="1"/>
    <col min="3626" max="3626" width="17" style="1" customWidth="1"/>
    <col min="3627" max="3627" width="6.28515625" style="1" customWidth="1"/>
    <col min="3628" max="3628" width="0" style="1" hidden="1" customWidth="1"/>
    <col min="3629" max="3629" width="14.28515625" style="1" customWidth="1"/>
    <col min="3630" max="3630" width="7.5703125" style="1" customWidth="1"/>
    <col min="3631" max="3631" width="0" style="1" hidden="1" customWidth="1"/>
    <col min="3632" max="3633" width="14.28515625" style="1" customWidth="1"/>
    <col min="3634" max="3634" width="20.7109375" style="1" customWidth="1"/>
    <col min="3635" max="3635" width="14.42578125" style="1" customWidth="1"/>
    <col min="3636" max="3636" width="15" style="1" customWidth="1"/>
    <col min="3637" max="3637" width="2.7109375" style="1" customWidth="1"/>
    <col min="3638" max="3638" width="11.7109375" style="1" customWidth="1"/>
    <col min="3639" max="3639" width="11.5703125" style="1" customWidth="1"/>
    <col min="3640" max="3640" width="2.28515625" style="1" customWidth="1"/>
    <col min="3641" max="3641" width="41" style="1" customWidth="1"/>
    <col min="3642" max="3642" width="14.28515625" style="1" customWidth="1"/>
    <col min="3643" max="3644" width="11.5703125" style="1" customWidth="1"/>
    <col min="3645" max="3645" width="21.7109375" style="1" customWidth="1"/>
    <col min="3646" max="3837" width="11.42578125" style="1"/>
    <col min="3838" max="3838" width="21.7109375" style="1" customWidth="1"/>
    <col min="3839" max="3839" width="13.7109375" style="1" customWidth="1"/>
    <col min="3840" max="3840" width="38.7109375" style="1" customWidth="1"/>
    <col min="3841" max="3841" width="3" style="1" bestFit="1" customWidth="1"/>
    <col min="3842" max="3842" width="32.28515625" style="1" customWidth="1"/>
    <col min="3843" max="3843" width="46.28515625" style="1" customWidth="1"/>
    <col min="3844" max="3844" width="19" style="1" customWidth="1"/>
    <col min="3845" max="3845" width="0" style="1" hidden="1" customWidth="1"/>
    <col min="3846" max="3846" width="17.7109375" style="1" customWidth="1"/>
    <col min="3847" max="3847" width="0" style="1" hidden="1" customWidth="1"/>
    <col min="3848" max="3848" width="22.28515625" style="1" customWidth="1"/>
    <col min="3849" max="3849" width="5.28515625" style="1" customWidth="1"/>
    <col min="3850" max="3850" width="36.28515625" style="1" customWidth="1"/>
    <col min="3851" max="3851" width="5.7109375" style="1" customWidth="1"/>
    <col min="3852" max="3852" width="0" style="1" hidden="1" customWidth="1"/>
    <col min="3853" max="3853" width="20.7109375" style="1" customWidth="1"/>
    <col min="3854" max="3854" width="4.7109375" style="1" customWidth="1"/>
    <col min="3855" max="3855" width="0" style="1" hidden="1" customWidth="1"/>
    <col min="3856" max="3856" width="24.7109375" style="1" customWidth="1"/>
    <col min="3857" max="3857" width="12.28515625" style="1" customWidth="1"/>
    <col min="3858" max="3858" width="0" style="1" hidden="1" customWidth="1"/>
    <col min="3859" max="3859" width="3.42578125" style="1" customWidth="1"/>
    <col min="3860" max="3860" width="0" style="1" hidden="1" customWidth="1"/>
    <col min="3861" max="3861" width="17.7109375" style="1" customWidth="1"/>
    <col min="3862" max="3862" width="3.42578125" style="1" customWidth="1"/>
    <col min="3863" max="3863" width="0" style="1" hidden="1" customWidth="1"/>
    <col min="3864" max="3864" width="23.7109375" style="1" customWidth="1"/>
    <col min="3865" max="3865" width="10" style="1" customWidth="1"/>
    <col min="3866" max="3866" width="0" style="1" hidden="1" customWidth="1"/>
    <col min="3867" max="3868" width="14.7109375" style="1" customWidth="1"/>
    <col min="3869" max="3869" width="12.7109375" style="1" customWidth="1"/>
    <col min="3870" max="3870" width="3.28515625" style="1" customWidth="1"/>
    <col min="3871" max="3871" width="30.28515625" style="1" customWidth="1"/>
    <col min="3872" max="3872" width="5" style="1" customWidth="1"/>
    <col min="3873" max="3873" width="0" style="1" hidden="1" customWidth="1"/>
    <col min="3874" max="3874" width="14.28515625" style="1" customWidth="1"/>
    <col min="3875" max="3875" width="5.7109375" style="1" customWidth="1"/>
    <col min="3876" max="3876" width="0" style="1" hidden="1" customWidth="1"/>
    <col min="3877" max="3877" width="17.28515625" style="1" customWidth="1"/>
    <col min="3878" max="3878" width="12.7109375" style="1" customWidth="1"/>
    <col min="3879" max="3879" width="0" style="1" hidden="1" customWidth="1"/>
    <col min="3880" max="3880" width="5.28515625" style="1" customWidth="1"/>
    <col min="3881" max="3881" width="0" style="1" hidden="1" customWidth="1"/>
    <col min="3882" max="3882" width="17" style="1" customWidth="1"/>
    <col min="3883" max="3883" width="6.28515625" style="1" customWidth="1"/>
    <col min="3884" max="3884" width="0" style="1" hidden="1" customWidth="1"/>
    <col min="3885" max="3885" width="14.28515625" style="1" customWidth="1"/>
    <col min="3886" max="3886" width="7.5703125" style="1" customWidth="1"/>
    <col min="3887" max="3887" width="0" style="1" hidden="1" customWidth="1"/>
    <col min="3888" max="3889" width="14.28515625" style="1" customWidth="1"/>
    <col min="3890" max="3890" width="20.7109375" style="1" customWidth="1"/>
    <col min="3891" max="3891" width="14.42578125" style="1" customWidth="1"/>
    <col min="3892" max="3892" width="15" style="1" customWidth="1"/>
    <col min="3893" max="3893" width="2.7109375" style="1" customWidth="1"/>
    <col min="3894" max="3894" width="11.7109375" style="1" customWidth="1"/>
    <col min="3895" max="3895" width="11.5703125" style="1" customWidth="1"/>
    <col min="3896" max="3896" width="2.28515625" style="1" customWidth="1"/>
    <col min="3897" max="3897" width="41" style="1" customWidth="1"/>
    <col min="3898" max="3898" width="14.28515625" style="1" customWidth="1"/>
    <col min="3899" max="3900" width="11.5703125" style="1" customWidth="1"/>
    <col min="3901" max="3901" width="21.7109375" style="1" customWidth="1"/>
    <col min="3902" max="4093" width="11.42578125" style="1"/>
    <col min="4094" max="4094" width="21.7109375" style="1" customWidth="1"/>
    <col min="4095" max="4095" width="13.7109375" style="1" customWidth="1"/>
    <col min="4096" max="4096" width="38.7109375" style="1" customWidth="1"/>
    <col min="4097" max="4097" width="3" style="1" bestFit="1" customWidth="1"/>
    <col min="4098" max="4098" width="32.28515625" style="1" customWidth="1"/>
    <col min="4099" max="4099" width="46.28515625" style="1" customWidth="1"/>
    <col min="4100" max="4100" width="19" style="1" customWidth="1"/>
    <col min="4101" max="4101" width="0" style="1" hidden="1" customWidth="1"/>
    <col min="4102" max="4102" width="17.7109375" style="1" customWidth="1"/>
    <col min="4103" max="4103" width="0" style="1" hidden="1" customWidth="1"/>
    <col min="4104" max="4104" width="22.28515625" style="1" customWidth="1"/>
    <col min="4105" max="4105" width="5.28515625" style="1" customWidth="1"/>
    <col min="4106" max="4106" width="36.28515625" style="1" customWidth="1"/>
    <col min="4107" max="4107" width="5.7109375" style="1" customWidth="1"/>
    <col min="4108" max="4108" width="0" style="1" hidden="1" customWidth="1"/>
    <col min="4109" max="4109" width="20.7109375" style="1" customWidth="1"/>
    <col min="4110" max="4110" width="4.7109375" style="1" customWidth="1"/>
    <col min="4111" max="4111" width="0" style="1" hidden="1" customWidth="1"/>
    <col min="4112" max="4112" width="24.7109375" style="1" customWidth="1"/>
    <col min="4113" max="4113" width="12.28515625" style="1" customWidth="1"/>
    <col min="4114" max="4114" width="0" style="1" hidden="1" customWidth="1"/>
    <col min="4115" max="4115" width="3.42578125" style="1" customWidth="1"/>
    <col min="4116" max="4116" width="0" style="1" hidden="1" customWidth="1"/>
    <col min="4117" max="4117" width="17.7109375" style="1" customWidth="1"/>
    <col min="4118" max="4118" width="3.42578125" style="1" customWidth="1"/>
    <col min="4119" max="4119" width="0" style="1" hidden="1" customWidth="1"/>
    <col min="4120" max="4120" width="23.7109375" style="1" customWidth="1"/>
    <col min="4121" max="4121" width="10" style="1" customWidth="1"/>
    <col min="4122" max="4122" width="0" style="1" hidden="1" customWidth="1"/>
    <col min="4123" max="4124" width="14.7109375" style="1" customWidth="1"/>
    <col min="4125" max="4125" width="12.7109375" style="1" customWidth="1"/>
    <col min="4126" max="4126" width="3.28515625" style="1" customWidth="1"/>
    <col min="4127" max="4127" width="30.28515625" style="1" customWidth="1"/>
    <col min="4128" max="4128" width="5" style="1" customWidth="1"/>
    <col min="4129" max="4129" width="0" style="1" hidden="1" customWidth="1"/>
    <col min="4130" max="4130" width="14.28515625" style="1" customWidth="1"/>
    <col min="4131" max="4131" width="5.7109375" style="1" customWidth="1"/>
    <col min="4132" max="4132" width="0" style="1" hidden="1" customWidth="1"/>
    <col min="4133" max="4133" width="17.28515625" style="1" customWidth="1"/>
    <col min="4134" max="4134" width="12.7109375" style="1" customWidth="1"/>
    <col min="4135" max="4135" width="0" style="1" hidden="1" customWidth="1"/>
    <col min="4136" max="4136" width="5.28515625" style="1" customWidth="1"/>
    <col min="4137" max="4137" width="0" style="1" hidden="1" customWidth="1"/>
    <col min="4138" max="4138" width="17" style="1" customWidth="1"/>
    <col min="4139" max="4139" width="6.28515625" style="1" customWidth="1"/>
    <col min="4140" max="4140" width="0" style="1" hidden="1" customWidth="1"/>
    <col min="4141" max="4141" width="14.28515625" style="1" customWidth="1"/>
    <col min="4142" max="4142" width="7.5703125" style="1" customWidth="1"/>
    <col min="4143" max="4143" width="0" style="1" hidden="1" customWidth="1"/>
    <col min="4144" max="4145" width="14.28515625" style="1" customWidth="1"/>
    <col min="4146" max="4146" width="20.7109375" style="1" customWidth="1"/>
    <col min="4147" max="4147" width="14.42578125" style="1" customWidth="1"/>
    <col min="4148" max="4148" width="15" style="1" customWidth="1"/>
    <col min="4149" max="4149" width="2.7109375" style="1" customWidth="1"/>
    <col min="4150" max="4150" width="11.7109375" style="1" customWidth="1"/>
    <col min="4151" max="4151" width="11.5703125" style="1" customWidth="1"/>
    <col min="4152" max="4152" width="2.28515625" style="1" customWidth="1"/>
    <col min="4153" max="4153" width="41" style="1" customWidth="1"/>
    <col min="4154" max="4154" width="14.28515625" style="1" customWidth="1"/>
    <col min="4155" max="4156" width="11.5703125" style="1" customWidth="1"/>
    <col min="4157" max="4157" width="21.7109375" style="1" customWidth="1"/>
    <col min="4158" max="4349" width="11.42578125" style="1"/>
    <col min="4350" max="4350" width="21.7109375" style="1" customWidth="1"/>
    <col min="4351" max="4351" width="13.7109375" style="1" customWidth="1"/>
    <col min="4352" max="4352" width="38.7109375" style="1" customWidth="1"/>
    <col min="4353" max="4353" width="3" style="1" bestFit="1" customWidth="1"/>
    <col min="4354" max="4354" width="32.28515625" style="1" customWidth="1"/>
    <col min="4355" max="4355" width="46.28515625" style="1" customWidth="1"/>
    <col min="4356" max="4356" width="19" style="1" customWidth="1"/>
    <col min="4357" max="4357" width="0" style="1" hidden="1" customWidth="1"/>
    <col min="4358" max="4358" width="17.7109375" style="1" customWidth="1"/>
    <col min="4359" max="4359" width="0" style="1" hidden="1" customWidth="1"/>
    <col min="4360" max="4360" width="22.28515625" style="1" customWidth="1"/>
    <col min="4361" max="4361" width="5.28515625" style="1" customWidth="1"/>
    <col min="4362" max="4362" width="36.28515625" style="1" customWidth="1"/>
    <col min="4363" max="4363" width="5.7109375" style="1" customWidth="1"/>
    <col min="4364" max="4364" width="0" style="1" hidden="1" customWidth="1"/>
    <col min="4365" max="4365" width="20.7109375" style="1" customWidth="1"/>
    <col min="4366" max="4366" width="4.7109375" style="1" customWidth="1"/>
    <col min="4367" max="4367" width="0" style="1" hidden="1" customWidth="1"/>
    <col min="4368" max="4368" width="24.7109375" style="1" customWidth="1"/>
    <col min="4369" max="4369" width="12.28515625" style="1" customWidth="1"/>
    <col min="4370" max="4370" width="0" style="1" hidden="1" customWidth="1"/>
    <col min="4371" max="4371" width="3.42578125" style="1" customWidth="1"/>
    <col min="4372" max="4372" width="0" style="1" hidden="1" customWidth="1"/>
    <col min="4373" max="4373" width="17.7109375" style="1" customWidth="1"/>
    <col min="4374" max="4374" width="3.42578125" style="1" customWidth="1"/>
    <col min="4375" max="4375" width="0" style="1" hidden="1" customWidth="1"/>
    <col min="4376" max="4376" width="23.7109375" style="1" customWidth="1"/>
    <col min="4377" max="4377" width="10" style="1" customWidth="1"/>
    <col min="4378" max="4378" width="0" style="1" hidden="1" customWidth="1"/>
    <col min="4379" max="4380" width="14.7109375" style="1" customWidth="1"/>
    <col min="4381" max="4381" width="12.7109375" style="1" customWidth="1"/>
    <col min="4382" max="4382" width="3.28515625" style="1" customWidth="1"/>
    <col min="4383" max="4383" width="30.28515625" style="1" customWidth="1"/>
    <col min="4384" max="4384" width="5" style="1" customWidth="1"/>
    <col min="4385" max="4385" width="0" style="1" hidden="1" customWidth="1"/>
    <col min="4386" max="4386" width="14.28515625" style="1" customWidth="1"/>
    <col min="4387" max="4387" width="5.7109375" style="1" customWidth="1"/>
    <col min="4388" max="4388" width="0" style="1" hidden="1" customWidth="1"/>
    <col min="4389" max="4389" width="17.28515625" style="1" customWidth="1"/>
    <col min="4390" max="4390" width="12.7109375" style="1" customWidth="1"/>
    <col min="4391" max="4391" width="0" style="1" hidden="1" customWidth="1"/>
    <col min="4392" max="4392" width="5.28515625" style="1" customWidth="1"/>
    <col min="4393" max="4393" width="0" style="1" hidden="1" customWidth="1"/>
    <col min="4394" max="4394" width="17" style="1" customWidth="1"/>
    <col min="4395" max="4395" width="6.28515625" style="1" customWidth="1"/>
    <col min="4396" max="4396" width="0" style="1" hidden="1" customWidth="1"/>
    <col min="4397" max="4397" width="14.28515625" style="1" customWidth="1"/>
    <col min="4398" max="4398" width="7.5703125" style="1" customWidth="1"/>
    <col min="4399" max="4399" width="0" style="1" hidden="1" customWidth="1"/>
    <col min="4400" max="4401" width="14.28515625" style="1" customWidth="1"/>
    <col min="4402" max="4402" width="20.7109375" style="1" customWidth="1"/>
    <col min="4403" max="4403" width="14.42578125" style="1" customWidth="1"/>
    <col min="4404" max="4404" width="15" style="1" customWidth="1"/>
    <col min="4405" max="4405" width="2.7109375" style="1" customWidth="1"/>
    <col min="4406" max="4406" width="11.7109375" style="1" customWidth="1"/>
    <col min="4407" max="4407" width="11.5703125" style="1" customWidth="1"/>
    <col min="4408" max="4408" width="2.28515625" style="1" customWidth="1"/>
    <col min="4409" max="4409" width="41" style="1" customWidth="1"/>
    <col min="4410" max="4410" width="14.28515625" style="1" customWidth="1"/>
    <col min="4411" max="4412" width="11.5703125" style="1" customWidth="1"/>
    <col min="4413" max="4413" width="21.7109375" style="1" customWidth="1"/>
    <col min="4414" max="4605" width="11.42578125" style="1"/>
    <col min="4606" max="4606" width="21.7109375" style="1" customWidth="1"/>
    <col min="4607" max="4607" width="13.7109375" style="1" customWidth="1"/>
    <col min="4608" max="4608" width="38.7109375" style="1" customWidth="1"/>
    <col min="4609" max="4609" width="3" style="1" bestFit="1" customWidth="1"/>
    <col min="4610" max="4610" width="32.28515625" style="1" customWidth="1"/>
    <col min="4611" max="4611" width="46.28515625" style="1" customWidth="1"/>
    <col min="4612" max="4612" width="19" style="1" customWidth="1"/>
    <col min="4613" max="4613" width="0" style="1" hidden="1" customWidth="1"/>
    <col min="4614" max="4614" width="17.7109375" style="1" customWidth="1"/>
    <col min="4615" max="4615" width="0" style="1" hidden="1" customWidth="1"/>
    <col min="4616" max="4616" width="22.28515625" style="1" customWidth="1"/>
    <col min="4617" max="4617" width="5.28515625" style="1" customWidth="1"/>
    <col min="4618" max="4618" width="36.28515625" style="1" customWidth="1"/>
    <col min="4619" max="4619" width="5.7109375" style="1" customWidth="1"/>
    <col min="4620" max="4620" width="0" style="1" hidden="1" customWidth="1"/>
    <col min="4621" max="4621" width="20.7109375" style="1" customWidth="1"/>
    <col min="4622" max="4622" width="4.7109375" style="1" customWidth="1"/>
    <col min="4623" max="4623" width="0" style="1" hidden="1" customWidth="1"/>
    <col min="4624" max="4624" width="24.7109375" style="1" customWidth="1"/>
    <col min="4625" max="4625" width="12.28515625" style="1" customWidth="1"/>
    <col min="4626" max="4626" width="0" style="1" hidden="1" customWidth="1"/>
    <col min="4627" max="4627" width="3.42578125" style="1" customWidth="1"/>
    <col min="4628" max="4628" width="0" style="1" hidden="1" customWidth="1"/>
    <col min="4629" max="4629" width="17.7109375" style="1" customWidth="1"/>
    <col min="4630" max="4630" width="3.42578125" style="1" customWidth="1"/>
    <col min="4631" max="4631" width="0" style="1" hidden="1" customWidth="1"/>
    <col min="4632" max="4632" width="23.7109375" style="1" customWidth="1"/>
    <col min="4633" max="4633" width="10" style="1" customWidth="1"/>
    <col min="4634" max="4634" width="0" style="1" hidden="1" customWidth="1"/>
    <col min="4635" max="4636" width="14.7109375" style="1" customWidth="1"/>
    <col min="4637" max="4637" width="12.7109375" style="1" customWidth="1"/>
    <col min="4638" max="4638" width="3.28515625" style="1" customWidth="1"/>
    <col min="4639" max="4639" width="30.28515625" style="1" customWidth="1"/>
    <col min="4640" max="4640" width="5" style="1" customWidth="1"/>
    <col min="4641" max="4641" width="0" style="1" hidden="1" customWidth="1"/>
    <col min="4642" max="4642" width="14.28515625" style="1" customWidth="1"/>
    <col min="4643" max="4643" width="5.7109375" style="1" customWidth="1"/>
    <col min="4644" max="4644" width="0" style="1" hidden="1" customWidth="1"/>
    <col min="4645" max="4645" width="17.28515625" style="1" customWidth="1"/>
    <col min="4646" max="4646" width="12.7109375" style="1" customWidth="1"/>
    <col min="4647" max="4647" width="0" style="1" hidden="1" customWidth="1"/>
    <col min="4648" max="4648" width="5.28515625" style="1" customWidth="1"/>
    <col min="4649" max="4649" width="0" style="1" hidden="1" customWidth="1"/>
    <col min="4650" max="4650" width="17" style="1" customWidth="1"/>
    <col min="4651" max="4651" width="6.28515625" style="1" customWidth="1"/>
    <col min="4652" max="4652" width="0" style="1" hidden="1" customWidth="1"/>
    <col min="4653" max="4653" width="14.28515625" style="1" customWidth="1"/>
    <col min="4654" max="4654" width="7.5703125" style="1" customWidth="1"/>
    <col min="4655" max="4655" width="0" style="1" hidden="1" customWidth="1"/>
    <col min="4656" max="4657" width="14.28515625" style="1" customWidth="1"/>
    <col min="4658" max="4658" width="20.7109375" style="1" customWidth="1"/>
    <col min="4659" max="4659" width="14.42578125" style="1" customWidth="1"/>
    <col min="4660" max="4660" width="15" style="1" customWidth="1"/>
    <col min="4661" max="4661" width="2.7109375" style="1" customWidth="1"/>
    <col min="4662" max="4662" width="11.7109375" style="1" customWidth="1"/>
    <col min="4663" max="4663" width="11.5703125" style="1" customWidth="1"/>
    <col min="4664" max="4664" width="2.28515625" style="1" customWidth="1"/>
    <col min="4665" max="4665" width="41" style="1" customWidth="1"/>
    <col min="4666" max="4666" width="14.28515625" style="1" customWidth="1"/>
    <col min="4667" max="4668" width="11.5703125" style="1" customWidth="1"/>
    <col min="4669" max="4669" width="21.7109375" style="1" customWidth="1"/>
    <col min="4670" max="4861" width="11.42578125" style="1"/>
    <col min="4862" max="4862" width="21.7109375" style="1" customWidth="1"/>
    <col min="4863" max="4863" width="13.7109375" style="1" customWidth="1"/>
    <col min="4864" max="4864" width="38.7109375" style="1" customWidth="1"/>
    <col min="4865" max="4865" width="3" style="1" bestFit="1" customWidth="1"/>
    <col min="4866" max="4866" width="32.28515625" style="1" customWidth="1"/>
    <col min="4867" max="4867" width="46.28515625" style="1" customWidth="1"/>
    <col min="4868" max="4868" width="19" style="1" customWidth="1"/>
    <col min="4869" max="4869" width="0" style="1" hidden="1" customWidth="1"/>
    <col min="4870" max="4870" width="17.7109375" style="1" customWidth="1"/>
    <col min="4871" max="4871" width="0" style="1" hidden="1" customWidth="1"/>
    <col min="4872" max="4872" width="22.28515625" style="1" customWidth="1"/>
    <col min="4873" max="4873" width="5.28515625" style="1" customWidth="1"/>
    <col min="4874" max="4874" width="36.28515625" style="1" customWidth="1"/>
    <col min="4875" max="4875" width="5.7109375" style="1" customWidth="1"/>
    <col min="4876" max="4876" width="0" style="1" hidden="1" customWidth="1"/>
    <col min="4877" max="4877" width="20.7109375" style="1" customWidth="1"/>
    <col min="4878" max="4878" width="4.7109375" style="1" customWidth="1"/>
    <col min="4879" max="4879" width="0" style="1" hidden="1" customWidth="1"/>
    <col min="4880" max="4880" width="24.7109375" style="1" customWidth="1"/>
    <col min="4881" max="4881" width="12.28515625" style="1" customWidth="1"/>
    <col min="4882" max="4882" width="0" style="1" hidden="1" customWidth="1"/>
    <col min="4883" max="4883" width="3.42578125" style="1" customWidth="1"/>
    <col min="4884" max="4884" width="0" style="1" hidden="1" customWidth="1"/>
    <col min="4885" max="4885" width="17.7109375" style="1" customWidth="1"/>
    <col min="4886" max="4886" width="3.42578125" style="1" customWidth="1"/>
    <col min="4887" max="4887" width="0" style="1" hidden="1" customWidth="1"/>
    <col min="4888" max="4888" width="23.7109375" style="1" customWidth="1"/>
    <col min="4889" max="4889" width="10" style="1" customWidth="1"/>
    <col min="4890" max="4890" width="0" style="1" hidden="1" customWidth="1"/>
    <col min="4891" max="4892" width="14.7109375" style="1" customWidth="1"/>
    <col min="4893" max="4893" width="12.7109375" style="1" customWidth="1"/>
    <col min="4894" max="4894" width="3.28515625" style="1" customWidth="1"/>
    <col min="4895" max="4895" width="30.28515625" style="1" customWidth="1"/>
    <col min="4896" max="4896" width="5" style="1" customWidth="1"/>
    <col min="4897" max="4897" width="0" style="1" hidden="1" customWidth="1"/>
    <col min="4898" max="4898" width="14.28515625" style="1" customWidth="1"/>
    <col min="4899" max="4899" width="5.7109375" style="1" customWidth="1"/>
    <col min="4900" max="4900" width="0" style="1" hidden="1" customWidth="1"/>
    <col min="4901" max="4901" width="17.28515625" style="1" customWidth="1"/>
    <col min="4902" max="4902" width="12.7109375" style="1" customWidth="1"/>
    <col min="4903" max="4903" width="0" style="1" hidden="1" customWidth="1"/>
    <col min="4904" max="4904" width="5.28515625" style="1" customWidth="1"/>
    <col min="4905" max="4905" width="0" style="1" hidden="1" customWidth="1"/>
    <col min="4906" max="4906" width="17" style="1" customWidth="1"/>
    <col min="4907" max="4907" width="6.28515625" style="1" customWidth="1"/>
    <col min="4908" max="4908" width="0" style="1" hidden="1" customWidth="1"/>
    <col min="4909" max="4909" width="14.28515625" style="1" customWidth="1"/>
    <col min="4910" max="4910" width="7.5703125" style="1" customWidth="1"/>
    <col min="4911" max="4911" width="0" style="1" hidden="1" customWidth="1"/>
    <col min="4912" max="4913" width="14.28515625" style="1" customWidth="1"/>
    <col min="4914" max="4914" width="20.7109375" style="1" customWidth="1"/>
    <col min="4915" max="4915" width="14.42578125" style="1" customWidth="1"/>
    <col min="4916" max="4916" width="15" style="1" customWidth="1"/>
    <col min="4917" max="4917" width="2.7109375" style="1" customWidth="1"/>
    <col min="4918" max="4918" width="11.7109375" style="1" customWidth="1"/>
    <col min="4919" max="4919" width="11.5703125" style="1" customWidth="1"/>
    <col min="4920" max="4920" width="2.28515625" style="1" customWidth="1"/>
    <col min="4921" max="4921" width="41" style="1" customWidth="1"/>
    <col min="4922" max="4922" width="14.28515625" style="1" customWidth="1"/>
    <col min="4923" max="4924" width="11.5703125" style="1" customWidth="1"/>
    <col min="4925" max="4925" width="21.7109375" style="1" customWidth="1"/>
    <col min="4926" max="5117" width="11.42578125" style="1"/>
    <col min="5118" max="5118" width="21.7109375" style="1" customWidth="1"/>
    <col min="5119" max="5119" width="13.7109375" style="1" customWidth="1"/>
    <col min="5120" max="5120" width="38.7109375" style="1" customWidth="1"/>
    <col min="5121" max="5121" width="3" style="1" bestFit="1" customWidth="1"/>
    <col min="5122" max="5122" width="32.28515625" style="1" customWidth="1"/>
    <col min="5123" max="5123" width="46.28515625" style="1" customWidth="1"/>
    <col min="5124" max="5124" width="19" style="1" customWidth="1"/>
    <col min="5125" max="5125" width="0" style="1" hidden="1" customWidth="1"/>
    <col min="5126" max="5126" width="17.7109375" style="1" customWidth="1"/>
    <col min="5127" max="5127" width="0" style="1" hidden="1" customWidth="1"/>
    <col min="5128" max="5128" width="22.28515625" style="1" customWidth="1"/>
    <col min="5129" max="5129" width="5.28515625" style="1" customWidth="1"/>
    <col min="5130" max="5130" width="36.28515625" style="1" customWidth="1"/>
    <col min="5131" max="5131" width="5.7109375" style="1" customWidth="1"/>
    <col min="5132" max="5132" width="0" style="1" hidden="1" customWidth="1"/>
    <col min="5133" max="5133" width="20.7109375" style="1" customWidth="1"/>
    <col min="5134" max="5134" width="4.7109375" style="1" customWidth="1"/>
    <col min="5135" max="5135" width="0" style="1" hidden="1" customWidth="1"/>
    <col min="5136" max="5136" width="24.7109375" style="1" customWidth="1"/>
    <col min="5137" max="5137" width="12.28515625" style="1" customWidth="1"/>
    <col min="5138" max="5138" width="0" style="1" hidden="1" customWidth="1"/>
    <col min="5139" max="5139" width="3.42578125" style="1" customWidth="1"/>
    <col min="5140" max="5140" width="0" style="1" hidden="1" customWidth="1"/>
    <col min="5141" max="5141" width="17.7109375" style="1" customWidth="1"/>
    <col min="5142" max="5142" width="3.42578125" style="1" customWidth="1"/>
    <col min="5143" max="5143" width="0" style="1" hidden="1" customWidth="1"/>
    <col min="5144" max="5144" width="23.7109375" style="1" customWidth="1"/>
    <col min="5145" max="5145" width="10" style="1" customWidth="1"/>
    <col min="5146" max="5146" width="0" style="1" hidden="1" customWidth="1"/>
    <col min="5147" max="5148" width="14.7109375" style="1" customWidth="1"/>
    <col min="5149" max="5149" width="12.7109375" style="1" customWidth="1"/>
    <col min="5150" max="5150" width="3.28515625" style="1" customWidth="1"/>
    <col min="5151" max="5151" width="30.28515625" style="1" customWidth="1"/>
    <col min="5152" max="5152" width="5" style="1" customWidth="1"/>
    <col min="5153" max="5153" width="0" style="1" hidden="1" customWidth="1"/>
    <col min="5154" max="5154" width="14.28515625" style="1" customWidth="1"/>
    <col min="5155" max="5155" width="5.7109375" style="1" customWidth="1"/>
    <col min="5156" max="5156" width="0" style="1" hidden="1" customWidth="1"/>
    <col min="5157" max="5157" width="17.28515625" style="1" customWidth="1"/>
    <col min="5158" max="5158" width="12.7109375" style="1" customWidth="1"/>
    <col min="5159" max="5159" width="0" style="1" hidden="1" customWidth="1"/>
    <col min="5160" max="5160" width="5.28515625" style="1" customWidth="1"/>
    <col min="5161" max="5161" width="0" style="1" hidden="1" customWidth="1"/>
    <col min="5162" max="5162" width="17" style="1" customWidth="1"/>
    <col min="5163" max="5163" width="6.28515625" style="1" customWidth="1"/>
    <col min="5164" max="5164" width="0" style="1" hidden="1" customWidth="1"/>
    <col min="5165" max="5165" width="14.28515625" style="1" customWidth="1"/>
    <col min="5166" max="5166" width="7.5703125" style="1" customWidth="1"/>
    <col min="5167" max="5167" width="0" style="1" hidden="1" customWidth="1"/>
    <col min="5168" max="5169" width="14.28515625" style="1" customWidth="1"/>
    <col min="5170" max="5170" width="20.7109375" style="1" customWidth="1"/>
    <col min="5171" max="5171" width="14.42578125" style="1" customWidth="1"/>
    <col min="5172" max="5172" width="15" style="1" customWidth="1"/>
    <col min="5173" max="5173" width="2.7109375" style="1" customWidth="1"/>
    <col min="5174" max="5174" width="11.7109375" style="1" customWidth="1"/>
    <col min="5175" max="5175" width="11.5703125" style="1" customWidth="1"/>
    <col min="5176" max="5176" width="2.28515625" style="1" customWidth="1"/>
    <col min="5177" max="5177" width="41" style="1" customWidth="1"/>
    <col min="5178" max="5178" width="14.28515625" style="1" customWidth="1"/>
    <col min="5179" max="5180" width="11.5703125" style="1" customWidth="1"/>
    <col min="5181" max="5181" width="21.7109375" style="1" customWidth="1"/>
    <col min="5182" max="5373" width="11.42578125" style="1"/>
    <col min="5374" max="5374" width="21.7109375" style="1" customWidth="1"/>
    <col min="5375" max="5375" width="13.7109375" style="1" customWidth="1"/>
    <col min="5376" max="5376" width="38.7109375" style="1" customWidth="1"/>
    <col min="5377" max="5377" width="3" style="1" bestFit="1" customWidth="1"/>
    <col min="5378" max="5378" width="32.28515625" style="1" customWidth="1"/>
    <col min="5379" max="5379" width="46.28515625" style="1" customWidth="1"/>
    <col min="5380" max="5380" width="19" style="1" customWidth="1"/>
    <col min="5381" max="5381" width="0" style="1" hidden="1" customWidth="1"/>
    <col min="5382" max="5382" width="17.7109375" style="1" customWidth="1"/>
    <col min="5383" max="5383" width="0" style="1" hidden="1" customWidth="1"/>
    <col min="5384" max="5384" width="22.28515625" style="1" customWidth="1"/>
    <col min="5385" max="5385" width="5.28515625" style="1" customWidth="1"/>
    <col min="5386" max="5386" width="36.28515625" style="1" customWidth="1"/>
    <col min="5387" max="5387" width="5.7109375" style="1" customWidth="1"/>
    <col min="5388" max="5388" width="0" style="1" hidden="1" customWidth="1"/>
    <col min="5389" max="5389" width="20.7109375" style="1" customWidth="1"/>
    <col min="5390" max="5390" width="4.7109375" style="1" customWidth="1"/>
    <col min="5391" max="5391" width="0" style="1" hidden="1" customWidth="1"/>
    <col min="5392" max="5392" width="24.7109375" style="1" customWidth="1"/>
    <col min="5393" max="5393" width="12.28515625" style="1" customWidth="1"/>
    <col min="5394" max="5394" width="0" style="1" hidden="1" customWidth="1"/>
    <col min="5395" max="5395" width="3.42578125" style="1" customWidth="1"/>
    <col min="5396" max="5396" width="0" style="1" hidden="1" customWidth="1"/>
    <col min="5397" max="5397" width="17.7109375" style="1" customWidth="1"/>
    <col min="5398" max="5398" width="3.42578125" style="1" customWidth="1"/>
    <col min="5399" max="5399" width="0" style="1" hidden="1" customWidth="1"/>
    <col min="5400" max="5400" width="23.7109375" style="1" customWidth="1"/>
    <col min="5401" max="5401" width="10" style="1" customWidth="1"/>
    <col min="5402" max="5402" width="0" style="1" hidden="1" customWidth="1"/>
    <col min="5403" max="5404" width="14.7109375" style="1" customWidth="1"/>
    <col min="5405" max="5405" width="12.7109375" style="1" customWidth="1"/>
    <col min="5406" max="5406" width="3.28515625" style="1" customWidth="1"/>
    <col min="5407" max="5407" width="30.28515625" style="1" customWidth="1"/>
    <col min="5408" max="5408" width="5" style="1" customWidth="1"/>
    <col min="5409" max="5409" width="0" style="1" hidden="1" customWidth="1"/>
    <col min="5410" max="5410" width="14.28515625" style="1" customWidth="1"/>
    <col min="5411" max="5411" width="5.7109375" style="1" customWidth="1"/>
    <col min="5412" max="5412" width="0" style="1" hidden="1" customWidth="1"/>
    <col min="5413" max="5413" width="17.28515625" style="1" customWidth="1"/>
    <col min="5414" max="5414" width="12.7109375" style="1" customWidth="1"/>
    <col min="5415" max="5415" width="0" style="1" hidden="1" customWidth="1"/>
    <col min="5416" max="5416" width="5.28515625" style="1" customWidth="1"/>
    <col min="5417" max="5417" width="0" style="1" hidden="1" customWidth="1"/>
    <col min="5418" max="5418" width="17" style="1" customWidth="1"/>
    <col min="5419" max="5419" width="6.28515625" style="1" customWidth="1"/>
    <col min="5420" max="5420" width="0" style="1" hidden="1" customWidth="1"/>
    <col min="5421" max="5421" width="14.28515625" style="1" customWidth="1"/>
    <col min="5422" max="5422" width="7.5703125" style="1" customWidth="1"/>
    <col min="5423" max="5423" width="0" style="1" hidden="1" customWidth="1"/>
    <col min="5424" max="5425" width="14.28515625" style="1" customWidth="1"/>
    <col min="5426" max="5426" width="20.7109375" style="1" customWidth="1"/>
    <col min="5427" max="5427" width="14.42578125" style="1" customWidth="1"/>
    <col min="5428" max="5428" width="15" style="1" customWidth="1"/>
    <col min="5429" max="5429" width="2.7109375" style="1" customWidth="1"/>
    <col min="5430" max="5430" width="11.7109375" style="1" customWidth="1"/>
    <col min="5431" max="5431" width="11.5703125" style="1" customWidth="1"/>
    <col min="5432" max="5432" width="2.28515625" style="1" customWidth="1"/>
    <col min="5433" max="5433" width="41" style="1" customWidth="1"/>
    <col min="5434" max="5434" width="14.28515625" style="1" customWidth="1"/>
    <col min="5435" max="5436" width="11.5703125" style="1" customWidth="1"/>
    <col min="5437" max="5437" width="21.7109375" style="1" customWidth="1"/>
    <col min="5438" max="5629" width="11.42578125" style="1"/>
    <col min="5630" max="5630" width="21.7109375" style="1" customWidth="1"/>
    <col min="5631" max="5631" width="13.7109375" style="1" customWidth="1"/>
    <col min="5632" max="5632" width="38.7109375" style="1" customWidth="1"/>
    <col min="5633" max="5633" width="3" style="1" bestFit="1" customWidth="1"/>
    <col min="5634" max="5634" width="32.28515625" style="1" customWidth="1"/>
    <col min="5635" max="5635" width="46.28515625" style="1" customWidth="1"/>
    <col min="5636" max="5636" width="19" style="1" customWidth="1"/>
    <col min="5637" max="5637" width="0" style="1" hidden="1" customWidth="1"/>
    <col min="5638" max="5638" width="17.7109375" style="1" customWidth="1"/>
    <col min="5639" max="5639" width="0" style="1" hidden="1" customWidth="1"/>
    <col min="5640" max="5640" width="22.28515625" style="1" customWidth="1"/>
    <col min="5641" max="5641" width="5.28515625" style="1" customWidth="1"/>
    <col min="5642" max="5642" width="36.28515625" style="1" customWidth="1"/>
    <col min="5643" max="5643" width="5.7109375" style="1" customWidth="1"/>
    <col min="5644" max="5644" width="0" style="1" hidden="1" customWidth="1"/>
    <col min="5645" max="5645" width="20.7109375" style="1" customWidth="1"/>
    <col min="5646" max="5646" width="4.7109375" style="1" customWidth="1"/>
    <col min="5647" max="5647" width="0" style="1" hidden="1" customWidth="1"/>
    <col min="5648" max="5648" width="24.7109375" style="1" customWidth="1"/>
    <col min="5649" max="5649" width="12.28515625" style="1" customWidth="1"/>
    <col min="5650" max="5650" width="0" style="1" hidden="1" customWidth="1"/>
    <col min="5651" max="5651" width="3.42578125" style="1" customWidth="1"/>
    <col min="5652" max="5652" width="0" style="1" hidden="1" customWidth="1"/>
    <col min="5653" max="5653" width="17.7109375" style="1" customWidth="1"/>
    <col min="5654" max="5654" width="3.42578125" style="1" customWidth="1"/>
    <col min="5655" max="5655" width="0" style="1" hidden="1" customWidth="1"/>
    <col min="5656" max="5656" width="23.7109375" style="1" customWidth="1"/>
    <col min="5657" max="5657" width="10" style="1" customWidth="1"/>
    <col min="5658" max="5658" width="0" style="1" hidden="1" customWidth="1"/>
    <col min="5659" max="5660" width="14.7109375" style="1" customWidth="1"/>
    <col min="5661" max="5661" width="12.7109375" style="1" customWidth="1"/>
    <col min="5662" max="5662" width="3.28515625" style="1" customWidth="1"/>
    <col min="5663" max="5663" width="30.28515625" style="1" customWidth="1"/>
    <col min="5664" max="5664" width="5" style="1" customWidth="1"/>
    <col min="5665" max="5665" width="0" style="1" hidden="1" customWidth="1"/>
    <col min="5666" max="5666" width="14.28515625" style="1" customWidth="1"/>
    <col min="5667" max="5667" width="5.7109375" style="1" customWidth="1"/>
    <col min="5668" max="5668" width="0" style="1" hidden="1" customWidth="1"/>
    <col min="5669" max="5669" width="17.28515625" style="1" customWidth="1"/>
    <col min="5670" max="5670" width="12.7109375" style="1" customWidth="1"/>
    <col min="5671" max="5671" width="0" style="1" hidden="1" customWidth="1"/>
    <col min="5672" max="5672" width="5.28515625" style="1" customWidth="1"/>
    <col min="5673" max="5673" width="0" style="1" hidden="1" customWidth="1"/>
    <col min="5674" max="5674" width="17" style="1" customWidth="1"/>
    <col min="5675" max="5675" width="6.28515625" style="1" customWidth="1"/>
    <col min="5676" max="5676" width="0" style="1" hidden="1" customWidth="1"/>
    <col min="5677" max="5677" width="14.28515625" style="1" customWidth="1"/>
    <col min="5678" max="5678" width="7.5703125" style="1" customWidth="1"/>
    <col min="5679" max="5679" width="0" style="1" hidden="1" customWidth="1"/>
    <col min="5680" max="5681" width="14.28515625" style="1" customWidth="1"/>
    <col min="5682" max="5682" width="20.7109375" style="1" customWidth="1"/>
    <col min="5683" max="5683" width="14.42578125" style="1" customWidth="1"/>
    <col min="5684" max="5684" width="15" style="1" customWidth="1"/>
    <col min="5685" max="5685" width="2.7109375" style="1" customWidth="1"/>
    <col min="5686" max="5686" width="11.7109375" style="1" customWidth="1"/>
    <col min="5687" max="5687" width="11.5703125" style="1" customWidth="1"/>
    <col min="5688" max="5688" width="2.28515625" style="1" customWidth="1"/>
    <col min="5689" max="5689" width="41" style="1" customWidth="1"/>
    <col min="5690" max="5690" width="14.28515625" style="1" customWidth="1"/>
    <col min="5691" max="5692" width="11.5703125" style="1" customWidth="1"/>
    <col min="5693" max="5693" width="21.7109375" style="1" customWidth="1"/>
    <col min="5694" max="5885" width="11.42578125" style="1"/>
    <col min="5886" max="5886" width="21.7109375" style="1" customWidth="1"/>
    <col min="5887" max="5887" width="13.7109375" style="1" customWidth="1"/>
    <col min="5888" max="5888" width="38.7109375" style="1" customWidth="1"/>
    <col min="5889" max="5889" width="3" style="1" bestFit="1" customWidth="1"/>
    <col min="5890" max="5890" width="32.28515625" style="1" customWidth="1"/>
    <col min="5891" max="5891" width="46.28515625" style="1" customWidth="1"/>
    <col min="5892" max="5892" width="19" style="1" customWidth="1"/>
    <col min="5893" max="5893" width="0" style="1" hidden="1" customWidth="1"/>
    <col min="5894" max="5894" width="17.7109375" style="1" customWidth="1"/>
    <col min="5895" max="5895" width="0" style="1" hidden="1" customWidth="1"/>
    <col min="5896" max="5896" width="22.28515625" style="1" customWidth="1"/>
    <col min="5897" max="5897" width="5.28515625" style="1" customWidth="1"/>
    <col min="5898" max="5898" width="36.28515625" style="1" customWidth="1"/>
    <col min="5899" max="5899" width="5.7109375" style="1" customWidth="1"/>
    <col min="5900" max="5900" width="0" style="1" hidden="1" customWidth="1"/>
    <col min="5901" max="5901" width="20.7109375" style="1" customWidth="1"/>
    <col min="5902" max="5902" width="4.7109375" style="1" customWidth="1"/>
    <col min="5903" max="5903" width="0" style="1" hidden="1" customWidth="1"/>
    <col min="5904" max="5904" width="24.7109375" style="1" customWidth="1"/>
    <col min="5905" max="5905" width="12.28515625" style="1" customWidth="1"/>
    <col min="5906" max="5906" width="0" style="1" hidden="1" customWidth="1"/>
    <col min="5907" max="5907" width="3.42578125" style="1" customWidth="1"/>
    <col min="5908" max="5908" width="0" style="1" hidden="1" customWidth="1"/>
    <col min="5909" max="5909" width="17.7109375" style="1" customWidth="1"/>
    <col min="5910" max="5910" width="3.42578125" style="1" customWidth="1"/>
    <col min="5911" max="5911" width="0" style="1" hidden="1" customWidth="1"/>
    <col min="5912" max="5912" width="23.7109375" style="1" customWidth="1"/>
    <col min="5913" max="5913" width="10" style="1" customWidth="1"/>
    <col min="5914" max="5914" width="0" style="1" hidden="1" customWidth="1"/>
    <col min="5915" max="5916" width="14.7109375" style="1" customWidth="1"/>
    <col min="5917" max="5917" width="12.7109375" style="1" customWidth="1"/>
    <col min="5918" max="5918" width="3.28515625" style="1" customWidth="1"/>
    <col min="5919" max="5919" width="30.28515625" style="1" customWidth="1"/>
    <col min="5920" max="5920" width="5" style="1" customWidth="1"/>
    <col min="5921" max="5921" width="0" style="1" hidden="1" customWidth="1"/>
    <col min="5922" max="5922" width="14.28515625" style="1" customWidth="1"/>
    <col min="5923" max="5923" width="5.7109375" style="1" customWidth="1"/>
    <col min="5924" max="5924" width="0" style="1" hidden="1" customWidth="1"/>
    <col min="5925" max="5925" width="17.28515625" style="1" customWidth="1"/>
    <col min="5926" max="5926" width="12.7109375" style="1" customWidth="1"/>
    <col min="5927" max="5927" width="0" style="1" hidden="1" customWidth="1"/>
    <col min="5928" max="5928" width="5.28515625" style="1" customWidth="1"/>
    <col min="5929" max="5929" width="0" style="1" hidden="1" customWidth="1"/>
    <col min="5930" max="5930" width="17" style="1" customWidth="1"/>
    <col min="5931" max="5931" width="6.28515625" style="1" customWidth="1"/>
    <col min="5932" max="5932" width="0" style="1" hidden="1" customWidth="1"/>
    <col min="5933" max="5933" width="14.28515625" style="1" customWidth="1"/>
    <col min="5934" max="5934" width="7.5703125" style="1" customWidth="1"/>
    <col min="5935" max="5935" width="0" style="1" hidden="1" customWidth="1"/>
    <col min="5936" max="5937" width="14.28515625" style="1" customWidth="1"/>
    <col min="5938" max="5938" width="20.7109375" style="1" customWidth="1"/>
    <col min="5939" max="5939" width="14.42578125" style="1" customWidth="1"/>
    <col min="5940" max="5940" width="15" style="1" customWidth="1"/>
    <col min="5941" max="5941" width="2.7109375" style="1" customWidth="1"/>
    <col min="5942" max="5942" width="11.7109375" style="1" customWidth="1"/>
    <col min="5943" max="5943" width="11.5703125" style="1" customWidth="1"/>
    <col min="5944" max="5944" width="2.28515625" style="1" customWidth="1"/>
    <col min="5945" max="5945" width="41" style="1" customWidth="1"/>
    <col min="5946" max="5946" width="14.28515625" style="1" customWidth="1"/>
    <col min="5947" max="5948" width="11.5703125" style="1" customWidth="1"/>
    <col min="5949" max="5949" width="21.7109375" style="1" customWidth="1"/>
    <col min="5950" max="6141" width="11.42578125" style="1"/>
    <col min="6142" max="6142" width="21.7109375" style="1" customWidth="1"/>
    <col min="6143" max="6143" width="13.7109375" style="1" customWidth="1"/>
    <col min="6144" max="6144" width="38.7109375" style="1" customWidth="1"/>
    <col min="6145" max="6145" width="3" style="1" bestFit="1" customWidth="1"/>
    <col min="6146" max="6146" width="32.28515625" style="1" customWidth="1"/>
    <col min="6147" max="6147" width="46.28515625" style="1" customWidth="1"/>
    <col min="6148" max="6148" width="19" style="1" customWidth="1"/>
    <col min="6149" max="6149" width="0" style="1" hidden="1" customWidth="1"/>
    <col min="6150" max="6150" width="17.7109375" style="1" customWidth="1"/>
    <col min="6151" max="6151" width="0" style="1" hidden="1" customWidth="1"/>
    <col min="6152" max="6152" width="22.28515625" style="1" customWidth="1"/>
    <col min="6153" max="6153" width="5.28515625" style="1" customWidth="1"/>
    <col min="6154" max="6154" width="36.28515625" style="1" customWidth="1"/>
    <col min="6155" max="6155" width="5.7109375" style="1" customWidth="1"/>
    <col min="6156" max="6156" width="0" style="1" hidden="1" customWidth="1"/>
    <col min="6157" max="6157" width="20.7109375" style="1" customWidth="1"/>
    <col min="6158" max="6158" width="4.7109375" style="1" customWidth="1"/>
    <col min="6159" max="6159" width="0" style="1" hidden="1" customWidth="1"/>
    <col min="6160" max="6160" width="24.7109375" style="1" customWidth="1"/>
    <col min="6161" max="6161" width="12.28515625" style="1" customWidth="1"/>
    <col min="6162" max="6162" width="0" style="1" hidden="1" customWidth="1"/>
    <col min="6163" max="6163" width="3.42578125" style="1" customWidth="1"/>
    <col min="6164" max="6164" width="0" style="1" hidden="1" customWidth="1"/>
    <col min="6165" max="6165" width="17.7109375" style="1" customWidth="1"/>
    <col min="6166" max="6166" width="3.42578125" style="1" customWidth="1"/>
    <col min="6167" max="6167" width="0" style="1" hidden="1" customWidth="1"/>
    <col min="6168" max="6168" width="23.7109375" style="1" customWidth="1"/>
    <col min="6169" max="6169" width="10" style="1" customWidth="1"/>
    <col min="6170" max="6170" width="0" style="1" hidden="1" customWidth="1"/>
    <col min="6171" max="6172" width="14.7109375" style="1" customWidth="1"/>
    <col min="6173" max="6173" width="12.7109375" style="1" customWidth="1"/>
    <col min="6174" max="6174" width="3.28515625" style="1" customWidth="1"/>
    <col min="6175" max="6175" width="30.28515625" style="1" customWidth="1"/>
    <col min="6176" max="6176" width="5" style="1" customWidth="1"/>
    <col min="6177" max="6177" width="0" style="1" hidden="1" customWidth="1"/>
    <col min="6178" max="6178" width="14.28515625" style="1" customWidth="1"/>
    <col min="6179" max="6179" width="5.7109375" style="1" customWidth="1"/>
    <col min="6180" max="6180" width="0" style="1" hidden="1" customWidth="1"/>
    <col min="6181" max="6181" width="17.28515625" style="1" customWidth="1"/>
    <col min="6182" max="6182" width="12.7109375" style="1" customWidth="1"/>
    <col min="6183" max="6183" width="0" style="1" hidden="1" customWidth="1"/>
    <col min="6184" max="6184" width="5.28515625" style="1" customWidth="1"/>
    <col min="6185" max="6185" width="0" style="1" hidden="1" customWidth="1"/>
    <col min="6186" max="6186" width="17" style="1" customWidth="1"/>
    <col min="6187" max="6187" width="6.28515625" style="1" customWidth="1"/>
    <col min="6188" max="6188" width="0" style="1" hidden="1" customWidth="1"/>
    <col min="6189" max="6189" width="14.28515625" style="1" customWidth="1"/>
    <col min="6190" max="6190" width="7.5703125" style="1" customWidth="1"/>
    <col min="6191" max="6191" width="0" style="1" hidden="1" customWidth="1"/>
    <col min="6192" max="6193" width="14.28515625" style="1" customWidth="1"/>
    <col min="6194" max="6194" width="20.7109375" style="1" customWidth="1"/>
    <col min="6195" max="6195" width="14.42578125" style="1" customWidth="1"/>
    <col min="6196" max="6196" width="15" style="1" customWidth="1"/>
    <col min="6197" max="6197" width="2.7109375" style="1" customWidth="1"/>
    <col min="6198" max="6198" width="11.7109375" style="1" customWidth="1"/>
    <col min="6199" max="6199" width="11.5703125" style="1" customWidth="1"/>
    <col min="6200" max="6200" width="2.28515625" style="1" customWidth="1"/>
    <col min="6201" max="6201" width="41" style="1" customWidth="1"/>
    <col min="6202" max="6202" width="14.28515625" style="1" customWidth="1"/>
    <col min="6203" max="6204" width="11.5703125" style="1" customWidth="1"/>
    <col min="6205" max="6205" width="21.7109375" style="1" customWidth="1"/>
    <col min="6206" max="6397" width="11.42578125" style="1"/>
    <col min="6398" max="6398" width="21.7109375" style="1" customWidth="1"/>
    <col min="6399" max="6399" width="13.7109375" style="1" customWidth="1"/>
    <col min="6400" max="6400" width="38.7109375" style="1" customWidth="1"/>
    <col min="6401" max="6401" width="3" style="1" bestFit="1" customWidth="1"/>
    <col min="6402" max="6402" width="32.28515625" style="1" customWidth="1"/>
    <col min="6403" max="6403" width="46.28515625" style="1" customWidth="1"/>
    <col min="6404" max="6404" width="19" style="1" customWidth="1"/>
    <col min="6405" max="6405" width="0" style="1" hidden="1" customWidth="1"/>
    <col min="6406" max="6406" width="17.7109375" style="1" customWidth="1"/>
    <col min="6407" max="6407" width="0" style="1" hidden="1" customWidth="1"/>
    <col min="6408" max="6408" width="22.28515625" style="1" customWidth="1"/>
    <col min="6409" max="6409" width="5.28515625" style="1" customWidth="1"/>
    <col min="6410" max="6410" width="36.28515625" style="1" customWidth="1"/>
    <col min="6411" max="6411" width="5.7109375" style="1" customWidth="1"/>
    <col min="6412" max="6412" width="0" style="1" hidden="1" customWidth="1"/>
    <col min="6413" max="6413" width="20.7109375" style="1" customWidth="1"/>
    <col min="6414" max="6414" width="4.7109375" style="1" customWidth="1"/>
    <col min="6415" max="6415" width="0" style="1" hidden="1" customWidth="1"/>
    <col min="6416" max="6416" width="24.7109375" style="1" customWidth="1"/>
    <col min="6417" max="6417" width="12.28515625" style="1" customWidth="1"/>
    <col min="6418" max="6418" width="0" style="1" hidden="1" customWidth="1"/>
    <col min="6419" max="6419" width="3.42578125" style="1" customWidth="1"/>
    <col min="6420" max="6420" width="0" style="1" hidden="1" customWidth="1"/>
    <col min="6421" max="6421" width="17.7109375" style="1" customWidth="1"/>
    <col min="6422" max="6422" width="3.42578125" style="1" customWidth="1"/>
    <col min="6423" max="6423" width="0" style="1" hidden="1" customWidth="1"/>
    <col min="6424" max="6424" width="23.7109375" style="1" customWidth="1"/>
    <col min="6425" max="6425" width="10" style="1" customWidth="1"/>
    <col min="6426" max="6426" width="0" style="1" hidden="1" customWidth="1"/>
    <col min="6427" max="6428" width="14.7109375" style="1" customWidth="1"/>
    <col min="6429" max="6429" width="12.7109375" style="1" customWidth="1"/>
    <col min="6430" max="6430" width="3.28515625" style="1" customWidth="1"/>
    <col min="6431" max="6431" width="30.28515625" style="1" customWidth="1"/>
    <col min="6432" max="6432" width="5" style="1" customWidth="1"/>
    <col min="6433" max="6433" width="0" style="1" hidden="1" customWidth="1"/>
    <col min="6434" max="6434" width="14.28515625" style="1" customWidth="1"/>
    <col min="6435" max="6435" width="5.7109375" style="1" customWidth="1"/>
    <col min="6436" max="6436" width="0" style="1" hidden="1" customWidth="1"/>
    <col min="6437" max="6437" width="17.28515625" style="1" customWidth="1"/>
    <col min="6438" max="6438" width="12.7109375" style="1" customWidth="1"/>
    <col min="6439" max="6439" width="0" style="1" hidden="1" customWidth="1"/>
    <col min="6440" max="6440" width="5.28515625" style="1" customWidth="1"/>
    <col min="6441" max="6441" width="0" style="1" hidden="1" customWidth="1"/>
    <col min="6442" max="6442" width="17" style="1" customWidth="1"/>
    <col min="6443" max="6443" width="6.28515625" style="1" customWidth="1"/>
    <col min="6444" max="6444" width="0" style="1" hidden="1" customWidth="1"/>
    <col min="6445" max="6445" width="14.28515625" style="1" customWidth="1"/>
    <col min="6446" max="6446" width="7.5703125" style="1" customWidth="1"/>
    <col min="6447" max="6447" width="0" style="1" hidden="1" customWidth="1"/>
    <col min="6448" max="6449" width="14.28515625" style="1" customWidth="1"/>
    <col min="6450" max="6450" width="20.7109375" style="1" customWidth="1"/>
    <col min="6451" max="6451" width="14.42578125" style="1" customWidth="1"/>
    <col min="6452" max="6452" width="15" style="1" customWidth="1"/>
    <col min="6453" max="6453" width="2.7109375" style="1" customWidth="1"/>
    <col min="6454" max="6454" width="11.7109375" style="1" customWidth="1"/>
    <col min="6455" max="6455" width="11.5703125" style="1" customWidth="1"/>
    <col min="6456" max="6456" width="2.28515625" style="1" customWidth="1"/>
    <col min="6457" max="6457" width="41" style="1" customWidth="1"/>
    <col min="6458" max="6458" width="14.28515625" style="1" customWidth="1"/>
    <col min="6459" max="6460" width="11.5703125" style="1" customWidth="1"/>
    <col min="6461" max="6461" width="21.7109375" style="1" customWidth="1"/>
    <col min="6462" max="6653" width="11.42578125" style="1"/>
    <col min="6654" max="6654" width="21.7109375" style="1" customWidth="1"/>
    <col min="6655" max="6655" width="13.7109375" style="1" customWidth="1"/>
    <col min="6656" max="6656" width="38.7109375" style="1" customWidth="1"/>
    <col min="6657" max="6657" width="3" style="1" bestFit="1" customWidth="1"/>
    <col min="6658" max="6658" width="32.28515625" style="1" customWidth="1"/>
    <col min="6659" max="6659" width="46.28515625" style="1" customWidth="1"/>
    <col min="6660" max="6660" width="19" style="1" customWidth="1"/>
    <col min="6661" max="6661" width="0" style="1" hidden="1" customWidth="1"/>
    <col min="6662" max="6662" width="17.7109375" style="1" customWidth="1"/>
    <col min="6663" max="6663" width="0" style="1" hidden="1" customWidth="1"/>
    <col min="6664" max="6664" width="22.28515625" style="1" customWidth="1"/>
    <col min="6665" max="6665" width="5.28515625" style="1" customWidth="1"/>
    <col min="6666" max="6666" width="36.28515625" style="1" customWidth="1"/>
    <col min="6667" max="6667" width="5.7109375" style="1" customWidth="1"/>
    <col min="6668" max="6668" width="0" style="1" hidden="1" customWidth="1"/>
    <col min="6669" max="6669" width="20.7109375" style="1" customWidth="1"/>
    <col min="6670" max="6670" width="4.7109375" style="1" customWidth="1"/>
    <col min="6671" max="6671" width="0" style="1" hidden="1" customWidth="1"/>
    <col min="6672" max="6672" width="24.7109375" style="1" customWidth="1"/>
    <col min="6673" max="6673" width="12.28515625" style="1" customWidth="1"/>
    <col min="6674" max="6674" width="0" style="1" hidden="1" customWidth="1"/>
    <col min="6675" max="6675" width="3.42578125" style="1" customWidth="1"/>
    <col min="6676" max="6676" width="0" style="1" hidden="1" customWidth="1"/>
    <col min="6677" max="6677" width="17.7109375" style="1" customWidth="1"/>
    <col min="6678" max="6678" width="3.42578125" style="1" customWidth="1"/>
    <col min="6679" max="6679" width="0" style="1" hidden="1" customWidth="1"/>
    <col min="6680" max="6680" width="23.7109375" style="1" customWidth="1"/>
    <col min="6681" max="6681" width="10" style="1" customWidth="1"/>
    <col min="6682" max="6682" width="0" style="1" hidden="1" customWidth="1"/>
    <col min="6683" max="6684" width="14.7109375" style="1" customWidth="1"/>
    <col min="6685" max="6685" width="12.7109375" style="1" customWidth="1"/>
    <col min="6686" max="6686" width="3.28515625" style="1" customWidth="1"/>
    <col min="6687" max="6687" width="30.28515625" style="1" customWidth="1"/>
    <col min="6688" max="6688" width="5" style="1" customWidth="1"/>
    <col min="6689" max="6689" width="0" style="1" hidden="1" customWidth="1"/>
    <col min="6690" max="6690" width="14.28515625" style="1" customWidth="1"/>
    <col min="6691" max="6691" width="5.7109375" style="1" customWidth="1"/>
    <col min="6692" max="6692" width="0" style="1" hidden="1" customWidth="1"/>
    <col min="6693" max="6693" width="17.28515625" style="1" customWidth="1"/>
    <col min="6694" max="6694" width="12.7109375" style="1" customWidth="1"/>
    <col min="6695" max="6695" width="0" style="1" hidden="1" customWidth="1"/>
    <col min="6696" max="6696" width="5.28515625" style="1" customWidth="1"/>
    <col min="6697" max="6697" width="0" style="1" hidden="1" customWidth="1"/>
    <col min="6698" max="6698" width="17" style="1" customWidth="1"/>
    <col min="6699" max="6699" width="6.28515625" style="1" customWidth="1"/>
    <col min="6700" max="6700" width="0" style="1" hidden="1" customWidth="1"/>
    <col min="6701" max="6701" width="14.28515625" style="1" customWidth="1"/>
    <col min="6702" max="6702" width="7.5703125" style="1" customWidth="1"/>
    <col min="6703" max="6703" width="0" style="1" hidden="1" customWidth="1"/>
    <col min="6704" max="6705" width="14.28515625" style="1" customWidth="1"/>
    <col min="6706" max="6706" width="20.7109375" style="1" customWidth="1"/>
    <col min="6707" max="6707" width="14.42578125" style="1" customWidth="1"/>
    <col min="6708" max="6708" width="15" style="1" customWidth="1"/>
    <col min="6709" max="6709" width="2.7109375" style="1" customWidth="1"/>
    <col min="6710" max="6710" width="11.7109375" style="1" customWidth="1"/>
    <col min="6711" max="6711" width="11.5703125" style="1" customWidth="1"/>
    <col min="6712" max="6712" width="2.28515625" style="1" customWidth="1"/>
    <col min="6713" max="6713" width="41" style="1" customWidth="1"/>
    <col min="6714" max="6714" width="14.28515625" style="1" customWidth="1"/>
    <col min="6715" max="6716" width="11.5703125" style="1" customWidth="1"/>
    <col min="6717" max="6717" width="21.7109375" style="1" customWidth="1"/>
    <col min="6718" max="6909" width="11.42578125" style="1"/>
    <col min="6910" max="6910" width="21.7109375" style="1" customWidth="1"/>
    <col min="6911" max="6911" width="13.7109375" style="1" customWidth="1"/>
    <col min="6912" max="6912" width="38.7109375" style="1" customWidth="1"/>
    <col min="6913" max="6913" width="3" style="1" bestFit="1" customWidth="1"/>
    <col min="6914" max="6914" width="32.28515625" style="1" customWidth="1"/>
    <col min="6915" max="6915" width="46.28515625" style="1" customWidth="1"/>
    <col min="6916" max="6916" width="19" style="1" customWidth="1"/>
    <col min="6917" max="6917" width="0" style="1" hidden="1" customWidth="1"/>
    <col min="6918" max="6918" width="17.7109375" style="1" customWidth="1"/>
    <col min="6919" max="6919" width="0" style="1" hidden="1" customWidth="1"/>
    <col min="6920" max="6920" width="22.28515625" style="1" customWidth="1"/>
    <col min="6921" max="6921" width="5.28515625" style="1" customWidth="1"/>
    <col min="6922" max="6922" width="36.28515625" style="1" customWidth="1"/>
    <col min="6923" max="6923" width="5.7109375" style="1" customWidth="1"/>
    <col min="6924" max="6924" width="0" style="1" hidden="1" customWidth="1"/>
    <col min="6925" max="6925" width="20.7109375" style="1" customWidth="1"/>
    <col min="6926" max="6926" width="4.7109375" style="1" customWidth="1"/>
    <col min="6927" max="6927" width="0" style="1" hidden="1" customWidth="1"/>
    <col min="6928" max="6928" width="24.7109375" style="1" customWidth="1"/>
    <col min="6929" max="6929" width="12.28515625" style="1" customWidth="1"/>
    <col min="6930" max="6930" width="0" style="1" hidden="1" customWidth="1"/>
    <col min="6931" max="6931" width="3.42578125" style="1" customWidth="1"/>
    <col min="6932" max="6932" width="0" style="1" hidden="1" customWidth="1"/>
    <col min="6933" max="6933" width="17.7109375" style="1" customWidth="1"/>
    <col min="6934" max="6934" width="3.42578125" style="1" customWidth="1"/>
    <col min="6935" max="6935" width="0" style="1" hidden="1" customWidth="1"/>
    <col min="6936" max="6936" width="23.7109375" style="1" customWidth="1"/>
    <col min="6937" max="6937" width="10" style="1" customWidth="1"/>
    <col min="6938" max="6938" width="0" style="1" hidden="1" customWidth="1"/>
    <col min="6939" max="6940" width="14.7109375" style="1" customWidth="1"/>
    <col min="6941" max="6941" width="12.7109375" style="1" customWidth="1"/>
    <col min="6942" max="6942" width="3.28515625" style="1" customWidth="1"/>
    <col min="6943" max="6943" width="30.28515625" style="1" customWidth="1"/>
    <col min="6944" max="6944" width="5" style="1" customWidth="1"/>
    <col min="6945" max="6945" width="0" style="1" hidden="1" customWidth="1"/>
    <col min="6946" max="6946" width="14.28515625" style="1" customWidth="1"/>
    <col min="6947" max="6947" width="5.7109375" style="1" customWidth="1"/>
    <col min="6948" max="6948" width="0" style="1" hidden="1" customWidth="1"/>
    <col min="6949" max="6949" width="17.28515625" style="1" customWidth="1"/>
    <col min="6950" max="6950" width="12.7109375" style="1" customWidth="1"/>
    <col min="6951" max="6951" width="0" style="1" hidden="1" customWidth="1"/>
    <col min="6952" max="6952" width="5.28515625" style="1" customWidth="1"/>
    <col min="6953" max="6953" width="0" style="1" hidden="1" customWidth="1"/>
    <col min="6954" max="6954" width="17" style="1" customWidth="1"/>
    <col min="6955" max="6955" width="6.28515625" style="1" customWidth="1"/>
    <col min="6956" max="6956" width="0" style="1" hidden="1" customWidth="1"/>
    <col min="6957" max="6957" width="14.28515625" style="1" customWidth="1"/>
    <col min="6958" max="6958" width="7.5703125" style="1" customWidth="1"/>
    <col min="6959" max="6959" width="0" style="1" hidden="1" customWidth="1"/>
    <col min="6960" max="6961" width="14.28515625" style="1" customWidth="1"/>
    <col min="6962" max="6962" width="20.7109375" style="1" customWidth="1"/>
    <col min="6963" max="6963" width="14.42578125" style="1" customWidth="1"/>
    <col min="6964" max="6964" width="15" style="1" customWidth="1"/>
    <col min="6965" max="6965" width="2.7109375" style="1" customWidth="1"/>
    <col min="6966" max="6966" width="11.7109375" style="1" customWidth="1"/>
    <col min="6967" max="6967" width="11.5703125" style="1" customWidth="1"/>
    <col min="6968" max="6968" width="2.28515625" style="1" customWidth="1"/>
    <col min="6969" max="6969" width="41" style="1" customWidth="1"/>
    <col min="6970" max="6970" width="14.28515625" style="1" customWidth="1"/>
    <col min="6971" max="6972" width="11.5703125" style="1" customWidth="1"/>
    <col min="6973" max="6973" width="21.7109375" style="1" customWidth="1"/>
    <col min="6974" max="7165" width="11.42578125" style="1"/>
    <col min="7166" max="7166" width="21.7109375" style="1" customWidth="1"/>
    <col min="7167" max="7167" width="13.7109375" style="1" customWidth="1"/>
    <col min="7168" max="7168" width="38.7109375" style="1" customWidth="1"/>
    <col min="7169" max="7169" width="3" style="1" bestFit="1" customWidth="1"/>
    <col min="7170" max="7170" width="32.28515625" style="1" customWidth="1"/>
    <col min="7171" max="7171" width="46.28515625" style="1" customWidth="1"/>
    <col min="7172" max="7172" width="19" style="1" customWidth="1"/>
    <col min="7173" max="7173" width="0" style="1" hidden="1" customWidth="1"/>
    <col min="7174" max="7174" width="17.7109375" style="1" customWidth="1"/>
    <col min="7175" max="7175" width="0" style="1" hidden="1" customWidth="1"/>
    <col min="7176" max="7176" width="22.28515625" style="1" customWidth="1"/>
    <col min="7177" max="7177" width="5.28515625" style="1" customWidth="1"/>
    <col min="7178" max="7178" width="36.28515625" style="1" customWidth="1"/>
    <col min="7179" max="7179" width="5.7109375" style="1" customWidth="1"/>
    <col min="7180" max="7180" width="0" style="1" hidden="1" customWidth="1"/>
    <col min="7181" max="7181" width="20.7109375" style="1" customWidth="1"/>
    <col min="7182" max="7182" width="4.7109375" style="1" customWidth="1"/>
    <col min="7183" max="7183" width="0" style="1" hidden="1" customWidth="1"/>
    <col min="7184" max="7184" width="24.7109375" style="1" customWidth="1"/>
    <col min="7185" max="7185" width="12.28515625" style="1" customWidth="1"/>
    <col min="7186" max="7186" width="0" style="1" hidden="1" customWidth="1"/>
    <col min="7187" max="7187" width="3.42578125" style="1" customWidth="1"/>
    <col min="7188" max="7188" width="0" style="1" hidden="1" customWidth="1"/>
    <col min="7189" max="7189" width="17.7109375" style="1" customWidth="1"/>
    <col min="7190" max="7190" width="3.42578125" style="1" customWidth="1"/>
    <col min="7191" max="7191" width="0" style="1" hidden="1" customWidth="1"/>
    <col min="7192" max="7192" width="23.7109375" style="1" customWidth="1"/>
    <col min="7193" max="7193" width="10" style="1" customWidth="1"/>
    <col min="7194" max="7194" width="0" style="1" hidden="1" customWidth="1"/>
    <col min="7195" max="7196" width="14.7109375" style="1" customWidth="1"/>
    <col min="7197" max="7197" width="12.7109375" style="1" customWidth="1"/>
    <col min="7198" max="7198" width="3.28515625" style="1" customWidth="1"/>
    <col min="7199" max="7199" width="30.28515625" style="1" customWidth="1"/>
    <col min="7200" max="7200" width="5" style="1" customWidth="1"/>
    <col min="7201" max="7201" width="0" style="1" hidden="1" customWidth="1"/>
    <col min="7202" max="7202" width="14.28515625" style="1" customWidth="1"/>
    <col min="7203" max="7203" width="5.7109375" style="1" customWidth="1"/>
    <col min="7204" max="7204" width="0" style="1" hidden="1" customWidth="1"/>
    <col min="7205" max="7205" width="17.28515625" style="1" customWidth="1"/>
    <col min="7206" max="7206" width="12.7109375" style="1" customWidth="1"/>
    <col min="7207" max="7207" width="0" style="1" hidden="1" customWidth="1"/>
    <col min="7208" max="7208" width="5.28515625" style="1" customWidth="1"/>
    <col min="7209" max="7209" width="0" style="1" hidden="1" customWidth="1"/>
    <col min="7210" max="7210" width="17" style="1" customWidth="1"/>
    <col min="7211" max="7211" width="6.28515625" style="1" customWidth="1"/>
    <col min="7212" max="7212" width="0" style="1" hidden="1" customWidth="1"/>
    <col min="7213" max="7213" width="14.28515625" style="1" customWidth="1"/>
    <col min="7214" max="7214" width="7.5703125" style="1" customWidth="1"/>
    <col min="7215" max="7215" width="0" style="1" hidden="1" customWidth="1"/>
    <col min="7216" max="7217" width="14.28515625" style="1" customWidth="1"/>
    <col min="7218" max="7218" width="20.7109375" style="1" customWidth="1"/>
    <col min="7219" max="7219" width="14.42578125" style="1" customWidth="1"/>
    <col min="7220" max="7220" width="15" style="1" customWidth="1"/>
    <col min="7221" max="7221" width="2.7109375" style="1" customWidth="1"/>
    <col min="7222" max="7222" width="11.7109375" style="1" customWidth="1"/>
    <col min="7223" max="7223" width="11.5703125" style="1" customWidth="1"/>
    <col min="7224" max="7224" width="2.28515625" style="1" customWidth="1"/>
    <col min="7225" max="7225" width="41" style="1" customWidth="1"/>
    <col min="7226" max="7226" width="14.28515625" style="1" customWidth="1"/>
    <col min="7227" max="7228" width="11.5703125" style="1" customWidth="1"/>
    <col min="7229" max="7229" width="21.7109375" style="1" customWidth="1"/>
    <col min="7230" max="7421" width="11.42578125" style="1"/>
    <col min="7422" max="7422" width="21.7109375" style="1" customWidth="1"/>
    <col min="7423" max="7423" width="13.7109375" style="1" customWidth="1"/>
    <col min="7424" max="7424" width="38.7109375" style="1" customWidth="1"/>
    <col min="7425" max="7425" width="3" style="1" bestFit="1" customWidth="1"/>
    <col min="7426" max="7426" width="32.28515625" style="1" customWidth="1"/>
    <col min="7427" max="7427" width="46.28515625" style="1" customWidth="1"/>
    <col min="7428" max="7428" width="19" style="1" customWidth="1"/>
    <col min="7429" max="7429" width="0" style="1" hidden="1" customWidth="1"/>
    <col min="7430" max="7430" width="17.7109375" style="1" customWidth="1"/>
    <col min="7431" max="7431" width="0" style="1" hidden="1" customWidth="1"/>
    <col min="7432" max="7432" width="22.28515625" style="1" customWidth="1"/>
    <col min="7433" max="7433" width="5.28515625" style="1" customWidth="1"/>
    <col min="7434" max="7434" width="36.28515625" style="1" customWidth="1"/>
    <col min="7435" max="7435" width="5.7109375" style="1" customWidth="1"/>
    <col min="7436" max="7436" width="0" style="1" hidden="1" customWidth="1"/>
    <col min="7437" max="7437" width="20.7109375" style="1" customWidth="1"/>
    <col min="7438" max="7438" width="4.7109375" style="1" customWidth="1"/>
    <col min="7439" max="7439" width="0" style="1" hidden="1" customWidth="1"/>
    <col min="7440" max="7440" width="24.7109375" style="1" customWidth="1"/>
    <col min="7441" max="7441" width="12.28515625" style="1" customWidth="1"/>
    <col min="7442" max="7442" width="0" style="1" hidden="1" customWidth="1"/>
    <col min="7443" max="7443" width="3.42578125" style="1" customWidth="1"/>
    <col min="7444" max="7444" width="0" style="1" hidden="1" customWidth="1"/>
    <col min="7445" max="7445" width="17.7109375" style="1" customWidth="1"/>
    <col min="7446" max="7446" width="3.42578125" style="1" customWidth="1"/>
    <col min="7447" max="7447" width="0" style="1" hidden="1" customWidth="1"/>
    <col min="7448" max="7448" width="23.7109375" style="1" customWidth="1"/>
    <col min="7449" max="7449" width="10" style="1" customWidth="1"/>
    <col min="7450" max="7450" width="0" style="1" hidden="1" customWidth="1"/>
    <col min="7451" max="7452" width="14.7109375" style="1" customWidth="1"/>
    <col min="7453" max="7453" width="12.7109375" style="1" customWidth="1"/>
    <col min="7454" max="7454" width="3.28515625" style="1" customWidth="1"/>
    <col min="7455" max="7455" width="30.28515625" style="1" customWidth="1"/>
    <col min="7456" max="7456" width="5" style="1" customWidth="1"/>
    <col min="7457" max="7457" width="0" style="1" hidden="1" customWidth="1"/>
    <col min="7458" max="7458" width="14.28515625" style="1" customWidth="1"/>
    <col min="7459" max="7459" width="5.7109375" style="1" customWidth="1"/>
    <col min="7460" max="7460" width="0" style="1" hidden="1" customWidth="1"/>
    <col min="7461" max="7461" width="17.28515625" style="1" customWidth="1"/>
    <col min="7462" max="7462" width="12.7109375" style="1" customWidth="1"/>
    <col min="7463" max="7463" width="0" style="1" hidden="1" customWidth="1"/>
    <col min="7464" max="7464" width="5.28515625" style="1" customWidth="1"/>
    <col min="7465" max="7465" width="0" style="1" hidden="1" customWidth="1"/>
    <col min="7466" max="7466" width="17" style="1" customWidth="1"/>
    <col min="7467" max="7467" width="6.28515625" style="1" customWidth="1"/>
    <col min="7468" max="7468" width="0" style="1" hidden="1" customWidth="1"/>
    <col min="7469" max="7469" width="14.28515625" style="1" customWidth="1"/>
    <col min="7470" max="7470" width="7.5703125" style="1" customWidth="1"/>
    <col min="7471" max="7471" width="0" style="1" hidden="1" customWidth="1"/>
    <col min="7472" max="7473" width="14.28515625" style="1" customWidth="1"/>
    <col min="7474" max="7474" width="20.7109375" style="1" customWidth="1"/>
    <col min="7475" max="7475" width="14.42578125" style="1" customWidth="1"/>
    <col min="7476" max="7476" width="15" style="1" customWidth="1"/>
    <col min="7477" max="7477" width="2.7109375" style="1" customWidth="1"/>
    <col min="7478" max="7478" width="11.7109375" style="1" customWidth="1"/>
    <col min="7479" max="7479" width="11.5703125" style="1" customWidth="1"/>
    <col min="7480" max="7480" width="2.28515625" style="1" customWidth="1"/>
    <col min="7481" max="7481" width="41" style="1" customWidth="1"/>
    <col min="7482" max="7482" width="14.28515625" style="1" customWidth="1"/>
    <col min="7483" max="7484" width="11.5703125" style="1" customWidth="1"/>
    <col min="7485" max="7485" width="21.7109375" style="1" customWidth="1"/>
    <col min="7486" max="7677" width="11.42578125" style="1"/>
    <col min="7678" max="7678" width="21.7109375" style="1" customWidth="1"/>
    <col min="7679" max="7679" width="13.7109375" style="1" customWidth="1"/>
    <col min="7680" max="7680" width="38.7109375" style="1" customWidth="1"/>
    <col min="7681" max="7681" width="3" style="1" bestFit="1" customWidth="1"/>
    <col min="7682" max="7682" width="32.28515625" style="1" customWidth="1"/>
    <col min="7683" max="7683" width="46.28515625" style="1" customWidth="1"/>
    <col min="7684" max="7684" width="19" style="1" customWidth="1"/>
    <col min="7685" max="7685" width="0" style="1" hidden="1" customWidth="1"/>
    <col min="7686" max="7686" width="17.7109375" style="1" customWidth="1"/>
    <col min="7687" max="7687" width="0" style="1" hidden="1" customWidth="1"/>
    <col min="7688" max="7688" width="22.28515625" style="1" customWidth="1"/>
    <col min="7689" max="7689" width="5.28515625" style="1" customWidth="1"/>
    <col min="7690" max="7690" width="36.28515625" style="1" customWidth="1"/>
    <col min="7691" max="7691" width="5.7109375" style="1" customWidth="1"/>
    <col min="7692" max="7692" width="0" style="1" hidden="1" customWidth="1"/>
    <col min="7693" max="7693" width="20.7109375" style="1" customWidth="1"/>
    <col min="7694" max="7694" width="4.7109375" style="1" customWidth="1"/>
    <col min="7695" max="7695" width="0" style="1" hidden="1" customWidth="1"/>
    <col min="7696" max="7696" width="24.7109375" style="1" customWidth="1"/>
    <col min="7697" max="7697" width="12.28515625" style="1" customWidth="1"/>
    <col min="7698" max="7698" width="0" style="1" hidden="1" customWidth="1"/>
    <col min="7699" max="7699" width="3.42578125" style="1" customWidth="1"/>
    <col min="7700" max="7700" width="0" style="1" hidden="1" customWidth="1"/>
    <col min="7701" max="7701" width="17.7109375" style="1" customWidth="1"/>
    <col min="7702" max="7702" width="3.42578125" style="1" customWidth="1"/>
    <col min="7703" max="7703" width="0" style="1" hidden="1" customWidth="1"/>
    <col min="7704" max="7704" width="23.7109375" style="1" customWidth="1"/>
    <col min="7705" max="7705" width="10" style="1" customWidth="1"/>
    <col min="7706" max="7706" width="0" style="1" hidden="1" customWidth="1"/>
    <col min="7707" max="7708" width="14.7109375" style="1" customWidth="1"/>
    <col min="7709" max="7709" width="12.7109375" style="1" customWidth="1"/>
    <col min="7710" max="7710" width="3.28515625" style="1" customWidth="1"/>
    <col min="7711" max="7711" width="30.28515625" style="1" customWidth="1"/>
    <col min="7712" max="7712" width="5" style="1" customWidth="1"/>
    <col min="7713" max="7713" width="0" style="1" hidden="1" customWidth="1"/>
    <col min="7714" max="7714" width="14.28515625" style="1" customWidth="1"/>
    <col min="7715" max="7715" width="5.7109375" style="1" customWidth="1"/>
    <col min="7716" max="7716" width="0" style="1" hidden="1" customWidth="1"/>
    <col min="7717" max="7717" width="17.28515625" style="1" customWidth="1"/>
    <col min="7718" max="7718" width="12.7109375" style="1" customWidth="1"/>
    <col min="7719" max="7719" width="0" style="1" hidden="1" customWidth="1"/>
    <col min="7720" max="7720" width="5.28515625" style="1" customWidth="1"/>
    <col min="7721" max="7721" width="0" style="1" hidden="1" customWidth="1"/>
    <col min="7722" max="7722" width="17" style="1" customWidth="1"/>
    <col min="7723" max="7723" width="6.28515625" style="1" customWidth="1"/>
    <col min="7724" max="7724" width="0" style="1" hidden="1" customWidth="1"/>
    <col min="7725" max="7725" width="14.28515625" style="1" customWidth="1"/>
    <col min="7726" max="7726" width="7.5703125" style="1" customWidth="1"/>
    <col min="7727" max="7727" width="0" style="1" hidden="1" customWidth="1"/>
    <col min="7728" max="7729" width="14.28515625" style="1" customWidth="1"/>
    <col min="7730" max="7730" width="20.7109375" style="1" customWidth="1"/>
    <col min="7731" max="7731" width="14.42578125" style="1" customWidth="1"/>
    <col min="7732" max="7732" width="15" style="1" customWidth="1"/>
    <col min="7733" max="7733" width="2.7109375" style="1" customWidth="1"/>
    <col min="7734" max="7734" width="11.7109375" style="1" customWidth="1"/>
    <col min="7735" max="7735" width="11.5703125" style="1" customWidth="1"/>
    <col min="7736" max="7736" width="2.28515625" style="1" customWidth="1"/>
    <col min="7737" max="7737" width="41" style="1" customWidth="1"/>
    <col min="7738" max="7738" width="14.28515625" style="1" customWidth="1"/>
    <col min="7739" max="7740" width="11.5703125" style="1" customWidth="1"/>
    <col min="7741" max="7741" width="21.7109375" style="1" customWidth="1"/>
    <col min="7742" max="7933" width="11.42578125" style="1"/>
    <col min="7934" max="7934" width="21.7109375" style="1" customWidth="1"/>
    <col min="7935" max="7935" width="13.7109375" style="1" customWidth="1"/>
    <col min="7936" max="7936" width="38.7109375" style="1" customWidth="1"/>
    <col min="7937" max="7937" width="3" style="1" bestFit="1" customWidth="1"/>
    <col min="7938" max="7938" width="32.28515625" style="1" customWidth="1"/>
    <col min="7939" max="7939" width="46.28515625" style="1" customWidth="1"/>
    <col min="7940" max="7940" width="19" style="1" customWidth="1"/>
    <col min="7941" max="7941" width="0" style="1" hidden="1" customWidth="1"/>
    <col min="7942" max="7942" width="17.7109375" style="1" customWidth="1"/>
    <col min="7943" max="7943" width="0" style="1" hidden="1" customWidth="1"/>
    <col min="7944" max="7944" width="22.28515625" style="1" customWidth="1"/>
    <col min="7945" max="7945" width="5.28515625" style="1" customWidth="1"/>
    <col min="7946" max="7946" width="36.28515625" style="1" customWidth="1"/>
    <col min="7947" max="7947" width="5.7109375" style="1" customWidth="1"/>
    <col min="7948" max="7948" width="0" style="1" hidden="1" customWidth="1"/>
    <col min="7949" max="7949" width="20.7109375" style="1" customWidth="1"/>
    <col min="7950" max="7950" width="4.7109375" style="1" customWidth="1"/>
    <col min="7951" max="7951" width="0" style="1" hidden="1" customWidth="1"/>
    <col min="7952" max="7952" width="24.7109375" style="1" customWidth="1"/>
    <col min="7953" max="7953" width="12.28515625" style="1" customWidth="1"/>
    <col min="7954" max="7954" width="0" style="1" hidden="1" customWidth="1"/>
    <col min="7955" max="7955" width="3.42578125" style="1" customWidth="1"/>
    <col min="7956" max="7956" width="0" style="1" hidden="1" customWidth="1"/>
    <col min="7957" max="7957" width="17.7109375" style="1" customWidth="1"/>
    <col min="7958" max="7958" width="3.42578125" style="1" customWidth="1"/>
    <col min="7959" max="7959" width="0" style="1" hidden="1" customWidth="1"/>
    <col min="7960" max="7960" width="23.7109375" style="1" customWidth="1"/>
    <col min="7961" max="7961" width="10" style="1" customWidth="1"/>
    <col min="7962" max="7962" width="0" style="1" hidden="1" customWidth="1"/>
    <col min="7963" max="7964" width="14.7109375" style="1" customWidth="1"/>
    <col min="7965" max="7965" width="12.7109375" style="1" customWidth="1"/>
    <col min="7966" max="7966" width="3.28515625" style="1" customWidth="1"/>
    <col min="7967" max="7967" width="30.28515625" style="1" customWidth="1"/>
    <col min="7968" max="7968" width="5" style="1" customWidth="1"/>
    <col min="7969" max="7969" width="0" style="1" hidden="1" customWidth="1"/>
    <col min="7970" max="7970" width="14.28515625" style="1" customWidth="1"/>
    <col min="7971" max="7971" width="5.7109375" style="1" customWidth="1"/>
    <col min="7972" max="7972" width="0" style="1" hidden="1" customWidth="1"/>
    <col min="7973" max="7973" width="17.28515625" style="1" customWidth="1"/>
    <col min="7974" max="7974" width="12.7109375" style="1" customWidth="1"/>
    <col min="7975" max="7975" width="0" style="1" hidden="1" customWidth="1"/>
    <col min="7976" max="7976" width="5.28515625" style="1" customWidth="1"/>
    <col min="7977" max="7977" width="0" style="1" hidden="1" customWidth="1"/>
    <col min="7978" max="7978" width="17" style="1" customWidth="1"/>
    <col min="7979" max="7979" width="6.28515625" style="1" customWidth="1"/>
    <col min="7980" max="7980" width="0" style="1" hidden="1" customWidth="1"/>
    <col min="7981" max="7981" width="14.28515625" style="1" customWidth="1"/>
    <col min="7982" max="7982" width="7.5703125" style="1" customWidth="1"/>
    <col min="7983" max="7983" width="0" style="1" hidden="1" customWidth="1"/>
    <col min="7984" max="7985" width="14.28515625" style="1" customWidth="1"/>
    <col min="7986" max="7986" width="20.7109375" style="1" customWidth="1"/>
    <col min="7987" max="7987" width="14.42578125" style="1" customWidth="1"/>
    <col min="7988" max="7988" width="15" style="1" customWidth="1"/>
    <col min="7989" max="7989" width="2.7109375" style="1" customWidth="1"/>
    <col min="7990" max="7990" width="11.7109375" style="1" customWidth="1"/>
    <col min="7991" max="7991" width="11.5703125" style="1" customWidth="1"/>
    <col min="7992" max="7992" width="2.28515625" style="1" customWidth="1"/>
    <col min="7993" max="7993" width="41" style="1" customWidth="1"/>
    <col min="7994" max="7994" width="14.28515625" style="1" customWidth="1"/>
    <col min="7995" max="7996" width="11.5703125" style="1" customWidth="1"/>
    <col min="7997" max="7997" width="21.7109375" style="1" customWidth="1"/>
    <col min="7998" max="8189" width="11.42578125" style="1"/>
    <col min="8190" max="8190" width="21.7109375" style="1" customWidth="1"/>
    <col min="8191" max="8191" width="13.7109375" style="1" customWidth="1"/>
    <col min="8192" max="8192" width="38.7109375" style="1" customWidth="1"/>
    <col min="8193" max="8193" width="3" style="1" bestFit="1" customWidth="1"/>
    <col min="8194" max="8194" width="32.28515625" style="1" customWidth="1"/>
    <col min="8195" max="8195" width="46.28515625" style="1" customWidth="1"/>
    <col min="8196" max="8196" width="19" style="1" customWidth="1"/>
    <col min="8197" max="8197" width="0" style="1" hidden="1" customWidth="1"/>
    <col min="8198" max="8198" width="17.7109375" style="1" customWidth="1"/>
    <col min="8199" max="8199" width="0" style="1" hidden="1" customWidth="1"/>
    <col min="8200" max="8200" width="22.28515625" style="1" customWidth="1"/>
    <col min="8201" max="8201" width="5.28515625" style="1" customWidth="1"/>
    <col min="8202" max="8202" width="36.28515625" style="1" customWidth="1"/>
    <col min="8203" max="8203" width="5.7109375" style="1" customWidth="1"/>
    <col min="8204" max="8204" width="0" style="1" hidden="1" customWidth="1"/>
    <col min="8205" max="8205" width="20.7109375" style="1" customWidth="1"/>
    <col min="8206" max="8206" width="4.7109375" style="1" customWidth="1"/>
    <col min="8207" max="8207" width="0" style="1" hidden="1" customWidth="1"/>
    <col min="8208" max="8208" width="24.7109375" style="1" customWidth="1"/>
    <col min="8209" max="8209" width="12.28515625" style="1" customWidth="1"/>
    <col min="8210" max="8210" width="0" style="1" hidden="1" customWidth="1"/>
    <col min="8211" max="8211" width="3.42578125" style="1" customWidth="1"/>
    <col min="8212" max="8212" width="0" style="1" hidden="1" customWidth="1"/>
    <col min="8213" max="8213" width="17.7109375" style="1" customWidth="1"/>
    <col min="8214" max="8214" width="3.42578125" style="1" customWidth="1"/>
    <col min="8215" max="8215" width="0" style="1" hidden="1" customWidth="1"/>
    <col min="8216" max="8216" width="23.7109375" style="1" customWidth="1"/>
    <col min="8217" max="8217" width="10" style="1" customWidth="1"/>
    <col min="8218" max="8218" width="0" style="1" hidden="1" customWidth="1"/>
    <col min="8219" max="8220" width="14.7109375" style="1" customWidth="1"/>
    <col min="8221" max="8221" width="12.7109375" style="1" customWidth="1"/>
    <col min="8222" max="8222" width="3.28515625" style="1" customWidth="1"/>
    <col min="8223" max="8223" width="30.28515625" style="1" customWidth="1"/>
    <col min="8224" max="8224" width="5" style="1" customWidth="1"/>
    <col min="8225" max="8225" width="0" style="1" hidden="1" customWidth="1"/>
    <col min="8226" max="8226" width="14.28515625" style="1" customWidth="1"/>
    <col min="8227" max="8227" width="5.7109375" style="1" customWidth="1"/>
    <col min="8228" max="8228" width="0" style="1" hidden="1" customWidth="1"/>
    <col min="8229" max="8229" width="17.28515625" style="1" customWidth="1"/>
    <col min="8230" max="8230" width="12.7109375" style="1" customWidth="1"/>
    <col min="8231" max="8231" width="0" style="1" hidden="1" customWidth="1"/>
    <col min="8232" max="8232" width="5.28515625" style="1" customWidth="1"/>
    <col min="8233" max="8233" width="0" style="1" hidden="1" customWidth="1"/>
    <col min="8234" max="8234" width="17" style="1" customWidth="1"/>
    <col min="8235" max="8235" width="6.28515625" style="1" customWidth="1"/>
    <col min="8236" max="8236" width="0" style="1" hidden="1" customWidth="1"/>
    <col min="8237" max="8237" width="14.28515625" style="1" customWidth="1"/>
    <col min="8238" max="8238" width="7.5703125" style="1" customWidth="1"/>
    <col min="8239" max="8239" width="0" style="1" hidden="1" customWidth="1"/>
    <col min="8240" max="8241" width="14.28515625" style="1" customWidth="1"/>
    <col min="8242" max="8242" width="20.7109375" style="1" customWidth="1"/>
    <col min="8243" max="8243" width="14.42578125" style="1" customWidth="1"/>
    <col min="8244" max="8244" width="15" style="1" customWidth="1"/>
    <col min="8245" max="8245" width="2.7109375" style="1" customWidth="1"/>
    <col min="8246" max="8246" width="11.7109375" style="1" customWidth="1"/>
    <col min="8247" max="8247" width="11.5703125" style="1" customWidth="1"/>
    <col min="8248" max="8248" width="2.28515625" style="1" customWidth="1"/>
    <col min="8249" max="8249" width="41" style="1" customWidth="1"/>
    <col min="8250" max="8250" width="14.28515625" style="1" customWidth="1"/>
    <col min="8251" max="8252" width="11.5703125" style="1" customWidth="1"/>
    <col min="8253" max="8253" width="21.7109375" style="1" customWidth="1"/>
    <col min="8254" max="8445" width="11.42578125" style="1"/>
    <col min="8446" max="8446" width="21.7109375" style="1" customWidth="1"/>
    <col min="8447" max="8447" width="13.7109375" style="1" customWidth="1"/>
    <col min="8448" max="8448" width="38.7109375" style="1" customWidth="1"/>
    <col min="8449" max="8449" width="3" style="1" bestFit="1" customWidth="1"/>
    <col min="8450" max="8450" width="32.28515625" style="1" customWidth="1"/>
    <col min="8451" max="8451" width="46.28515625" style="1" customWidth="1"/>
    <col min="8452" max="8452" width="19" style="1" customWidth="1"/>
    <col min="8453" max="8453" width="0" style="1" hidden="1" customWidth="1"/>
    <col min="8454" max="8454" width="17.7109375" style="1" customWidth="1"/>
    <col min="8455" max="8455" width="0" style="1" hidden="1" customWidth="1"/>
    <col min="8456" max="8456" width="22.28515625" style="1" customWidth="1"/>
    <col min="8457" max="8457" width="5.28515625" style="1" customWidth="1"/>
    <col min="8458" max="8458" width="36.28515625" style="1" customWidth="1"/>
    <col min="8459" max="8459" width="5.7109375" style="1" customWidth="1"/>
    <col min="8460" max="8460" width="0" style="1" hidden="1" customWidth="1"/>
    <col min="8461" max="8461" width="20.7109375" style="1" customWidth="1"/>
    <col min="8462" max="8462" width="4.7109375" style="1" customWidth="1"/>
    <col min="8463" max="8463" width="0" style="1" hidden="1" customWidth="1"/>
    <col min="8464" max="8464" width="24.7109375" style="1" customWidth="1"/>
    <col min="8465" max="8465" width="12.28515625" style="1" customWidth="1"/>
    <col min="8466" max="8466" width="0" style="1" hidden="1" customWidth="1"/>
    <col min="8467" max="8467" width="3.42578125" style="1" customWidth="1"/>
    <col min="8468" max="8468" width="0" style="1" hidden="1" customWidth="1"/>
    <col min="8469" max="8469" width="17.7109375" style="1" customWidth="1"/>
    <col min="8470" max="8470" width="3.42578125" style="1" customWidth="1"/>
    <col min="8471" max="8471" width="0" style="1" hidden="1" customWidth="1"/>
    <col min="8472" max="8472" width="23.7109375" style="1" customWidth="1"/>
    <col min="8473" max="8473" width="10" style="1" customWidth="1"/>
    <col min="8474" max="8474" width="0" style="1" hidden="1" customWidth="1"/>
    <col min="8475" max="8476" width="14.7109375" style="1" customWidth="1"/>
    <col min="8477" max="8477" width="12.7109375" style="1" customWidth="1"/>
    <col min="8478" max="8478" width="3.28515625" style="1" customWidth="1"/>
    <col min="8479" max="8479" width="30.28515625" style="1" customWidth="1"/>
    <col min="8480" max="8480" width="5" style="1" customWidth="1"/>
    <col min="8481" max="8481" width="0" style="1" hidden="1" customWidth="1"/>
    <col min="8482" max="8482" width="14.28515625" style="1" customWidth="1"/>
    <col min="8483" max="8483" width="5.7109375" style="1" customWidth="1"/>
    <col min="8484" max="8484" width="0" style="1" hidden="1" customWidth="1"/>
    <col min="8485" max="8485" width="17.28515625" style="1" customWidth="1"/>
    <col min="8486" max="8486" width="12.7109375" style="1" customWidth="1"/>
    <col min="8487" max="8487" width="0" style="1" hidden="1" customWidth="1"/>
    <col min="8488" max="8488" width="5.28515625" style="1" customWidth="1"/>
    <col min="8489" max="8489" width="0" style="1" hidden="1" customWidth="1"/>
    <col min="8490" max="8490" width="17" style="1" customWidth="1"/>
    <col min="8491" max="8491" width="6.28515625" style="1" customWidth="1"/>
    <col min="8492" max="8492" width="0" style="1" hidden="1" customWidth="1"/>
    <col min="8493" max="8493" width="14.28515625" style="1" customWidth="1"/>
    <col min="8494" max="8494" width="7.5703125" style="1" customWidth="1"/>
    <col min="8495" max="8495" width="0" style="1" hidden="1" customWidth="1"/>
    <col min="8496" max="8497" width="14.28515625" style="1" customWidth="1"/>
    <col min="8498" max="8498" width="20.7109375" style="1" customWidth="1"/>
    <col min="8499" max="8499" width="14.42578125" style="1" customWidth="1"/>
    <col min="8500" max="8500" width="15" style="1" customWidth="1"/>
    <col min="8501" max="8501" width="2.7109375" style="1" customWidth="1"/>
    <col min="8502" max="8502" width="11.7109375" style="1" customWidth="1"/>
    <col min="8503" max="8503" width="11.5703125" style="1" customWidth="1"/>
    <col min="8504" max="8504" width="2.28515625" style="1" customWidth="1"/>
    <col min="8505" max="8505" width="41" style="1" customWidth="1"/>
    <col min="8506" max="8506" width="14.28515625" style="1" customWidth="1"/>
    <col min="8507" max="8508" width="11.5703125" style="1" customWidth="1"/>
    <col min="8509" max="8509" width="21.7109375" style="1" customWidth="1"/>
    <col min="8510" max="8701" width="11.42578125" style="1"/>
    <col min="8702" max="8702" width="21.7109375" style="1" customWidth="1"/>
    <col min="8703" max="8703" width="13.7109375" style="1" customWidth="1"/>
    <col min="8704" max="8704" width="38.7109375" style="1" customWidth="1"/>
    <col min="8705" max="8705" width="3" style="1" bestFit="1" customWidth="1"/>
    <col min="8706" max="8706" width="32.28515625" style="1" customWidth="1"/>
    <col min="8707" max="8707" width="46.28515625" style="1" customWidth="1"/>
    <col min="8708" max="8708" width="19" style="1" customWidth="1"/>
    <col min="8709" max="8709" width="0" style="1" hidden="1" customWidth="1"/>
    <col min="8710" max="8710" width="17.7109375" style="1" customWidth="1"/>
    <col min="8711" max="8711" width="0" style="1" hidden="1" customWidth="1"/>
    <col min="8712" max="8712" width="22.28515625" style="1" customWidth="1"/>
    <col min="8713" max="8713" width="5.28515625" style="1" customWidth="1"/>
    <col min="8714" max="8714" width="36.28515625" style="1" customWidth="1"/>
    <col min="8715" max="8715" width="5.7109375" style="1" customWidth="1"/>
    <col min="8716" max="8716" width="0" style="1" hidden="1" customWidth="1"/>
    <col min="8717" max="8717" width="20.7109375" style="1" customWidth="1"/>
    <col min="8718" max="8718" width="4.7109375" style="1" customWidth="1"/>
    <col min="8719" max="8719" width="0" style="1" hidden="1" customWidth="1"/>
    <col min="8720" max="8720" width="24.7109375" style="1" customWidth="1"/>
    <col min="8721" max="8721" width="12.28515625" style="1" customWidth="1"/>
    <col min="8722" max="8722" width="0" style="1" hidden="1" customWidth="1"/>
    <col min="8723" max="8723" width="3.42578125" style="1" customWidth="1"/>
    <col min="8724" max="8724" width="0" style="1" hidden="1" customWidth="1"/>
    <col min="8725" max="8725" width="17.7109375" style="1" customWidth="1"/>
    <col min="8726" max="8726" width="3.42578125" style="1" customWidth="1"/>
    <col min="8727" max="8727" width="0" style="1" hidden="1" customWidth="1"/>
    <col min="8728" max="8728" width="23.7109375" style="1" customWidth="1"/>
    <col min="8729" max="8729" width="10" style="1" customWidth="1"/>
    <col min="8730" max="8730" width="0" style="1" hidden="1" customWidth="1"/>
    <col min="8731" max="8732" width="14.7109375" style="1" customWidth="1"/>
    <col min="8733" max="8733" width="12.7109375" style="1" customWidth="1"/>
    <col min="8734" max="8734" width="3.28515625" style="1" customWidth="1"/>
    <col min="8735" max="8735" width="30.28515625" style="1" customWidth="1"/>
    <col min="8736" max="8736" width="5" style="1" customWidth="1"/>
    <col min="8737" max="8737" width="0" style="1" hidden="1" customWidth="1"/>
    <col min="8738" max="8738" width="14.28515625" style="1" customWidth="1"/>
    <col min="8739" max="8739" width="5.7109375" style="1" customWidth="1"/>
    <col min="8740" max="8740" width="0" style="1" hidden="1" customWidth="1"/>
    <col min="8741" max="8741" width="17.28515625" style="1" customWidth="1"/>
    <col min="8742" max="8742" width="12.7109375" style="1" customWidth="1"/>
    <col min="8743" max="8743" width="0" style="1" hidden="1" customWidth="1"/>
    <col min="8744" max="8744" width="5.28515625" style="1" customWidth="1"/>
    <col min="8745" max="8745" width="0" style="1" hidden="1" customWidth="1"/>
    <col min="8746" max="8746" width="17" style="1" customWidth="1"/>
    <col min="8747" max="8747" width="6.28515625" style="1" customWidth="1"/>
    <col min="8748" max="8748" width="0" style="1" hidden="1" customWidth="1"/>
    <col min="8749" max="8749" width="14.28515625" style="1" customWidth="1"/>
    <col min="8750" max="8750" width="7.5703125" style="1" customWidth="1"/>
    <col min="8751" max="8751" width="0" style="1" hidden="1" customWidth="1"/>
    <col min="8752" max="8753" width="14.28515625" style="1" customWidth="1"/>
    <col min="8754" max="8754" width="20.7109375" style="1" customWidth="1"/>
    <col min="8755" max="8755" width="14.42578125" style="1" customWidth="1"/>
    <col min="8756" max="8756" width="15" style="1" customWidth="1"/>
    <col min="8757" max="8757" width="2.7109375" style="1" customWidth="1"/>
    <col min="8758" max="8758" width="11.7109375" style="1" customWidth="1"/>
    <col min="8759" max="8759" width="11.5703125" style="1" customWidth="1"/>
    <col min="8760" max="8760" width="2.28515625" style="1" customWidth="1"/>
    <col min="8761" max="8761" width="41" style="1" customWidth="1"/>
    <col min="8762" max="8762" width="14.28515625" style="1" customWidth="1"/>
    <col min="8763" max="8764" width="11.5703125" style="1" customWidth="1"/>
    <col min="8765" max="8765" width="21.7109375" style="1" customWidth="1"/>
    <col min="8766" max="8957" width="11.42578125" style="1"/>
    <col min="8958" max="8958" width="21.7109375" style="1" customWidth="1"/>
    <col min="8959" max="8959" width="13.7109375" style="1" customWidth="1"/>
    <col min="8960" max="8960" width="38.7109375" style="1" customWidth="1"/>
    <col min="8961" max="8961" width="3" style="1" bestFit="1" customWidth="1"/>
    <col min="8962" max="8962" width="32.28515625" style="1" customWidth="1"/>
    <col min="8963" max="8963" width="46.28515625" style="1" customWidth="1"/>
    <col min="8964" max="8964" width="19" style="1" customWidth="1"/>
    <col min="8965" max="8965" width="0" style="1" hidden="1" customWidth="1"/>
    <col min="8966" max="8966" width="17.7109375" style="1" customWidth="1"/>
    <col min="8967" max="8967" width="0" style="1" hidden="1" customWidth="1"/>
    <col min="8968" max="8968" width="22.28515625" style="1" customWidth="1"/>
    <col min="8969" max="8969" width="5.28515625" style="1" customWidth="1"/>
    <col min="8970" max="8970" width="36.28515625" style="1" customWidth="1"/>
    <col min="8971" max="8971" width="5.7109375" style="1" customWidth="1"/>
    <col min="8972" max="8972" width="0" style="1" hidden="1" customWidth="1"/>
    <col min="8973" max="8973" width="20.7109375" style="1" customWidth="1"/>
    <col min="8974" max="8974" width="4.7109375" style="1" customWidth="1"/>
    <col min="8975" max="8975" width="0" style="1" hidden="1" customWidth="1"/>
    <col min="8976" max="8976" width="24.7109375" style="1" customWidth="1"/>
    <col min="8977" max="8977" width="12.28515625" style="1" customWidth="1"/>
    <col min="8978" max="8978" width="0" style="1" hidden="1" customWidth="1"/>
    <col min="8979" max="8979" width="3.42578125" style="1" customWidth="1"/>
    <col min="8980" max="8980" width="0" style="1" hidden="1" customWidth="1"/>
    <col min="8981" max="8981" width="17.7109375" style="1" customWidth="1"/>
    <col min="8982" max="8982" width="3.42578125" style="1" customWidth="1"/>
    <col min="8983" max="8983" width="0" style="1" hidden="1" customWidth="1"/>
    <col min="8984" max="8984" width="23.7109375" style="1" customWidth="1"/>
    <col min="8985" max="8985" width="10" style="1" customWidth="1"/>
    <col min="8986" max="8986" width="0" style="1" hidden="1" customWidth="1"/>
    <col min="8987" max="8988" width="14.7109375" style="1" customWidth="1"/>
    <col min="8989" max="8989" width="12.7109375" style="1" customWidth="1"/>
    <col min="8990" max="8990" width="3.28515625" style="1" customWidth="1"/>
    <col min="8991" max="8991" width="30.28515625" style="1" customWidth="1"/>
    <col min="8992" max="8992" width="5" style="1" customWidth="1"/>
    <col min="8993" max="8993" width="0" style="1" hidden="1" customWidth="1"/>
    <col min="8994" max="8994" width="14.28515625" style="1" customWidth="1"/>
    <col min="8995" max="8995" width="5.7109375" style="1" customWidth="1"/>
    <col min="8996" max="8996" width="0" style="1" hidden="1" customWidth="1"/>
    <col min="8997" max="8997" width="17.28515625" style="1" customWidth="1"/>
    <col min="8998" max="8998" width="12.7109375" style="1" customWidth="1"/>
    <col min="8999" max="8999" width="0" style="1" hidden="1" customWidth="1"/>
    <col min="9000" max="9000" width="5.28515625" style="1" customWidth="1"/>
    <col min="9001" max="9001" width="0" style="1" hidden="1" customWidth="1"/>
    <col min="9002" max="9002" width="17" style="1" customWidth="1"/>
    <col min="9003" max="9003" width="6.28515625" style="1" customWidth="1"/>
    <col min="9004" max="9004" width="0" style="1" hidden="1" customWidth="1"/>
    <col min="9005" max="9005" width="14.28515625" style="1" customWidth="1"/>
    <col min="9006" max="9006" width="7.5703125" style="1" customWidth="1"/>
    <col min="9007" max="9007" width="0" style="1" hidden="1" customWidth="1"/>
    <col min="9008" max="9009" width="14.28515625" style="1" customWidth="1"/>
    <col min="9010" max="9010" width="20.7109375" style="1" customWidth="1"/>
    <col min="9011" max="9011" width="14.42578125" style="1" customWidth="1"/>
    <col min="9012" max="9012" width="15" style="1" customWidth="1"/>
    <col min="9013" max="9013" width="2.7109375" style="1" customWidth="1"/>
    <col min="9014" max="9014" width="11.7109375" style="1" customWidth="1"/>
    <col min="9015" max="9015" width="11.5703125" style="1" customWidth="1"/>
    <col min="9016" max="9016" width="2.28515625" style="1" customWidth="1"/>
    <col min="9017" max="9017" width="41" style="1" customWidth="1"/>
    <col min="9018" max="9018" width="14.28515625" style="1" customWidth="1"/>
    <col min="9019" max="9020" width="11.5703125" style="1" customWidth="1"/>
    <col min="9021" max="9021" width="21.7109375" style="1" customWidth="1"/>
    <col min="9022" max="9213" width="11.42578125" style="1"/>
    <col min="9214" max="9214" width="21.7109375" style="1" customWidth="1"/>
    <col min="9215" max="9215" width="13.7109375" style="1" customWidth="1"/>
    <col min="9216" max="9216" width="38.7109375" style="1" customWidth="1"/>
    <col min="9217" max="9217" width="3" style="1" bestFit="1" customWidth="1"/>
    <col min="9218" max="9218" width="32.28515625" style="1" customWidth="1"/>
    <col min="9219" max="9219" width="46.28515625" style="1" customWidth="1"/>
    <col min="9220" max="9220" width="19" style="1" customWidth="1"/>
    <col min="9221" max="9221" width="0" style="1" hidden="1" customWidth="1"/>
    <col min="9222" max="9222" width="17.7109375" style="1" customWidth="1"/>
    <col min="9223" max="9223" width="0" style="1" hidden="1" customWidth="1"/>
    <col min="9224" max="9224" width="22.28515625" style="1" customWidth="1"/>
    <col min="9225" max="9225" width="5.28515625" style="1" customWidth="1"/>
    <col min="9226" max="9226" width="36.28515625" style="1" customWidth="1"/>
    <col min="9227" max="9227" width="5.7109375" style="1" customWidth="1"/>
    <col min="9228" max="9228" width="0" style="1" hidden="1" customWidth="1"/>
    <col min="9229" max="9229" width="20.7109375" style="1" customWidth="1"/>
    <col min="9230" max="9230" width="4.7109375" style="1" customWidth="1"/>
    <col min="9231" max="9231" width="0" style="1" hidden="1" customWidth="1"/>
    <col min="9232" max="9232" width="24.7109375" style="1" customWidth="1"/>
    <col min="9233" max="9233" width="12.28515625" style="1" customWidth="1"/>
    <col min="9234" max="9234" width="0" style="1" hidden="1" customWidth="1"/>
    <col min="9235" max="9235" width="3.42578125" style="1" customWidth="1"/>
    <col min="9236" max="9236" width="0" style="1" hidden="1" customWidth="1"/>
    <col min="9237" max="9237" width="17.7109375" style="1" customWidth="1"/>
    <col min="9238" max="9238" width="3.42578125" style="1" customWidth="1"/>
    <col min="9239" max="9239" width="0" style="1" hidden="1" customWidth="1"/>
    <col min="9240" max="9240" width="23.7109375" style="1" customWidth="1"/>
    <col min="9241" max="9241" width="10" style="1" customWidth="1"/>
    <col min="9242" max="9242" width="0" style="1" hidden="1" customWidth="1"/>
    <col min="9243" max="9244" width="14.7109375" style="1" customWidth="1"/>
    <col min="9245" max="9245" width="12.7109375" style="1" customWidth="1"/>
    <col min="9246" max="9246" width="3.28515625" style="1" customWidth="1"/>
    <col min="9247" max="9247" width="30.28515625" style="1" customWidth="1"/>
    <col min="9248" max="9248" width="5" style="1" customWidth="1"/>
    <col min="9249" max="9249" width="0" style="1" hidden="1" customWidth="1"/>
    <col min="9250" max="9250" width="14.28515625" style="1" customWidth="1"/>
    <col min="9251" max="9251" width="5.7109375" style="1" customWidth="1"/>
    <col min="9252" max="9252" width="0" style="1" hidden="1" customWidth="1"/>
    <col min="9253" max="9253" width="17.28515625" style="1" customWidth="1"/>
    <col min="9254" max="9254" width="12.7109375" style="1" customWidth="1"/>
    <col min="9255" max="9255" width="0" style="1" hidden="1" customWidth="1"/>
    <col min="9256" max="9256" width="5.28515625" style="1" customWidth="1"/>
    <col min="9257" max="9257" width="0" style="1" hidden="1" customWidth="1"/>
    <col min="9258" max="9258" width="17" style="1" customWidth="1"/>
    <col min="9259" max="9259" width="6.28515625" style="1" customWidth="1"/>
    <col min="9260" max="9260" width="0" style="1" hidden="1" customWidth="1"/>
    <col min="9261" max="9261" width="14.28515625" style="1" customWidth="1"/>
    <col min="9262" max="9262" width="7.5703125" style="1" customWidth="1"/>
    <col min="9263" max="9263" width="0" style="1" hidden="1" customWidth="1"/>
    <col min="9264" max="9265" width="14.28515625" style="1" customWidth="1"/>
    <col min="9266" max="9266" width="20.7109375" style="1" customWidth="1"/>
    <col min="9267" max="9267" width="14.42578125" style="1" customWidth="1"/>
    <col min="9268" max="9268" width="15" style="1" customWidth="1"/>
    <col min="9269" max="9269" width="2.7109375" style="1" customWidth="1"/>
    <col min="9270" max="9270" width="11.7109375" style="1" customWidth="1"/>
    <col min="9271" max="9271" width="11.5703125" style="1" customWidth="1"/>
    <col min="9272" max="9272" width="2.28515625" style="1" customWidth="1"/>
    <col min="9273" max="9273" width="41" style="1" customWidth="1"/>
    <col min="9274" max="9274" width="14.28515625" style="1" customWidth="1"/>
    <col min="9275" max="9276" width="11.5703125" style="1" customWidth="1"/>
    <col min="9277" max="9277" width="21.7109375" style="1" customWidth="1"/>
    <col min="9278" max="9469" width="11.42578125" style="1"/>
    <col min="9470" max="9470" width="21.7109375" style="1" customWidth="1"/>
    <col min="9471" max="9471" width="13.7109375" style="1" customWidth="1"/>
    <col min="9472" max="9472" width="38.7109375" style="1" customWidth="1"/>
    <col min="9473" max="9473" width="3" style="1" bestFit="1" customWidth="1"/>
    <col min="9474" max="9474" width="32.28515625" style="1" customWidth="1"/>
    <col min="9475" max="9475" width="46.28515625" style="1" customWidth="1"/>
    <col min="9476" max="9476" width="19" style="1" customWidth="1"/>
    <col min="9477" max="9477" width="0" style="1" hidden="1" customWidth="1"/>
    <col min="9478" max="9478" width="17.7109375" style="1" customWidth="1"/>
    <col min="9479" max="9479" width="0" style="1" hidden="1" customWidth="1"/>
    <col min="9480" max="9480" width="22.28515625" style="1" customWidth="1"/>
    <col min="9481" max="9481" width="5.28515625" style="1" customWidth="1"/>
    <col min="9482" max="9482" width="36.28515625" style="1" customWidth="1"/>
    <col min="9483" max="9483" width="5.7109375" style="1" customWidth="1"/>
    <col min="9484" max="9484" width="0" style="1" hidden="1" customWidth="1"/>
    <col min="9485" max="9485" width="20.7109375" style="1" customWidth="1"/>
    <col min="9486" max="9486" width="4.7109375" style="1" customWidth="1"/>
    <col min="9487" max="9487" width="0" style="1" hidden="1" customWidth="1"/>
    <col min="9488" max="9488" width="24.7109375" style="1" customWidth="1"/>
    <col min="9489" max="9489" width="12.28515625" style="1" customWidth="1"/>
    <col min="9490" max="9490" width="0" style="1" hidden="1" customWidth="1"/>
    <col min="9491" max="9491" width="3.42578125" style="1" customWidth="1"/>
    <col min="9492" max="9492" width="0" style="1" hidden="1" customWidth="1"/>
    <col min="9493" max="9493" width="17.7109375" style="1" customWidth="1"/>
    <col min="9494" max="9494" width="3.42578125" style="1" customWidth="1"/>
    <col min="9495" max="9495" width="0" style="1" hidden="1" customWidth="1"/>
    <col min="9496" max="9496" width="23.7109375" style="1" customWidth="1"/>
    <col min="9497" max="9497" width="10" style="1" customWidth="1"/>
    <col min="9498" max="9498" width="0" style="1" hidden="1" customWidth="1"/>
    <col min="9499" max="9500" width="14.7109375" style="1" customWidth="1"/>
    <col min="9501" max="9501" width="12.7109375" style="1" customWidth="1"/>
    <col min="9502" max="9502" width="3.28515625" style="1" customWidth="1"/>
    <col min="9503" max="9503" width="30.28515625" style="1" customWidth="1"/>
    <col min="9504" max="9504" width="5" style="1" customWidth="1"/>
    <col min="9505" max="9505" width="0" style="1" hidden="1" customWidth="1"/>
    <col min="9506" max="9506" width="14.28515625" style="1" customWidth="1"/>
    <col min="9507" max="9507" width="5.7109375" style="1" customWidth="1"/>
    <col min="9508" max="9508" width="0" style="1" hidden="1" customWidth="1"/>
    <col min="9509" max="9509" width="17.28515625" style="1" customWidth="1"/>
    <col min="9510" max="9510" width="12.7109375" style="1" customWidth="1"/>
    <col min="9511" max="9511" width="0" style="1" hidden="1" customWidth="1"/>
    <col min="9512" max="9512" width="5.28515625" style="1" customWidth="1"/>
    <col min="9513" max="9513" width="0" style="1" hidden="1" customWidth="1"/>
    <col min="9514" max="9514" width="17" style="1" customWidth="1"/>
    <col min="9515" max="9515" width="6.28515625" style="1" customWidth="1"/>
    <col min="9516" max="9516" width="0" style="1" hidden="1" customWidth="1"/>
    <col min="9517" max="9517" width="14.28515625" style="1" customWidth="1"/>
    <col min="9518" max="9518" width="7.5703125" style="1" customWidth="1"/>
    <col min="9519" max="9519" width="0" style="1" hidden="1" customWidth="1"/>
    <col min="9520" max="9521" width="14.28515625" style="1" customWidth="1"/>
    <col min="9522" max="9522" width="20.7109375" style="1" customWidth="1"/>
    <col min="9523" max="9523" width="14.42578125" style="1" customWidth="1"/>
    <col min="9524" max="9524" width="15" style="1" customWidth="1"/>
    <col min="9525" max="9525" width="2.7109375" style="1" customWidth="1"/>
    <col min="9526" max="9526" width="11.7109375" style="1" customWidth="1"/>
    <col min="9527" max="9527" width="11.5703125" style="1" customWidth="1"/>
    <col min="9528" max="9528" width="2.28515625" style="1" customWidth="1"/>
    <col min="9529" max="9529" width="41" style="1" customWidth="1"/>
    <col min="9530" max="9530" width="14.28515625" style="1" customWidth="1"/>
    <col min="9531" max="9532" width="11.5703125" style="1" customWidth="1"/>
    <col min="9533" max="9533" width="21.7109375" style="1" customWidth="1"/>
    <col min="9534" max="9725" width="11.42578125" style="1"/>
    <col min="9726" max="9726" width="21.7109375" style="1" customWidth="1"/>
    <col min="9727" max="9727" width="13.7109375" style="1" customWidth="1"/>
    <col min="9728" max="9728" width="38.7109375" style="1" customWidth="1"/>
    <col min="9729" max="9729" width="3" style="1" bestFit="1" customWidth="1"/>
    <col min="9730" max="9730" width="32.28515625" style="1" customWidth="1"/>
    <col min="9731" max="9731" width="46.28515625" style="1" customWidth="1"/>
    <col min="9732" max="9732" width="19" style="1" customWidth="1"/>
    <col min="9733" max="9733" width="0" style="1" hidden="1" customWidth="1"/>
    <col min="9734" max="9734" width="17.7109375" style="1" customWidth="1"/>
    <col min="9735" max="9735" width="0" style="1" hidden="1" customWidth="1"/>
    <col min="9736" max="9736" width="22.28515625" style="1" customWidth="1"/>
    <col min="9737" max="9737" width="5.28515625" style="1" customWidth="1"/>
    <col min="9738" max="9738" width="36.28515625" style="1" customWidth="1"/>
    <col min="9739" max="9739" width="5.7109375" style="1" customWidth="1"/>
    <col min="9740" max="9740" width="0" style="1" hidden="1" customWidth="1"/>
    <col min="9741" max="9741" width="20.7109375" style="1" customWidth="1"/>
    <col min="9742" max="9742" width="4.7109375" style="1" customWidth="1"/>
    <col min="9743" max="9743" width="0" style="1" hidden="1" customWidth="1"/>
    <col min="9744" max="9744" width="24.7109375" style="1" customWidth="1"/>
    <col min="9745" max="9745" width="12.28515625" style="1" customWidth="1"/>
    <col min="9746" max="9746" width="0" style="1" hidden="1" customWidth="1"/>
    <col min="9747" max="9747" width="3.42578125" style="1" customWidth="1"/>
    <col min="9748" max="9748" width="0" style="1" hidden="1" customWidth="1"/>
    <col min="9749" max="9749" width="17.7109375" style="1" customWidth="1"/>
    <col min="9750" max="9750" width="3.42578125" style="1" customWidth="1"/>
    <col min="9751" max="9751" width="0" style="1" hidden="1" customWidth="1"/>
    <col min="9752" max="9752" width="23.7109375" style="1" customWidth="1"/>
    <col min="9753" max="9753" width="10" style="1" customWidth="1"/>
    <col min="9754" max="9754" width="0" style="1" hidden="1" customWidth="1"/>
    <col min="9755" max="9756" width="14.7109375" style="1" customWidth="1"/>
    <col min="9757" max="9757" width="12.7109375" style="1" customWidth="1"/>
    <col min="9758" max="9758" width="3.28515625" style="1" customWidth="1"/>
    <col min="9759" max="9759" width="30.28515625" style="1" customWidth="1"/>
    <col min="9760" max="9760" width="5" style="1" customWidth="1"/>
    <col min="9761" max="9761" width="0" style="1" hidden="1" customWidth="1"/>
    <col min="9762" max="9762" width="14.28515625" style="1" customWidth="1"/>
    <col min="9763" max="9763" width="5.7109375" style="1" customWidth="1"/>
    <col min="9764" max="9764" width="0" style="1" hidden="1" customWidth="1"/>
    <col min="9765" max="9765" width="17.28515625" style="1" customWidth="1"/>
    <col min="9766" max="9766" width="12.7109375" style="1" customWidth="1"/>
    <col min="9767" max="9767" width="0" style="1" hidden="1" customWidth="1"/>
    <col min="9768" max="9768" width="5.28515625" style="1" customWidth="1"/>
    <col min="9769" max="9769" width="0" style="1" hidden="1" customWidth="1"/>
    <col min="9770" max="9770" width="17" style="1" customWidth="1"/>
    <col min="9771" max="9771" width="6.28515625" style="1" customWidth="1"/>
    <col min="9772" max="9772" width="0" style="1" hidden="1" customWidth="1"/>
    <col min="9773" max="9773" width="14.28515625" style="1" customWidth="1"/>
    <col min="9774" max="9774" width="7.5703125" style="1" customWidth="1"/>
    <col min="9775" max="9775" width="0" style="1" hidden="1" customWidth="1"/>
    <col min="9776" max="9777" width="14.28515625" style="1" customWidth="1"/>
    <col min="9778" max="9778" width="20.7109375" style="1" customWidth="1"/>
    <col min="9779" max="9779" width="14.42578125" style="1" customWidth="1"/>
    <col min="9780" max="9780" width="15" style="1" customWidth="1"/>
    <col min="9781" max="9781" width="2.7109375" style="1" customWidth="1"/>
    <col min="9782" max="9782" width="11.7109375" style="1" customWidth="1"/>
    <col min="9783" max="9783" width="11.5703125" style="1" customWidth="1"/>
    <col min="9784" max="9784" width="2.28515625" style="1" customWidth="1"/>
    <col min="9785" max="9785" width="41" style="1" customWidth="1"/>
    <col min="9786" max="9786" width="14.28515625" style="1" customWidth="1"/>
    <col min="9787" max="9788" width="11.5703125" style="1" customWidth="1"/>
    <col min="9789" max="9789" width="21.7109375" style="1" customWidth="1"/>
    <col min="9790" max="9981" width="11.42578125" style="1"/>
    <col min="9982" max="9982" width="21.7109375" style="1" customWidth="1"/>
    <col min="9983" max="9983" width="13.7109375" style="1" customWidth="1"/>
    <col min="9984" max="9984" width="38.7109375" style="1" customWidth="1"/>
    <col min="9985" max="9985" width="3" style="1" bestFit="1" customWidth="1"/>
    <col min="9986" max="9986" width="32.28515625" style="1" customWidth="1"/>
    <col min="9987" max="9987" width="46.28515625" style="1" customWidth="1"/>
    <col min="9988" max="9988" width="19" style="1" customWidth="1"/>
    <col min="9989" max="9989" width="0" style="1" hidden="1" customWidth="1"/>
    <col min="9990" max="9990" width="17.7109375" style="1" customWidth="1"/>
    <col min="9991" max="9991" width="0" style="1" hidden="1" customWidth="1"/>
    <col min="9992" max="9992" width="22.28515625" style="1" customWidth="1"/>
    <col min="9993" max="9993" width="5.28515625" style="1" customWidth="1"/>
    <col min="9994" max="9994" width="36.28515625" style="1" customWidth="1"/>
    <col min="9995" max="9995" width="5.7109375" style="1" customWidth="1"/>
    <col min="9996" max="9996" width="0" style="1" hidden="1" customWidth="1"/>
    <col min="9997" max="9997" width="20.7109375" style="1" customWidth="1"/>
    <col min="9998" max="9998" width="4.7109375" style="1" customWidth="1"/>
    <col min="9999" max="9999" width="0" style="1" hidden="1" customWidth="1"/>
    <col min="10000" max="10000" width="24.7109375" style="1" customWidth="1"/>
    <col min="10001" max="10001" width="12.28515625" style="1" customWidth="1"/>
    <col min="10002" max="10002" width="0" style="1" hidden="1" customWidth="1"/>
    <col min="10003" max="10003" width="3.42578125" style="1" customWidth="1"/>
    <col min="10004" max="10004" width="0" style="1" hidden="1" customWidth="1"/>
    <col min="10005" max="10005" width="17.7109375" style="1" customWidth="1"/>
    <col min="10006" max="10006" width="3.42578125" style="1" customWidth="1"/>
    <col min="10007" max="10007" width="0" style="1" hidden="1" customWidth="1"/>
    <col min="10008" max="10008" width="23.7109375" style="1" customWidth="1"/>
    <col min="10009" max="10009" width="10" style="1" customWidth="1"/>
    <col min="10010" max="10010" width="0" style="1" hidden="1" customWidth="1"/>
    <col min="10011" max="10012" width="14.7109375" style="1" customWidth="1"/>
    <col min="10013" max="10013" width="12.7109375" style="1" customWidth="1"/>
    <col min="10014" max="10014" width="3.28515625" style="1" customWidth="1"/>
    <col min="10015" max="10015" width="30.28515625" style="1" customWidth="1"/>
    <col min="10016" max="10016" width="5" style="1" customWidth="1"/>
    <col min="10017" max="10017" width="0" style="1" hidden="1" customWidth="1"/>
    <col min="10018" max="10018" width="14.28515625" style="1" customWidth="1"/>
    <col min="10019" max="10019" width="5.7109375" style="1" customWidth="1"/>
    <col min="10020" max="10020" width="0" style="1" hidden="1" customWidth="1"/>
    <col min="10021" max="10021" width="17.28515625" style="1" customWidth="1"/>
    <col min="10022" max="10022" width="12.7109375" style="1" customWidth="1"/>
    <col min="10023" max="10023" width="0" style="1" hidden="1" customWidth="1"/>
    <col min="10024" max="10024" width="5.28515625" style="1" customWidth="1"/>
    <col min="10025" max="10025" width="0" style="1" hidden="1" customWidth="1"/>
    <col min="10026" max="10026" width="17" style="1" customWidth="1"/>
    <col min="10027" max="10027" width="6.28515625" style="1" customWidth="1"/>
    <col min="10028" max="10028" width="0" style="1" hidden="1" customWidth="1"/>
    <col min="10029" max="10029" width="14.28515625" style="1" customWidth="1"/>
    <col min="10030" max="10030" width="7.5703125" style="1" customWidth="1"/>
    <col min="10031" max="10031" width="0" style="1" hidden="1" customWidth="1"/>
    <col min="10032" max="10033" width="14.28515625" style="1" customWidth="1"/>
    <col min="10034" max="10034" width="20.7109375" style="1" customWidth="1"/>
    <col min="10035" max="10035" width="14.42578125" style="1" customWidth="1"/>
    <col min="10036" max="10036" width="15" style="1" customWidth="1"/>
    <col min="10037" max="10037" width="2.7109375" style="1" customWidth="1"/>
    <col min="10038" max="10038" width="11.7109375" style="1" customWidth="1"/>
    <col min="10039" max="10039" width="11.5703125" style="1" customWidth="1"/>
    <col min="10040" max="10040" width="2.28515625" style="1" customWidth="1"/>
    <col min="10041" max="10041" width="41" style="1" customWidth="1"/>
    <col min="10042" max="10042" width="14.28515625" style="1" customWidth="1"/>
    <col min="10043" max="10044" width="11.5703125" style="1" customWidth="1"/>
    <col min="10045" max="10045" width="21.7109375" style="1" customWidth="1"/>
    <col min="10046" max="10237" width="11.42578125" style="1"/>
    <col min="10238" max="10238" width="21.7109375" style="1" customWidth="1"/>
    <col min="10239" max="10239" width="13.7109375" style="1" customWidth="1"/>
    <col min="10240" max="10240" width="38.7109375" style="1" customWidth="1"/>
    <col min="10241" max="10241" width="3" style="1" bestFit="1" customWidth="1"/>
    <col min="10242" max="10242" width="32.28515625" style="1" customWidth="1"/>
    <col min="10243" max="10243" width="46.28515625" style="1" customWidth="1"/>
    <col min="10244" max="10244" width="19" style="1" customWidth="1"/>
    <col min="10245" max="10245" width="0" style="1" hidden="1" customWidth="1"/>
    <col min="10246" max="10246" width="17.7109375" style="1" customWidth="1"/>
    <col min="10247" max="10247" width="0" style="1" hidden="1" customWidth="1"/>
    <col min="10248" max="10248" width="22.28515625" style="1" customWidth="1"/>
    <col min="10249" max="10249" width="5.28515625" style="1" customWidth="1"/>
    <col min="10250" max="10250" width="36.28515625" style="1" customWidth="1"/>
    <col min="10251" max="10251" width="5.7109375" style="1" customWidth="1"/>
    <col min="10252" max="10252" width="0" style="1" hidden="1" customWidth="1"/>
    <col min="10253" max="10253" width="20.7109375" style="1" customWidth="1"/>
    <col min="10254" max="10254" width="4.7109375" style="1" customWidth="1"/>
    <col min="10255" max="10255" width="0" style="1" hidden="1" customWidth="1"/>
    <col min="10256" max="10256" width="24.7109375" style="1" customWidth="1"/>
    <col min="10257" max="10257" width="12.28515625" style="1" customWidth="1"/>
    <col min="10258" max="10258" width="0" style="1" hidden="1" customWidth="1"/>
    <col min="10259" max="10259" width="3.42578125" style="1" customWidth="1"/>
    <col min="10260" max="10260" width="0" style="1" hidden="1" customWidth="1"/>
    <col min="10261" max="10261" width="17.7109375" style="1" customWidth="1"/>
    <col min="10262" max="10262" width="3.42578125" style="1" customWidth="1"/>
    <col min="10263" max="10263" width="0" style="1" hidden="1" customWidth="1"/>
    <col min="10264" max="10264" width="23.7109375" style="1" customWidth="1"/>
    <col min="10265" max="10265" width="10" style="1" customWidth="1"/>
    <col min="10266" max="10266" width="0" style="1" hidden="1" customWidth="1"/>
    <col min="10267" max="10268" width="14.7109375" style="1" customWidth="1"/>
    <col min="10269" max="10269" width="12.7109375" style="1" customWidth="1"/>
    <col min="10270" max="10270" width="3.28515625" style="1" customWidth="1"/>
    <col min="10271" max="10271" width="30.28515625" style="1" customWidth="1"/>
    <col min="10272" max="10272" width="5" style="1" customWidth="1"/>
    <col min="10273" max="10273" width="0" style="1" hidden="1" customWidth="1"/>
    <col min="10274" max="10274" width="14.28515625" style="1" customWidth="1"/>
    <col min="10275" max="10275" width="5.7109375" style="1" customWidth="1"/>
    <col min="10276" max="10276" width="0" style="1" hidden="1" customWidth="1"/>
    <col min="10277" max="10277" width="17.28515625" style="1" customWidth="1"/>
    <col min="10278" max="10278" width="12.7109375" style="1" customWidth="1"/>
    <col min="10279" max="10279" width="0" style="1" hidden="1" customWidth="1"/>
    <col min="10280" max="10280" width="5.28515625" style="1" customWidth="1"/>
    <col min="10281" max="10281" width="0" style="1" hidden="1" customWidth="1"/>
    <col min="10282" max="10282" width="17" style="1" customWidth="1"/>
    <col min="10283" max="10283" width="6.28515625" style="1" customWidth="1"/>
    <col min="10284" max="10284" width="0" style="1" hidden="1" customWidth="1"/>
    <col min="10285" max="10285" width="14.28515625" style="1" customWidth="1"/>
    <col min="10286" max="10286" width="7.5703125" style="1" customWidth="1"/>
    <col min="10287" max="10287" width="0" style="1" hidden="1" customWidth="1"/>
    <col min="10288" max="10289" width="14.28515625" style="1" customWidth="1"/>
    <col min="10290" max="10290" width="20.7109375" style="1" customWidth="1"/>
    <col min="10291" max="10291" width="14.42578125" style="1" customWidth="1"/>
    <col min="10292" max="10292" width="15" style="1" customWidth="1"/>
    <col min="10293" max="10293" width="2.7109375" style="1" customWidth="1"/>
    <col min="10294" max="10294" width="11.7109375" style="1" customWidth="1"/>
    <col min="10295" max="10295" width="11.5703125" style="1" customWidth="1"/>
    <col min="10296" max="10296" width="2.28515625" style="1" customWidth="1"/>
    <col min="10297" max="10297" width="41" style="1" customWidth="1"/>
    <col min="10298" max="10298" width="14.28515625" style="1" customWidth="1"/>
    <col min="10299" max="10300" width="11.5703125" style="1" customWidth="1"/>
    <col min="10301" max="10301" width="21.7109375" style="1" customWidth="1"/>
    <col min="10302" max="10493" width="11.42578125" style="1"/>
    <col min="10494" max="10494" width="21.7109375" style="1" customWidth="1"/>
    <col min="10495" max="10495" width="13.7109375" style="1" customWidth="1"/>
    <col min="10496" max="10496" width="38.7109375" style="1" customWidth="1"/>
    <col min="10497" max="10497" width="3" style="1" bestFit="1" customWidth="1"/>
    <col min="10498" max="10498" width="32.28515625" style="1" customWidth="1"/>
    <col min="10499" max="10499" width="46.28515625" style="1" customWidth="1"/>
    <col min="10500" max="10500" width="19" style="1" customWidth="1"/>
    <col min="10501" max="10501" width="0" style="1" hidden="1" customWidth="1"/>
    <col min="10502" max="10502" width="17.7109375" style="1" customWidth="1"/>
    <col min="10503" max="10503" width="0" style="1" hidden="1" customWidth="1"/>
    <col min="10504" max="10504" width="22.28515625" style="1" customWidth="1"/>
    <col min="10505" max="10505" width="5.28515625" style="1" customWidth="1"/>
    <col min="10506" max="10506" width="36.28515625" style="1" customWidth="1"/>
    <col min="10507" max="10507" width="5.7109375" style="1" customWidth="1"/>
    <col min="10508" max="10508" width="0" style="1" hidden="1" customWidth="1"/>
    <col min="10509" max="10509" width="20.7109375" style="1" customWidth="1"/>
    <col min="10510" max="10510" width="4.7109375" style="1" customWidth="1"/>
    <col min="10511" max="10511" width="0" style="1" hidden="1" customWidth="1"/>
    <col min="10512" max="10512" width="24.7109375" style="1" customWidth="1"/>
    <col min="10513" max="10513" width="12.28515625" style="1" customWidth="1"/>
    <col min="10514" max="10514" width="0" style="1" hidden="1" customWidth="1"/>
    <col min="10515" max="10515" width="3.42578125" style="1" customWidth="1"/>
    <col min="10516" max="10516" width="0" style="1" hidden="1" customWidth="1"/>
    <col min="10517" max="10517" width="17.7109375" style="1" customWidth="1"/>
    <col min="10518" max="10518" width="3.42578125" style="1" customWidth="1"/>
    <col min="10519" max="10519" width="0" style="1" hidden="1" customWidth="1"/>
    <col min="10520" max="10520" width="23.7109375" style="1" customWidth="1"/>
    <col min="10521" max="10521" width="10" style="1" customWidth="1"/>
    <col min="10522" max="10522" width="0" style="1" hidden="1" customWidth="1"/>
    <col min="10523" max="10524" width="14.7109375" style="1" customWidth="1"/>
    <col min="10525" max="10525" width="12.7109375" style="1" customWidth="1"/>
    <col min="10526" max="10526" width="3.28515625" style="1" customWidth="1"/>
    <col min="10527" max="10527" width="30.28515625" style="1" customWidth="1"/>
    <col min="10528" max="10528" width="5" style="1" customWidth="1"/>
    <col min="10529" max="10529" width="0" style="1" hidden="1" customWidth="1"/>
    <col min="10530" max="10530" width="14.28515625" style="1" customWidth="1"/>
    <col min="10531" max="10531" width="5.7109375" style="1" customWidth="1"/>
    <col min="10532" max="10532" width="0" style="1" hidden="1" customWidth="1"/>
    <col min="10533" max="10533" width="17.28515625" style="1" customWidth="1"/>
    <col min="10534" max="10534" width="12.7109375" style="1" customWidth="1"/>
    <col min="10535" max="10535" width="0" style="1" hidden="1" customWidth="1"/>
    <col min="10536" max="10536" width="5.28515625" style="1" customWidth="1"/>
    <col min="10537" max="10537" width="0" style="1" hidden="1" customWidth="1"/>
    <col min="10538" max="10538" width="17" style="1" customWidth="1"/>
    <col min="10539" max="10539" width="6.28515625" style="1" customWidth="1"/>
    <col min="10540" max="10540" width="0" style="1" hidden="1" customWidth="1"/>
    <col min="10541" max="10541" width="14.28515625" style="1" customWidth="1"/>
    <col min="10542" max="10542" width="7.5703125" style="1" customWidth="1"/>
    <col min="10543" max="10543" width="0" style="1" hidden="1" customWidth="1"/>
    <col min="10544" max="10545" width="14.28515625" style="1" customWidth="1"/>
    <col min="10546" max="10546" width="20.7109375" style="1" customWidth="1"/>
    <col min="10547" max="10547" width="14.42578125" style="1" customWidth="1"/>
    <col min="10548" max="10548" width="15" style="1" customWidth="1"/>
    <col min="10549" max="10549" width="2.7109375" style="1" customWidth="1"/>
    <col min="10550" max="10550" width="11.7109375" style="1" customWidth="1"/>
    <col min="10551" max="10551" width="11.5703125" style="1" customWidth="1"/>
    <col min="10552" max="10552" width="2.28515625" style="1" customWidth="1"/>
    <col min="10553" max="10553" width="41" style="1" customWidth="1"/>
    <col min="10554" max="10554" width="14.28515625" style="1" customWidth="1"/>
    <col min="10555" max="10556" width="11.5703125" style="1" customWidth="1"/>
    <col min="10557" max="10557" width="21.7109375" style="1" customWidth="1"/>
    <col min="10558" max="10749" width="11.42578125" style="1"/>
    <col min="10750" max="10750" width="21.7109375" style="1" customWidth="1"/>
    <col min="10751" max="10751" width="13.7109375" style="1" customWidth="1"/>
    <col min="10752" max="10752" width="38.7109375" style="1" customWidth="1"/>
    <col min="10753" max="10753" width="3" style="1" bestFit="1" customWidth="1"/>
    <col min="10754" max="10754" width="32.28515625" style="1" customWidth="1"/>
    <col min="10755" max="10755" width="46.28515625" style="1" customWidth="1"/>
    <col min="10756" max="10756" width="19" style="1" customWidth="1"/>
    <col min="10757" max="10757" width="0" style="1" hidden="1" customWidth="1"/>
    <col min="10758" max="10758" width="17.7109375" style="1" customWidth="1"/>
    <col min="10759" max="10759" width="0" style="1" hidden="1" customWidth="1"/>
    <col min="10760" max="10760" width="22.28515625" style="1" customWidth="1"/>
    <col min="10761" max="10761" width="5.28515625" style="1" customWidth="1"/>
    <col min="10762" max="10762" width="36.28515625" style="1" customWidth="1"/>
    <col min="10763" max="10763" width="5.7109375" style="1" customWidth="1"/>
    <col min="10764" max="10764" width="0" style="1" hidden="1" customWidth="1"/>
    <col min="10765" max="10765" width="20.7109375" style="1" customWidth="1"/>
    <col min="10766" max="10766" width="4.7109375" style="1" customWidth="1"/>
    <col min="10767" max="10767" width="0" style="1" hidden="1" customWidth="1"/>
    <col min="10768" max="10768" width="24.7109375" style="1" customWidth="1"/>
    <col min="10769" max="10769" width="12.28515625" style="1" customWidth="1"/>
    <col min="10770" max="10770" width="0" style="1" hidden="1" customWidth="1"/>
    <col min="10771" max="10771" width="3.42578125" style="1" customWidth="1"/>
    <col min="10772" max="10772" width="0" style="1" hidden="1" customWidth="1"/>
    <col min="10773" max="10773" width="17.7109375" style="1" customWidth="1"/>
    <col min="10774" max="10774" width="3.42578125" style="1" customWidth="1"/>
    <col min="10775" max="10775" width="0" style="1" hidden="1" customWidth="1"/>
    <col min="10776" max="10776" width="23.7109375" style="1" customWidth="1"/>
    <col min="10777" max="10777" width="10" style="1" customWidth="1"/>
    <col min="10778" max="10778" width="0" style="1" hidden="1" customWidth="1"/>
    <col min="10779" max="10780" width="14.7109375" style="1" customWidth="1"/>
    <col min="10781" max="10781" width="12.7109375" style="1" customWidth="1"/>
    <col min="10782" max="10782" width="3.28515625" style="1" customWidth="1"/>
    <col min="10783" max="10783" width="30.28515625" style="1" customWidth="1"/>
    <col min="10784" max="10784" width="5" style="1" customWidth="1"/>
    <col min="10785" max="10785" width="0" style="1" hidden="1" customWidth="1"/>
    <col min="10786" max="10786" width="14.28515625" style="1" customWidth="1"/>
    <col min="10787" max="10787" width="5.7109375" style="1" customWidth="1"/>
    <col min="10788" max="10788" width="0" style="1" hidden="1" customWidth="1"/>
    <col min="10789" max="10789" width="17.28515625" style="1" customWidth="1"/>
    <col min="10790" max="10790" width="12.7109375" style="1" customWidth="1"/>
    <col min="10791" max="10791" width="0" style="1" hidden="1" customWidth="1"/>
    <col min="10792" max="10792" width="5.28515625" style="1" customWidth="1"/>
    <col min="10793" max="10793" width="0" style="1" hidden="1" customWidth="1"/>
    <col min="10794" max="10794" width="17" style="1" customWidth="1"/>
    <col min="10795" max="10795" width="6.28515625" style="1" customWidth="1"/>
    <col min="10796" max="10796" width="0" style="1" hidden="1" customWidth="1"/>
    <col min="10797" max="10797" width="14.28515625" style="1" customWidth="1"/>
    <col min="10798" max="10798" width="7.5703125" style="1" customWidth="1"/>
    <col min="10799" max="10799" width="0" style="1" hidden="1" customWidth="1"/>
    <col min="10800" max="10801" width="14.28515625" style="1" customWidth="1"/>
    <col min="10802" max="10802" width="20.7109375" style="1" customWidth="1"/>
    <col min="10803" max="10803" width="14.42578125" style="1" customWidth="1"/>
    <col min="10804" max="10804" width="15" style="1" customWidth="1"/>
    <col min="10805" max="10805" width="2.7109375" style="1" customWidth="1"/>
    <col min="10806" max="10806" width="11.7109375" style="1" customWidth="1"/>
    <col min="10807" max="10807" width="11.5703125" style="1" customWidth="1"/>
    <col min="10808" max="10808" width="2.28515625" style="1" customWidth="1"/>
    <col min="10809" max="10809" width="41" style="1" customWidth="1"/>
    <col min="10810" max="10810" width="14.28515625" style="1" customWidth="1"/>
    <col min="10811" max="10812" width="11.5703125" style="1" customWidth="1"/>
    <col min="10813" max="10813" width="21.7109375" style="1" customWidth="1"/>
    <col min="10814" max="11005" width="11.42578125" style="1"/>
    <col min="11006" max="11006" width="21.7109375" style="1" customWidth="1"/>
    <col min="11007" max="11007" width="13.7109375" style="1" customWidth="1"/>
    <col min="11008" max="11008" width="38.7109375" style="1" customWidth="1"/>
    <col min="11009" max="11009" width="3" style="1" bestFit="1" customWidth="1"/>
    <col min="11010" max="11010" width="32.28515625" style="1" customWidth="1"/>
    <col min="11011" max="11011" width="46.28515625" style="1" customWidth="1"/>
    <col min="11012" max="11012" width="19" style="1" customWidth="1"/>
    <col min="11013" max="11013" width="0" style="1" hidden="1" customWidth="1"/>
    <col min="11014" max="11014" width="17.7109375" style="1" customWidth="1"/>
    <col min="11015" max="11015" width="0" style="1" hidden="1" customWidth="1"/>
    <col min="11016" max="11016" width="22.28515625" style="1" customWidth="1"/>
    <col min="11017" max="11017" width="5.28515625" style="1" customWidth="1"/>
    <col min="11018" max="11018" width="36.28515625" style="1" customWidth="1"/>
    <col min="11019" max="11019" width="5.7109375" style="1" customWidth="1"/>
    <col min="11020" max="11020" width="0" style="1" hidden="1" customWidth="1"/>
    <col min="11021" max="11021" width="20.7109375" style="1" customWidth="1"/>
    <col min="11022" max="11022" width="4.7109375" style="1" customWidth="1"/>
    <col min="11023" max="11023" width="0" style="1" hidden="1" customWidth="1"/>
    <col min="11024" max="11024" width="24.7109375" style="1" customWidth="1"/>
    <col min="11025" max="11025" width="12.28515625" style="1" customWidth="1"/>
    <col min="11026" max="11026" width="0" style="1" hidden="1" customWidth="1"/>
    <col min="11027" max="11027" width="3.42578125" style="1" customWidth="1"/>
    <col min="11028" max="11028" width="0" style="1" hidden="1" customWidth="1"/>
    <col min="11029" max="11029" width="17.7109375" style="1" customWidth="1"/>
    <col min="11030" max="11030" width="3.42578125" style="1" customWidth="1"/>
    <col min="11031" max="11031" width="0" style="1" hidden="1" customWidth="1"/>
    <col min="11032" max="11032" width="23.7109375" style="1" customWidth="1"/>
    <col min="11033" max="11033" width="10" style="1" customWidth="1"/>
    <col min="11034" max="11034" width="0" style="1" hidden="1" customWidth="1"/>
    <col min="11035" max="11036" width="14.7109375" style="1" customWidth="1"/>
    <col min="11037" max="11037" width="12.7109375" style="1" customWidth="1"/>
    <col min="11038" max="11038" width="3.28515625" style="1" customWidth="1"/>
    <col min="11039" max="11039" width="30.28515625" style="1" customWidth="1"/>
    <col min="11040" max="11040" width="5" style="1" customWidth="1"/>
    <col min="11041" max="11041" width="0" style="1" hidden="1" customWidth="1"/>
    <col min="11042" max="11042" width="14.28515625" style="1" customWidth="1"/>
    <col min="11043" max="11043" width="5.7109375" style="1" customWidth="1"/>
    <col min="11044" max="11044" width="0" style="1" hidden="1" customWidth="1"/>
    <col min="11045" max="11045" width="17.28515625" style="1" customWidth="1"/>
    <col min="11046" max="11046" width="12.7109375" style="1" customWidth="1"/>
    <col min="11047" max="11047" width="0" style="1" hidden="1" customWidth="1"/>
    <col min="11048" max="11048" width="5.28515625" style="1" customWidth="1"/>
    <col min="11049" max="11049" width="0" style="1" hidden="1" customWidth="1"/>
    <col min="11050" max="11050" width="17" style="1" customWidth="1"/>
    <col min="11051" max="11051" width="6.28515625" style="1" customWidth="1"/>
    <col min="11052" max="11052" width="0" style="1" hidden="1" customWidth="1"/>
    <col min="11053" max="11053" width="14.28515625" style="1" customWidth="1"/>
    <col min="11054" max="11054" width="7.5703125" style="1" customWidth="1"/>
    <col min="11055" max="11055" width="0" style="1" hidden="1" customWidth="1"/>
    <col min="11056" max="11057" width="14.28515625" style="1" customWidth="1"/>
    <col min="11058" max="11058" width="20.7109375" style="1" customWidth="1"/>
    <col min="11059" max="11059" width="14.42578125" style="1" customWidth="1"/>
    <col min="11060" max="11060" width="15" style="1" customWidth="1"/>
    <col min="11061" max="11061" width="2.7109375" style="1" customWidth="1"/>
    <col min="11062" max="11062" width="11.7109375" style="1" customWidth="1"/>
    <col min="11063" max="11063" width="11.5703125" style="1" customWidth="1"/>
    <col min="11064" max="11064" width="2.28515625" style="1" customWidth="1"/>
    <col min="11065" max="11065" width="41" style="1" customWidth="1"/>
    <col min="11066" max="11066" width="14.28515625" style="1" customWidth="1"/>
    <col min="11067" max="11068" width="11.5703125" style="1" customWidth="1"/>
    <col min="11069" max="11069" width="21.7109375" style="1" customWidth="1"/>
    <col min="11070" max="11261" width="11.42578125" style="1"/>
    <col min="11262" max="11262" width="21.7109375" style="1" customWidth="1"/>
    <col min="11263" max="11263" width="13.7109375" style="1" customWidth="1"/>
    <col min="11264" max="11264" width="38.7109375" style="1" customWidth="1"/>
    <col min="11265" max="11265" width="3" style="1" bestFit="1" customWidth="1"/>
    <col min="11266" max="11266" width="32.28515625" style="1" customWidth="1"/>
    <col min="11267" max="11267" width="46.28515625" style="1" customWidth="1"/>
    <col min="11268" max="11268" width="19" style="1" customWidth="1"/>
    <col min="11269" max="11269" width="0" style="1" hidden="1" customWidth="1"/>
    <col min="11270" max="11270" width="17.7109375" style="1" customWidth="1"/>
    <col min="11271" max="11271" width="0" style="1" hidden="1" customWidth="1"/>
    <col min="11272" max="11272" width="22.28515625" style="1" customWidth="1"/>
    <col min="11273" max="11273" width="5.28515625" style="1" customWidth="1"/>
    <col min="11274" max="11274" width="36.28515625" style="1" customWidth="1"/>
    <col min="11275" max="11275" width="5.7109375" style="1" customWidth="1"/>
    <col min="11276" max="11276" width="0" style="1" hidden="1" customWidth="1"/>
    <col min="11277" max="11277" width="20.7109375" style="1" customWidth="1"/>
    <col min="11278" max="11278" width="4.7109375" style="1" customWidth="1"/>
    <col min="11279" max="11279" width="0" style="1" hidden="1" customWidth="1"/>
    <col min="11280" max="11280" width="24.7109375" style="1" customWidth="1"/>
    <col min="11281" max="11281" width="12.28515625" style="1" customWidth="1"/>
    <col min="11282" max="11282" width="0" style="1" hidden="1" customWidth="1"/>
    <col min="11283" max="11283" width="3.42578125" style="1" customWidth="1"/>
    <col min="11284" max="11284" width="0" style="1" hidden="1" customWidth="1"/>
    <col min="11285" max="11285" width="17.7109375" style="1" customWidth="1"/>
    <col min="11286" max="11286" width="3.42578125" style="1" customWidth="1"/>
    <col min="11287" max="11287" width="0" style="1" hidden="1" customWidth="1"/>
    <col min="11288" max="11288" width="23.7109375" style="1" customWidth="1"/>
    <col min="11289" max="11289" width="10" style="1" customWidth="1"/>
    <col min="11290" max="11290" width="0" style="1" hidden="1" customWidth="1"/>
    <col min="11291" max="11292" width="14.7109375" style="1" customWidth="1"/>
    <col min="11293" max="11293" width="12.7109375" style="1" customWidth="1"/>
    <col min="11294" max="11294" width="3.28515625" style="1" customWidth="1"/>
    <col min="11295" max="11295" width="30.28515625" style="1" customWidth="1"/>
    <col min="11296" max="11296" width="5" style="1" customWidth="1"/>
    <col min="11297" max="11297" width="0" style="1" hidden="1" customWidth="1"/>
    <col min="11298" max="11298" width="14.28515625" style="1" customWidth="1"/>
    <col min="11299" max="11299" width="5.7109375" style="1" customWidth="1"/>
    <col min="11300" max="11300" width="0" style="1" hidden="1" customWidth="1"/>
    <col min="11301" max="11301" width="17.28515625" style="1" customWidth="1"/>
    <col min="11302" max="11302" width="12.7109375" style="1" customWidth="1"/>
    <col min="11303" max="11303" width="0" style="1" hidden="1" customWidth="1"/>
    <col min="11304" max="11304" width="5.28515625" style="1" customWidth="1"/>
    <col min="11305" max="11305" width="0" style="1" hidden="1" customWidth="1"/>
    <col min="11306" max="11306" width="17" style="1" customWidth="1"/>
    <col min="11307" max="11307" width="6.28515625" style="1" customWidth="1"/>
    <col min="11308" max="11308" width="0" style="1" hidden="1" customWidth="1"/>
    <col min="11309" max="11309" width="14.28515625" style="1" customWidth="1"/>
    <col min="11310" max="11310" width="7.5703125" style="1" customWidth="1"/>
    <col min="11311" max="11311" width="0" style="1" hidden="1" customWidth="1"/>
    <col min="11312" max="11313" width="14.28515625" style="1" customWidth="1"/>
    <col min="11314" max="11314" width="20.7109375" style="1" customWidth="1"/>
    <col min="11315" max="11315" width="14.42578125" style="1" customWidth="1"/>
    <col min="11316" max="11316" width="15" style="1" customWidth="1"/>
    <col min="11317" max="11317" width="2.7109375" style="1" customWidth="1"/>
    <col min="11318" max="11318" width="11.7109375" style="1" customWidth="1"/>
    <col min="11319" max="11319" width="11.5703125" style="1" customWidth="1"/>
    <col min="11320" max="11320" width="2.28515625" style="1" customWidth="1"/>
    <col min="11321" max="11321" width="41" style="1" customWidth="1"/>
    <col min="11322" max="11322" width="14.28515625" style="1" customWidth="1"/>
    <col min="11323" max="11324" width="11.5703125" style="1" customWidth="1"/>
    <col min="11325" max="11325" width="21.7109375" style="1" customWidth="1"/>
    <col min="11326" max="11517" width="11.42578125" style="1"/>
    <col min="11518" max="11518" width="21.7109375" style="1" customWidth="1"/>
    <col min="11519" max="11519" width="13.7109375" style="1" customWidth="1"/>
    <col min="11520" max="11520" width="38.7109375" style="1" customWidth="1"/>
    <col min="11521" max="11521" width="3" style="1" bestFit="1" customWidth="1"/>
    <col min="11522" max="11522" width="32.28515625" style="1" customWidth="1"/>
    <col min="11523" max="11523" width="46.28515625" style="1" customWidth="1"/>
    <col min="11524" max="11524" width="19" style="1" customWidth="1"/>
    <col min="11525" max="11525" width="0" style="1" hidden="1" customWidth="1"/>
    <col min="11526" max="11526" width="17.7109375" style="1" customWidth="1"/>
    <col min="11527" max="11527" width="0" style="1" hidden="1" customWidth="1"/>
    <col min="11528" max="11528" width="22.28515625" style="1" customWidth="1"/>
    <col min="11529" max="11529" width="5.28515625" style="1" customWidth="1"/>
    <col min="11530" max="11530" width="36.28515625" style="1" customWidth="1"/>
    <col min="11531" max="11531" width="5.7109375" style="1" customWidth="1"/>
    <col min="11532" max="11532" width="0" style="1" hidden="1" customWidth="1"/>
    <col min="11533" max="11533" width="20.7109375" style="1" customWidth="1"/>
    <col min="11534" max="11534" width="4.7109375" style="1" customWidth="1"/>
    <col min="11535" max="11535" width="0" style="1" hidden="1" customWidth="1"/>
    <col min="11536" max="11536" width="24.7109375" style="1" customWidth="1"/>
    <col min="11537" max="11537" width="12.28515625" style="1" customWidth="1"/>
    <col min="11538" max="11538" width="0" style="1" hidden="1" customWidth="1"/>
    <col min="11539" max="11539" width="3.42578125" style="1" customWidth="1"/>
    <col min="11540" max="11540" width="0" style="1" hidden="1" customWidth="1"/>
    <col min="11541" max="11541" width="17.7109375" style="1" customWidth="1"/>
    <col min="11542" max="11542" width="3.42578125" style="1" customWidth="1"/>
    <col min="11543" max="11543" width="0" style="1" hidden="1" customWidth="1"/>
    <col min="11544" max="11544" width="23.7109375" style="1" customWidth="1"/>
    <col min="11545" max="11545" width="10" style="1" customWidth="1"/>
    <col min="11546" max="11546" width="0" style="1" hidden="1" customWidth="1"/>
    <col min="11547" max="11548" width="14.7109375" style="1" customWidth="1"/>
    <col min="11549" max="11549" width="12.7109375" style="1" customWidth="1"/>
    <col min="11550" max="11550" width="3.28515625" style="1" customWidth="1"/>
    <col min="11551" max="11551" width="30.28515625" style="1" customWidth="1"/>
    <col min="11552" max="11552" width="5" style="1" customWidth="1"/>
    <col min="11553" max="11553" width="0" style="1" hidden="1" customWidth="1"/>
    <col min="11554" max="11554" width="14.28515625" style="1" customWidth="1"/>
    <col min="11555" max="11555" width="5.7109375" style="1" customWidth="1"/>
    <col min="11556" max="11556" width="0" style="1" hidden="1" customWidth="1"/>
    <col min="11557" max="11557" width="17.28515625" style="1" customWidth="1"/>
    <col min="11558" max="11558" width="12.7109375" style="1" customWidth="1"/>
    <col min="11559" max="11559" width="0" style="1" hidden="1" customWidth="1"/>
    <col min="11560" max="11560" width="5.28515625" style="1" customWidth="1"/>
    <col min="11561" max="11561" width="0" style="1" hidden="1" customWidth="1"/>
    <col min="11562" max="11562" width="17" style="1" customWidth="1"/>
    <col min="11563" max="11563" width="6.28515625" style="1" customWidth="1"/>
    <col min="11564" max="11564" width="0" style="1" hidden="1" customWidth="1"/>
    <col min="11565" max="11565" width="14.28515625" style="1" customWidth="1"/>
    <col min="11566" max="11566" width="7.5703125" style="1" customWidth="1"/>
    <col min="11567" max="11567" width="0" style="1" hidden="1" customWidth="1"/>
    <col min="11568" max="11569" width="14.28515625" style="1" customWidth="1"/>
    <col min="11570" max="11570" width="20.7109375" style="1" customWidth="1"/>
    <col min="11571" max="11571" width="14.42578125" style="1" customWidth="1"/>
    <col min="11572" max="11572" width="15" style="1" customWidth="1"/>
    <col min="11573" max="11573" width="2.7109375" style="1" customWidth="1"/>
    <col min="11574" max="11574" width="11.7109375" style="1" customWidth="1"/>
    <col min="11575" max="11575" width="11.5703125" style="1" customWidth="1"/>
    <col min="11576" max="11576" width="2.28515625" style="1" customWidth="1"/>
    <col min="11577" max="11577" width="41" style="1" customWidth="1"/>
    <col min="11578" max="11578" width="14.28515625" style="1" customWidth="1"/>
    <col min="11579" max="11580" width="11.5703125" style="1" customWidth="1"/>
    <col min="11581" max="11581" width="21.7109375" style="1" customWidth="1"/>
    <col min="11582" max="11773" width="11.42578125" style="1"/>
    <col min="11774" max="11774" width="21.7109375" style="1" customWidth="1"/>
    <col min="11775" max="11775" width="13.7109375" style="1" customWidth="1"/>
    <col min="11776" max="11776" width="38.7109375" style="1" customWidth="1"/>
    <col min="11777" max="11777" width="3" style="1" bestFit="1" customWidth="1"/>
    <col min="11778" max="11778" width="32.28515625" style="1" customWidth="1"/>
    <col min="11779" max="11779" width="46.28515625" style="1" customWidth="1"/>
    <col min="11780" max="11780" width="19" style="1" customWidth="1"/>
    <col min="11781" max="11781" width="0" style="1" hidden="1" customWidth="1"/>
    <col min="11782" max="11782" width="17.7109375" style="1" customWidth="1"/>
    <col min="11783" max="11783" width="0" style="1" hidden="1" customWidth="1"/>
    <col min="11784" max="11784" width="22.28515625" style="1" customWidth="1"/>
    <col min="11785" max="11785" width="5.28515625" style="1" customWidth="1"/>
    <col min="11786" max="11786" width="36.28515625" style="1" customWidth="1"/>
    <col min="11787" max="11787" width="5.7109375" style="1" customWidth="1"/>
    <col min="11788" max="11788" width="0" style="1" hidden="1" customWidth="1"/>
    <col min="11789" max="11789" width="20.7109375" style="1" customWidth="1"/>
    <col min="11790" max="11790" width="4.7109375" style="1" customWidth="1"/>
    <col min="11791" max="11791" width="0" style="1" hidden="1" customWidth="1"/>
    <col min="11792" max="11792" width="24.7109375" style="1" customWidth="1"/>
    <col min="11793" max="11793" width="12.28515625" style="1" customWidth="1"/>
    <col min="11794" max="11794" width="0" style="1" hidden="1" customWidth="1"/>
    <col min="11795" max="11795" width="3.42578125" style="1" customWidth="1"/>
    <col min="11796" max="11796" width="0" style="1" hidden="1" customWidth="1"/>
    <col min="11797" max="11797" width="17.7109375" style="1" customWidth="1"/>
    <col min="11798" max="11798" width="3.42578125" style="1" customWidth="1"/>
    <col min="11799" max="11799" width="0" style="1" hidden="1" customWidth="1"/>
    <col min="11800" max="11800" width="23.7109375" style="1" customWidth="1"/>
    <col min="11801" max="11801" width="10" style="1" customWidth="1"/>
    <col min="11802" max="11802" width="0" style="1" hidden="1" customWidth="1"/>
    <col min="11803" max="11804" width="14.7109375" style="1" customWidth="1"/>
    <col min="11805" max="11805" width="12.7109375" style="1" customWidth="1"/>
    <col min="11806" max="11806" width="3.28515625" style="1" customWidth="1"/>
    <col min="11807" max="11807" width="30.28515625" style="1" customWidth="1"/>
    <col min="11808" max="11808" width="5" style="1" customWidth="1"/>
    <col min="11809" max="11809" width="0" style="1" hidden="1" customWidth="1"/>
    <col min="11810" max="11810" width="14.28515625" style="1" customWidth="1"/>
    <col min="11811" max="11811" width="5.7109375" style="1" customWidth="1"/>
    <col min="11812" max="11812" width="0" style="1" hidden="1" customWidth="1"/>
    <col min="11813" max="11813" width="17.28515625" style="1" customWidth="1"/>
    <col min="11814" max="11814" width="12.7109375" style="1" customWidth="1"/>
    <col min="11815" max="11815" width="0" style="1" hidden="1" customWidth="1"/>
    <col min="11816" max="11816" width="5.28515625" style="1" customWidth="1"/>
    <col min="11817" max="11817" width="0" style="1" hidden="1" customWidth="1"/>
    <col min="11818" max="11818" width="17" style="1" customWidth="1"/>
    <col min="11819" max="11819" width="6.28515625" style="1" customWidth="1"/>
    <col min="11820" max="11820" width="0" style="1" hidden="1" customWidth="1"/>
    <col min="11821" max="11821" width="14.28515625" style="1" customWidth="1"/>
    <col min="11822" max="11822" width="7.5703125" style="1" customWidth="1"/>
    <col min="11823" max="11823" width="0" style="1" hidden="1" customWidth="1"/>
    <col min="11824" max="11825" width="14.28515625" style="1" customWidth="1"/>
    <col min="11826" max="11826" width="20.7109375" style="1" customWidth="1"/>
    <col min="11827" max="11827" width="14.42578125" style="1" customWidth="1"/>
    <col min="11828" max="11828" width="15" style="1" customWidth="1"/>
    <col min="11829" max="11829" width="2.7109375" style="1" customWidth="1"/>
    <col min="11830" max="11830" width="11.7109375" style="1" customWidth="1"/>
    <col min="11831" max="11831" width="11.5703125" style="1" customWidth="1"/>
    <col min="11832" max="11832" width="2.28515625" style="1" customWidth="1"/>
    <col min="11833" max="11833" width="41" style="1" customWidth="1"/>
    <col min="11834" max="11834" width="14.28515625" style="1" customWidth="1"/>
    <col min="11835" max="11836" width="11.5703125" style="1" customWidth="1"/>
    <col min="11837" max="11837" width="21.7109375" style="1" customWidth="1"/>
    <col min="11838" max="12029" width="11.42578125" style="1"/>
    <col min="12030" max="12030" width="21.7109375" style="1" customWidth="1"/>
    <col min="12031" max="12031" width="13.7109375" style="1" customWidth="1"/>
    <col min="12032" max="12032" width="38.7109375" style="1" customWidth="1"/>
    <col min="12033" max="12033" width="3" style="1" bestFit="1" customWidth="1"/>
    <col min="12034" max="12034" width="32.28515625" style="1" customWidth="1"/>
    <col min="12035" max="12035" width="46.28515625" style="1" customWidth="1"/>
    <col min="12036" max="12036" width="19" style="1" customWidth="1"/>
    <col min="12037" max="12037" width="0" style="1" hidden="1" customWidth="1"/>
    <col min="12038" max="12038" width="17.7109375" style="1" customWidth="1"/>
    <col min="12039" max="12039" width="0" style="1" hidden="1" customWidth="1"/>
    <col min="12040" max="12040" width="22.28515625" style="1" customWidth="1"/>
    <col min="12041" max="12041" width="5.28515625" style="1" customWidth="1"/>
    <col min="12042" max="12042" width="36.28515625" style="1" customWidth="1"/>
    <col min="12043" max="12043" width="5.7109375" style="1" customWidth="1"/>
    <col min="12044" max="12044" width="0" style="1" hidden="1" customWidth="1"/>
    <col min="12045" max="12045" width="20.7109375" style="1" customWidth="1"/>
    <col min="12046" max="12046" width="4.7109375" style="1" customWidth="1"/>
    <col min="12047" max="12047" width="0" style="1" hidden="1" customWidth="1"/>
    <col min="12048" max="12048" width="24.7109375" style="1" customWidth="1"/>
    <col min="12049" max="12049" width="12.28515625" style="1" customWidth="1"/>
    <col min="12050" max="12050" width="0" style="1" hidden="1" customWidth="1"/>
    <col min="12051" max="12051" width="3.42578125" style="1" customWidth="1"/>
    <col min="12052" max="12052" width="0" style="1" hidden="1" customWidth="1"/>
    <col min="12053" max="12053" width="17.7109375" style="1" customWidth="1"/>
    <col min="12054" max="12054" width="3.42578125" style="1" customWidth="1"/>
    <col min="12055" max="12055" width="0" style="1" hidden="1" customWidth="1"/>
    <col min="12056" max="12056" width="23.7109375" style="1" customWidth="1"/>
    <col min="12057" max="12057" width="10" style="1" customWidth="1"/>
    <col min="12058" max="12058" width="0" style="1" hidden="1" customWidth="1"/>
    <col min="12059" max="12060" width="14.7109375" style="1" customWidth="1"/>
    <col min="12061" max="12061" width="12.7109375" style="1" customWidth="1"/>
    <col min="12062" max="12062" width="3.28515625" style="1" customWidth="1"/>
    <col min="12063" max="12063" width="30.28515625" style="1" customWidth="1"/>
    <col min="12064" max="12064" width="5" style="1" customWidth="1"/>
    <col min="12065" max="12065" width="0" style="1" hidden="1" customWidth="1"/>
    <col min="12066" max="12066" width="14.28515625" style="1" customWidth="1"/>
    <col min="12067" max="12067" width="5.7109375" style="1" customWidth="1"/>
    <col min="12068" max="12068" width="0" style="1" hidden="1" customWidth="1"/>
    <col min="12069" max="12069" width="17.28515625" style="1" customWidth="1"/>
    <col min="12070" max="12070" width="12.7109375" style="1" customWidth="1"/>
    <col min="12071" max="12071" width="0" style="1" hidden="1" customWidth="1"/>
    <col min="12072" max="12072" width="5.28515625" style="1" customWidth="1"/>
    <col min="12073" max="12073" width="0" style="1" hidden="1" customWidth="1"/>
    <col min="12074" max="12074" width="17" style="1" customWidth="1"/>
    <col min="12075" max="12075" width="6.28515625" style="1" customWidth="1"/>
    <col min="12076" max="12076" width="0" style="1" hidden="1" customWidth="1"/>
    <col min="12077" max="12077" width="14.28515625" style="1" customWidth="1"/>
    <col min="12078" max="12078" width="7.5703125" style="1" customWidth="1"/>
    <col min="12079" max="12079" width="0" style="1" hidden="1" customWidth="1"/>
    <col min="12080" max="12081" width="14.28515625" style="1" customWidth="1"/>
    <col min="12082" max="12082" width="20.7109375" style="1" customWidth="1"/>
    <col min="12083" max="12083" width="14.42578125" style="1" customWidth="1"/>
    <col min="12084" max="12084" width="15" style="1" customWidth="1"/>
    <col min="12085" max="12085" width="2.7109375" style="1" customWidth="1"/>
    <col min="12086" max="12086" width="11.7109375" style="1" customWidth="1"/>
    <col min="12087" max="12087" width="11.5703125" style="1" customWidth="1"/>
    <col min="12088" max="12088" width="2.28515625" style="1" customWidth="1"/>
    <col min="12089" max="12089" width="41" style="1" customWidth="1"/>
    <col min="12090" max="12090" width="14.28515625" style="1" customWidth="1"/>
    <col min="12091" max="12092" width="11.5703125" style="1" customWidth="1"/>
    <col min="12093" max="12093" width="21.7109375" style="1" customWidth="1"/>
    <col min="12094" max="12285" width="11.42578125" style="1"/>
    <col min="12286" max="12286" width="21.7109375" style="1" customWidth="1"/>
    <col min="12287" max="12287" width="13.7109375" style="1" customWidth="1"/>
    <col min="12288" max="12288" width="38.7109375" style="1" customWidth="1"/>
    <col min="12289" max="12289" width="3" style="1" bestFit="1" customWidth="1"/>
    <col min="12290" max="12290" width="32.28515625" style="1" customWidth="1"/>
    <col min="12291" max="12291" width="46.28515625" style="1" customWidth="1"/>
    <col min="12292" max="12292" width="19" style="1" customWidth="1"/>
    <col min="12293" max="12293" width="0" style="1" hidden="1" customWidth="1"/>
    <col min="12294" max="12294" width="17.7109375" style="1" customWidth="1"/>
    <col min="12295" max="12295" width="0" style="1" hidden="1" customWidth="1"/>
    <col min="12296" max="12296" width="22.28515625" style="1" customWidth="1"/>
    <col min="12297" max="12297" width="5.28515625" style="1" customWidth="1"/>
    <col min="12298" max="12298" width="36.28515625" style="1" customWidth="1"/>
    <col min="12299" max="12299" width="5.7109375" style="1" customWidth="1"/>
    <col min="12300" max="12300" width="0" style="1" hidden="1" customWidth="1"/>
    <col min="12301" max="12301" width="20.7109375" style="1" customWidth="1"/>
    <col min="12302" max="12302" width="4.7109375" style="1" customWidth="1"/>
    <col min="12303" max="12303" width="0" style="1" hidden="1" customWidth="1"/>
    <col min="12304" max="12304" width="24.7109375" style="1" customWidth="1"/>
    <col min="12305" max="12305" width="12.28515625" style="1" customWidth="1"/>
    <col min="12306" max="12306" width="0" style="1" hidden="1" customWidth="1"/>
    <col min="12307" max="12307" width="3.42578125" style="1" customWidth="1"/>
    <col min="12308" max="12308" width="0" style="1" hidden="1" customWidth="1"/>
    <col min="12309" max="12309" width="17.7109375" style="1" customWidth="1"/>
    <col min="12310" max="12310" width="3.42578125" style="1" customWidth="1"/>
    <col min="12311" max="12311" width="0" style="1" hidden="1" customWidth="1"/>
    <col min="12312" max="12312" width="23.7109375" style="1" customWidth="1"/>
    <col min="12313" max="12313" width="10" style="1" customWidth="1"/>
    <col min="12314" max="12314" width="0" style="1" hidden="1" customWidth="1"/>
    <col min="12315" max="12316" width="14.7109375" style="1" customWidth="1"/>
    <col min="12317" max="12317" width="12.7109375" style="1" customWidth="1"/>
    <col min="12318" max="12318" width="3.28515625" style="1" customWidth="1"/>
    <col min="12319" max="12319" width="30.28515625" style="1" customWidth="1"/>
    <col min="12320" max="12320" width="5" style="1" customWidth="1"/>
    <col min="12321" max="12321" width="0" style="1" hidden="1" customWidth="1"/>
    <col min="12322" max="12322" width="14.28515625" style="1" customWidth="1"/>
    <col min="12323" max="12323" width="5.7109375" style="1" customWidth="1"/>
    <col min="12324" max="12324" width="0" style="1" hidden="1" customWidth="1"/>
    <col min="12325" max="12325" width="17.28515625" style="1" customWidth="1"/>
    <col min="12326" max="12326" width="12.7109375" style="1" customWidth="1"/>
    <col min="12327" max="12327" width="0" style="1" hidden="1" customWidth="1"/>
    <col min="12328" max="12328" width="5.28515625" style="1" customWidth="1"/>
    <col min="12329" max="12329" width="0" style="1" hidden="1" customWidth="1"/>
    <col min="12330" max="12330" width="17" style="1" customWidth="1"/>
    <col min="12331" max="12331" width="6.28515625" style="1" customWidth="1"/>
    <col min="12332" max="12332" width="0" style="1" hidden="1" customWidth="1"/>
    <col min="12333" max="12333" width="14.28515625" style="1" customWidth="1"/>
    <col min="12334" max="12334" width="7.5703125" style="1" customWidth="1"/>
    <col min="12335" max="12335" width="0" style="1" hidden="1" customWidth="1"/>
    <col min="12336" max="12337" width="14.28515625" style="1" customWidth="1"/>
    <col min="12338" max="12338" width="20.7109375" style="1" customWidth="1"/>
    <col min="12339" max="12339" width="14.42578125" style="1" customWidth="1"/>
    <col min="12340" max="12340" width="15" style="1" customWidth="1"/>
    <col min="12341" max="12341" width="2.7109375" style="1" customWidth="1"/>
    <col min="12342" max="12342" width="11.7109375" style="1" customWidth="1"/>
    <col min="12343" max="12343" width="11.5703125" style="1" customWidth="1"/>
    <col min="12344" max="12344" width="2.28515625" style="1" customWidth="1"/>
    <col min="12345" max="12345" width="41" style="1" customWidth="1"/>
    <col min="12346" max="12346" width="14.28515625" style="1" customWidth="1"/>
    <col min="12347" max="12348" width="11.5703125" style="1" customWidth="1"/>
    <col min="12349" max="12349" width="21.7109375" style="1" customWidth="1"/>
    <col min="12350" max="12541" width="11.42578125" style="1"/>
    <col min="12542" max="12542" width="21.7109375" style="1" customWidth="1"/>
    <col min="12543" max="12543" width="13.7109375" style="1" customWidth="1"/>
    <col min="12544" max="12544" width="38.7109375" style="1" customWidth="1"/>
    <col min="12545" max="12545" width="3" style="1" bestFit="1" customWidth="1"/>
    <col min="12546" max="12546" width="32.28515625" style="1" customWidth="1"/>
    <col min="12547" max="12547" width="46.28515625" style="1" customWidth="1"/>
    <col min="12548" max="12548" width="19" style="1" customWidth="1"/>
    <col min="12549" max="12549" width="0" style="1" hidden="1" customWidth="1"/>
    <col min="12550" max="12550" width="17.7109375" style="1" customWidth="1"/>
    <col min="12551" max="12551" width="0" style="1" hidden="1" customWidth="1"/>
    <col min="12552" max="12552" width="22.28515625" style="1" customWidth="1"/>
    <col min="12553" max="12553" width="5.28515625" style="1" customWidth="1"/>
    <col min="12554" max="12554" width="36.28515625" style="1" customWidth="1"/>
    <col min="12555" max="12555" width="5.7109375" style="1" customWidth="1"/>
    <col min="12556" max="12556" width="0" style="1" hidden="1" customWidth="1"/>
    <col min="12557" max="12557" width="20.7109375" style="1" customWidth="1"/>
    <col min="12558" max="12558" width="4.7109375" style="1" customWidth="1"/>
    <col min="12559" max="12559" width="0" style="1" hidden="1" customWidth="1"/>
    <col min="12560" max="12560" width="24.7109375" style="1" customWidth="1"/>
    <col min="12561" max="12561" width="12.28515625" style="1" customWidth="1"/>
    <col min="12562" max="12562" width="0" style="1" hidden="1" customWidth="1"/>
    <col min="12563" max="12563" width="3.42578125" style="1" customWidth="1"/>
    <col min="12564" max="12564" width="0" style="1" hidden="1" customWidth="1"/>
    <col min="12565" max="12565" width="17.7109375" style="1" customWidth="1"/>
    <col min="12566" max="12566" width="3.42578125" style="1" customWidth="1"/>
    <col min="12567" max="12567" width="0" style="1" hidden="1" customWidth="1"/>
    <col min="12568" max="12568" width="23.7109375" style="1" customWidth="1"/>
    <col min="12569" max="12569" width="10" style="1" customWidth="1"/>
    <col min="12570" max="12570" width="0" style="1" hidden="1" customWidth="1"/>
    <col min="12571" max="12572" width="14.7109375" style="1" customWidth="1"/>
    <col min="12573" max="12573" width="12.7109375" style="1" customWidth="1"/>
    <col min="12574" max="12574" width="3.28515625" style="1" customWidth="1"/>
    <col min="12575" max="12575" width="30.28515625" style="1" customWidth="1"/>
    <col min="12576" max="12576" width="5" style="1" customWidth="1"/>
    <col min="12577" max="12577" width="0" style="1" hidden="1" customWidth="1"/>
    <col min="12578" max="12578" width="14.28515625" style="1" customWidth="1"/>
    <col min="12579" max="12579" width="5.7109375" style="1" customWidth="1"/>
    <col min="12580" max="12580" width="0" style="1" hidden="1" customWidth="1"/>
    <col min="12581" max="12581" width="17.28515625" style="1" customWidth="1"/>
    <col min="12582" max="12582" width="12.7109375" style="1" customWidth="1"/>
    <col min="12583" max="12583" width="0" style="1" hidden="1" customWidth="1"/>
    <col min="12584" max="12584" width="5.28515625" style="1" customWidth="1"/>
    <col min="12585" max="12585" width="0" style="1" hidden="1" customWidth="1"/>
    <col min="12586" max="12586" width="17" style="1" customWidth="1"/>
    <col min="12587" max="12587" width="6.28515625" style="1" customWidth="1"/>
    <col min="12588" max="12588" width="0" style="1" hidden="1" customWidth="1"/>
    <col min="12589" max="12589" width="14.28515625" style="1" customWidth="1"/>
    <col min="12590" max="12590" width="7.5703125" style="1" customWidth="1"/>
    <col min="12591" max="12591" width="0" style="1" hidden="1" customWidth="1"/>
    <col min="12592" max="12593" width="14.28515625" style="1" customWidth="1"/>
    <col min="12594" max="12594" width="20.7109375" style="1" customWidth="1"/>
    <col min="12595" max="12595" width="14.42578125" style="1" customWidth="1"/>
    <col min="12596" max="12596" width="15" style="1" customWidth="1"/>
    <col min="12597" max="12597" width="2.7109375" style="1" customWidth="1"/>
    <col min="12598" max="12598" width="11.7109375" style="1" customWidth="1"/>
    <col min="12599" max="12599" width="11.5703125" style="1" customWidth="1"/>
    <col min="12600" max="12600" width="2.28515625" style="1" customWidth="1"/>
    <col min="12601" max="12601" width="41" style="1" customWidth="1"/>
    <col min="12602" max="12602" width="14.28515625" style="1" customWidth="1"/>
    <col min="12603" max="12604" width="11.5703125" style="1" customWidth="1"/>
    <col min="12605" max="12605" width="21.7109375" style="1" customWidth="1"/>
    <col min="12606" max="12797" width="11.42578125" style="1"/>
    <col min="12798" max="12798" width="21.7109375" style="1" customWidth="1"/>
    <col min="12799" max="12799" width="13.7109375" style="1" customWidth="1"/>
    <col min="12800" max="12800" width="38.7109375" style="1" customWidth="1"/>
    <col min="12801" max="12801" width="3" style="1" bestFit="1" customWidth="1"/>
    <col min="12802" max="12802" width="32.28515625" style="1" customWidth="1"/>
    <col min="12803" max="12803" width="46.28515625" style="1" customWidth="1"/>
    <col min="12804" max="12804" width="19" style="1" customWidth="1"/>
    <col min="12805" max="12805" width="0" style="1" hidden="1" customWidth="1"/>
    <col min="12806" max="12806" width="17.7109375" style="1" customWidth="1"/>
    <col min="12807" max="12807" width="0" style="1" hidden="1" customWidth="1"/>
    <col min="12808" max="12808" width="22.28515625" style="1" customWidth="1"/>
    <col min="12809" max="12809" width="5.28515625" style="1" customWidth="1"/>
    <col min="12810" max="12810" width="36.28515625" style="1" customWidth="1"/>
    <col min="12811" max="12811" width="5.7109375" style="1" customWidth="1"/>
    <col min="12812" max="12812" width="0" style="1" hidden="1" customWidth="1"/>
    <col min="12813" max="12813" width="20.7109375" style="1" customWidth="1"/>
    <col min="12814" max="12814" width="4.7109375" style="1" customWidth="1"/>
    <col min="12815" max="12815" width="0" style="1" hidden="1" customWidth="1"/>
    <col min="12816" max="12816" width="24.7109375" style="1" customWidth="1"/>
    <col min="12817" max="12817" width="12.28515625" style="1" customWidth="1"/>
    <col min="12818" max="12818" width="0" style="1" hidden="1" customWidth="1"/>
    <col min="12819" max="12819" width="3.42578125" style="1" customWidth="1"/>
    <col min="12820" max="12820" width="0" style="1" hidden="1" customWidth="1"/>
    <col min="12821" max="12821" width="17.7109375" style="1" customWidth="1"/>
    <col min="12822" max="12822" width="3.42578125" style="1" customWidth="1"/>
    <col min="12823" max="12823" width="0" style="1" hidden="1" customWidth="1"/>
    <col min="12824" max="12824" width="23.7109375" style="1" customWidth="1"/>
    <col min="12825" max="12825" width="10" style="1" customWidth="1"/>
    <col min="12826" max="12826" width="0" style="1" hidden="1" customWidth="1"/>
    <col min="12827" max="12828" width="14.7109375" style="1" customWidth="1"/>
    <col min="12829" max="12829" width="12.7109375" style="1" customWidth="1"/>
    <col min="12830" max="12830" width="3.28515625" style="1" customWidth="1"/>
    <col min="12831" max="12831" width="30.28515625" style="1" customWidth="1"/>
    <col min="12832" max="12832" width="5" style="1" customWidth="1"/>
    <col min="12833" max="12833" width="0" style="1" hidden="1" customWidth="1"/>
    <col min="12834" max="12834" width="14.28515625" style="1" customWidth="1"/>
    <col min="12835" max="12835" width="5.7109375" style="1" customWidth="1"/>
    <col min="12836" max="12836" width="0" style="1" hidden="1" customWidth="1"/>
    <col min="12837" max="12837" width="17.28515625" style="1" customWidth="1"/>
    <col min="12838" max="12838" width="12.7109375" style="1" customWidth="1"/>
    <col min="12839" max="12839" width="0" style="1" hidden="1" customWidth="1"/>
    <col min="12840" max="12840" width="5.28515625" style="1" customWidth="1"/>
    <col min="12841" max="12841" width="0" style="1" hidden="1" customWidth="1"/>
    <col min="12842" max="12842" width="17" style="1" customWidth="1"/>
    <col min="12843" max="12843" width="6.28515625" style="1" customWidth="1"/>
    <col min="12844" max="12844" width="0" style="1" hidden="1" customWidth="1"/>
    <col min="12845" max="12845" width="14.28515625" style="1" customWidth="1"/>
    <col min="12846" max="12846" width="7.5703125" style="1" customWidth="1"/>
    <col min="12847" max="12847" width="0" style="1" hidden="1" customWidth="1"/>
    <col min="12848" max="12849" width="14.28515625" style="1" customWidth="1"/>
    <col min="12850" max="12850" width="20.7109375" style="1" customWidth="1"/>
    <col min="12851" max="12851" width="14.42578125" style="1" customWidth="1"/>
    <col min="12852" max="12852" width="15" style="1" customWidth="1"/>
    <col min="12853" max="12853" width="2.7109375" style="1" customWidth="1"/>
    <col min="12854" max="12854" width="11.7109375" style="1" customWidth="1"/>
    <col min="12855" max="12855" width="11.5703125" style="1" customWidth="1"/>
    <col min="12856" max="12856" width="2.28515625" style="1" customWidth="1"/>
    <col min="12857" max="12857" width="41" style="1" customWidth="1"/>
    <col min="12858" max="12858" width="14.28515625" style="1" customWidth="1"/>
    <col min="12859" max="12860" width="11.5703125" style="1" customWidth="1"/>
    <col min="12861" max="12861" width="21.7109375" style="1" customWidth="1"/>
    <col min="12862" max="13053" width="11.42578125" style="1"/>
    <col min="13054" max="13054" width="21.7109375" style="1" customWidth="1"/>
    <col min="13055" max="13055" width="13.7109375" style="1" customWidth="1"/>
    <col min="13056" max="13056" width="38.7109375" style="1" customWidth="1"/>
    <col min="13057" max="13057" width="3" style="1" bestFit="1" customWidth="1"/>
    <col min="13058" max="13058" width="32.28515625" style="1" customWidth="1"/>
    <col min="13059" max="13059" width="46.28515625" style="1" customWidth="1"/>
    <col min="13060" max="13060" width="19" style="1" customWidth="1"/>
    <col min="13061" max="13061" width="0" style="1" hidden="1" customWidth="1"/>
    <col min="13062" max="13062" width="17.7109375" style="1" customWidth="1"/>
    <col min="13063" max="13063" width="0" style="1" hidden="1" customWidth="1"/>
    <col min="13064" max="13064" width="22.28515625" style="1" customWidth="1"/>
    <col min="13065" max="13065" width="5.28515625" style="1" customWidth="1"/>
    <col min="13066" max="13066" width="36.28515625" style="1" customWidth="1"/>
    <col min="13067" max="13067" width="5.7109375" style="1" customWidth="1"/>
    <col min="13068" max="13068" width="0" style="1" hidden="1" customWidth="1"/>
    <col min="13069" max="13069" width="20.7109375" style="1" customWidth="1"/>
    <col min="13070" max="13070" width="4.7109375" style="1" customWidth="1"/>
    <col min="13071" max="13071" width="0" style="1" hidden="1" customWidth="1"/>
    <col min="13072" max="13072" width="24.7109375" style="1" customWidth="1"/>
    <col min="13073" max="13073" width="12.28515625" style="1" customWidth="1"/>
    <col min="13074" max="13074" width="0" style="1" hidden="1" customWidth="1"/>
    <col min="13075" max="13075" width="3.42578125" style="1" customWidth="1"/>
    <col min="13076" max="13076" width="0" style="1" hidden="1" customWidth="1"/>
    <col min="13077" max="13077" width="17.7109375" style="1" customWidth="1"/>
    <col min="13078" max="13078" width="3.42578125" style="1" customWidth="1"/>
    <col min="13079" max="13079" width="0" style="1" hidden="1" customWidth="1"/>
    <col min="13080" max="13080" width="23.7109375" style="1" customWidth="1"/>
    <col min="13081" max="13081" width="10" style="1" customWidth="1"/>
    <col min="13082" max="13082" width="0" style="1" hidden="1" customWidth="1"/>
    <col min="13083" max="13084" width="14.7109375" style="1" customWidth="1"/>
    <col min="13085" max="13085" width="12.7109375" style="1" customWidth="1"/>
    <col min="13086" max="13086" width="3.28515625" style="1" customWidth="1"/>
    <col min="13087" max="13087" width="30.28515625" style="1" customWidth="1"/>
    <col min="13088" max="13088" width="5" style="1" customWidth="1"/>
    <col min="13089" max="13089" width="0" style="1" hidden="1" customWidth="1"/>
    <col min="13090" max="13090" width="14.28515625" style="1" customWidth="1"/>
    <col min="13091" max="13091" width="5.7109375" style="1" customWidth="1"/>
    <col min="13092" max="13092" width="0" style="1" hidden="1" customWidth="1"/>
    <col min="13093" max="13093" width="17.28515625" style="1" customWidth="1"/>
    <col min="13094" max="13094" width="12.7109375" style="1" customWidth="1"/>
    <col min="13095" max="13095" width="0" style="1" hidden="1" customWidth="1"/>
    <col min="13096" max="13096" width="5.28515625" style="1" customWidth="1"/>
    <col min="13097" max="13097" width="0" style="1" hidden="1" customWidth="1"/>
    <col min="13098" max="13098" width="17" style="1" customWidth="1"/>
    <col min="13099" max="13099" width="6.28515625" style="1" customWidth="1"/>
    <col min="13100" max="13100" width="0" style="1" hidden="1" customWidth="1"/>
    <col min="13101" max="13101" width="14.28515625" style="1" customWidth="1"/>
    <col min="13102" max="13102" width="7.5703125" style="1" customWidth="1"/>
    <col min="13103" max="13103" width="0" style="1" hidden="1" customWidth="1"/>
    <col min="13104" max="13105" width="14.28515625" style="1" customWidth="1"/>
    <col min="13106" max="13106" width="20.7109375" style="1" customWidth="1"/>
    <col min="13107" max="13107" width="14.42578125" style="1" customWidth="1"/>
    <col min="13108" max="13108" width="15" style="1" customWidth="1"/>
    <col min="13109" max="13109" width="2.7109375" style="1" customWidth="1"/>
    <col min="13110" max="13110" width="11.7109375" style="1" customWidth="1"/>
    <col min="13111" max="13111" width="11.5703125" style="1" customWidth="1"/>
    <col min="13112" max="13112" width="2.28515625" style="1" customWidth="1"/>
    <col min="13113" max="13113" width="41" style="1" customWidth="1"/>
    <col min="13114" max="13114" width="14.28515625" style="1" customWidth="1"/>
    <col min="13115" max="13116" width="11.5703125" style="1" customWidth="1"/>
    <col min="13117" max="13117" width="21.7109375" style="1" customWidth="1"/>
    <col min="13118" max="13309" width="11.42578125" style="1"/>
    <col min="13310" max="13310" width="21.7109375" style="1" customWidth="1"/>
    <col min="13311" max="13311" width="13.7109375" style="1" customWidth="1"/>
    <col min="13312" max="13312" width="38.7109375" style="1" customWidth="1"/>
    <col min="13313" max="13313" width="3" style="1" bestFit="1" customWidth="1"/>
    <col min="13314" max="13314" width="32.28515625" style="1" customWidth="1"/>
    <col min="13315" max="13315" width="46.28515625" style="1" customWidth="1"/>
    <col min="13316" max="13316" width="19" style="1" customWidth="1"/>
    <col min="13317" max="13317" width="0" style="1" hidden="1" customWidth="1"/>
    <col min="13318" max="13318" width="17.7109375" style="1" customWidth="1"/>
    <col min="13319" max="13319" width="0" style="1" hidden="1" customWidth="1"/>
    <col min="13320" max="13320" width="22.28515625" style="1" customWidth="1"/>
    <col min="13321" max="13321" width="5.28515625" style="1" customWidth="1"/>
    <col min="13322" max="13322" width="36.28515625" style="1" customWidth="1"/>
    <col min="13323" max="13323" width="5.7109375" style="1" customWidth="1"/>
    <col min="13324" max="13324" width="0" style="1" hidden="1" customWidth="1"/>
    <col min="13325" max="13325" width="20.7109375" style="1" customWidth="1"/>
    <col min="13326" max="13326" width="4.7109375" style="1" customWidth="1"/>
    <col min="13327" max="13327" width="0" style="1" hidden="1" customWidth="1"/>
    <col min="13328" max="13328" width="24.7109375" style="1" customWidth="1"/>
    <col min="13329" max="13329" width="12.28515625" style="1" customWidth="1"/>
    <col min="13330" max="13330" width="0" style="1" hidden="1" customWidth="1"/>
    <col min="13331" max="13331" width="3.42578125" style="1" customWidth="1"/>
    <col min="13332" max="13332" width="0" style="1" hidden="1" customWidth="1"/>
    <col min="13333" max="13333" width="17.7109375" style="1" customWidth="1"/>
    <col min="13334" max="13334" width="3.42578125" style="1" customWidth="1"/>
    <col min="13335" max="13335" width="0" style="1" hidden="1" customWidth="1"/>
    <col min="13336" max="13336" width="23.7109375" style="1" customWidth="1"/>
    <col min="13337" max="13337" width="10" style="1" customWidth="1"/>
    <col min="13338" max="13338" width="0" style="1" hidden="1" customWidth="1"/>
    <col min="13339" max="13340" width="14.7109375" style="1" customWidth="1"/>
    <col min="13341" max="13341" width="12.7109375" style="1" customWidth="1"/>
    <col min="13342" max="13342" width="3.28515625" style="1" customWidth="1"/>
    <col min="13343" max="13343" width="30.28515625" style="1" customWidth="1"/>
    <col min="13344" max="13344" width="5" style="1" customWidth="1"/>
    <col min="13345" max="13345" width="0" style="1" hidden="1" customWidth="1"/>
    <col min="13346" max="13346" width="14.28515625" style="1" customWidth="1"/>
    <col min="13347" max="13347" width="5.7109375" style="1" customWidth="1"/>
    <col min="13348" max="13348" width="0" style="1" hidden="1" customWidth="1"/>
    <col min="13349" max="13349" width="17.28515625" style="1" customWidth="1"/>
    <col min="13350" max="13350" width="12.7109375" style="1" customWidth="1"/>
    <col min="13351" max="13351" width="0" style="1" hidden="1" customWidth="1"/>
    <col min="13352" max="13352" width="5.28515625" style="1" customWidth="1"/>
    <col min="13353" max="13353" width="0" style="1" hidden="1" customWidth="1"/>
    <col min="13354" max="13354" width="17" style="1" customWidth="1"/>
    <col min="13355" max="13355" width="6.28515625" style="1" customWidth="1"/>
    <col min="13356" max="13356" width="0" style="1" hidden="1" customWidth="1"/>
    <col min="13357" max="13357" width="14.28515625" style="1" customWidth="1"/>
    <col min="13358" max="13358" width="7.5703125" style="1" customWidth="1"/>
    <col min="13359" max="13359" width="0" style="1" hidden="1" customWidth="1"/>
    <col min="13360" max="13361" width="14.28515625" style="1" customWidth="1"/>
    <col min="13362" max="13362" width="20.7109375" style="1" customWidth="1"/>
    <col min="13363" max="13363" width="14.42578125" style="1" customWidth="1"/>
    <col min="13364" max="13364" width="15" style="1" customWidth="1"/>
    <col min="13365" max="13365" width="2.7109375" style="1" customWidth="1"/>
    <col min="13366" max="13366" width="11.7109375" style="1" customWidth="1"/>
    <col min="13367" max="13367" width="11.5703125" style="1" customWidth="1"/>
    <col min="13368" max="13368" width="2.28515625" style="1" customWidth="1"/>
    <col min="13369" max="13369" width="41" style="1" customWidth="1"/>
    <col min="13370" max="13370" width="14.28515625" style="1" customWidth="1"/>
    <col min="13371" max="13372" width="11.5703125" style="1" customWidth="1"/>
    <col min="13373" max="13373" width="21.7109375" style="1" customWidth="1"/>
    <col min="13374" max="13565" width="11.42578125" style="1"/>
    <col min="13566" max="13566" width="21.7109375" style="1" customWidth="1"/>
    <col min="13567" max="13567" width="13.7109375" style="1" customWidth="1"/>
    <col min="13568" max="13568" width="38.7109375" style="1" customWidth="1"/>
    <col min="13569" max="13569" width="3" style="1" bestFit="1" customWidth="1"/>
    <col min="13570" max="13570" width="32.28515625" style="1" customWidth="1"/>
    <col min="13571" max="13571" width="46.28515625" style="1" customWidth="1"/>
    <col min="13572" max="13572" width="19" style="1" customWidth="1"/>
    <col min="13573" max="13573" width="0" style="1" hidden="1" customWidth="1"/>
    <col min="13574" max="13574" width="17.7109375" style="1" customWidth="1"/>
    <col min="13575" max="13575" width="0" style="1" hidden="1" customWidth="1"/>
    <col min="13576" max="13576" width="22.28515625" style="1" customWidth="1"/>
    <col min="13577" max="13577" width="5.28515625" style="1" customWidth="1"/>
    <col min="13578" max="13578" width="36.28515625" style="1" customWidth="1"/>
    <col min="13579" max="13579" width="5.7109375" style="1" customWidth="1"/>
    <col min="13580" max="13580" width="0" style="1" hidden="1" customWidth="1"/>
    <col min="13581" max="13581" width="20.7109375" style="1" customWidth="1"/>
    <col min="13582" max="13582" width="4.7109375" style="1" customWidth="1"/>
    <col min="13583" max="13583" width="0" style="1" hidden="1" customWidth="1"/>
    <col min="13584" max="13584" width="24.7109375" style="1" customWidth="1"/>
    <col min="13585" max="13585" width="12.28515625" style="1" customWidth="1"/>
    <col min="13586" max="13586" width="0" style="1" hidden="1" customWidth="1"/>
    <col min="13587" max="13587" width="3.42578125" style="1" customWidth="1"/>
    <col min="13588" max="13588" width="0" style="1" hidden="1" customWidth="1"/>
    <col min="13589" max="13589" width="17.7109375" style="1" customWidth="1"/>
    <col min="13590" max="13590" width="3.42578125" style="1" customWidth="1"/>
    <col min="13591" max="13591" width="0" style="1" hidden="1" customWidth="1"/>
    <col min="13592" max="13592" width="23.7109375" style="1" customWidth="1"/>
    <col min="13593" max="13593" width="10" style="1" customWidth="1"/>
    <col min="13594" max="13594" width="0" style="1" hidden="1" customWidth="1"/>
    <col min="13595" max="13596" width="14.7109375" style="1" customWidth="1"/>
    <col min="13597" max="13597" width="12.7109375" style="1" customWidth="1"/>
    <col min="13598" max="13598" width="3.28515625" style="1" customWidth="1"/>
    <col min="13599" max="13599" width="30.28515625" style="1" customWidth="1"/>
    <col min="13600" max="13600" width="5" style="1" customWidth="1"/>
    <col min="13601" max="13601" width="0" style="1" hidden="1" customWidth="1"/>
    <col min="13602" max="13602" width="14.28515625" style="1" customWidth="1"/>
    <col min="13603" max="13603" width="5.7109375" style="1" customWidth="1"/>
    <col min="13604" max="13604" width="0" style="1" hidden="1" customWidth="1"/>
    <col min="13605" max="13605" width="17.28515625" style="1" customWidth="1"/>
    <col min="13606" max="13606" width="12.7109375" style="1" customWidth="1"/>
    <col min="13607" max="13607" width="0" style="1" hidden="1" customWidth="1"/>
    <col min="13608" max="13608" width="5.28515625" style="1" customWidth="1"/>
    <col min="13609" max="13609" width="0" style="1" hidden="1" customWidth="1"/>
    <col min="13610" max="13610" width="17" style="1" customWidth="1"/>
    <col min="13611" max="13611" width="6.28515625" style="1" customWidth="1"/>
    <col min="13612" max="13612" width="0" style="1" hidden="1" customWidth="1"/>
    <col min="13613" max="13613" width="14.28515625" style="1" customWidth="1"/>
    <col min="13614" max="13614" width="7.5703125" style="1" customWidth="1"/>
    <col min="13615" max="13615" width="0" style="1" hidden="1" customWidth="1"/>
    <col min="13616" max="13617" width="14.28515625" style="1" customWidth="1"/>
    <col min="13618" max="13618" width="20.7109375" style="1" customWidth="1"/>
    <col min="13619" max="13619" width="14.42578125" style="1" customWidth="1"/>
    <col min="13620" max="13620" width="15" style="1" customWidth="1"/>
    <col min="13621" max="13621" width="2.7109375" style="1" customWidth="1"/>
    <col min="13622" max="13622" width="11.7109375" style="1" customWidth="1"/>
    <col min="13623" max="13623" width="11.5703125" style="1" customWidth="1"/>
    <col min="13624" max="13624" width="2.28515625" style="1" customWidth="1"/>
    <col min="13625" max="13625" width="41" style="1" customWidth="1"/>
    <col min="13626" max="13626" width="14.28515625" style="1" customWidth="1"/>
    <col min="13627" max="13628" width="11.5703125" style="1" customWidth="1"/>
    <col min="13629" max="13629" width="21.7109375" style="1" customWidth="1"/>
    <col min="13630" max="13821" width="11.42578125" style="1"/>
    <col min="13822" max="13822" width="21.7109375" style="1" customWidth="1"/>
    <col min="13823" max="13823" width="13.7109375" style="1" customWidth="1"/>
    <col min="13824" max="13824" width="38.7109375" style="1" customWidth="1"/>
    <col min="13825" max="13825" width="3" style="1" bestFit="1" customWidth="1"/>
    <col min="13826" max="13826" width="32.28515625" style="1" customWidth="1"/>
    <col min="13827" max="13827" width="46.28515625" style="1" customWidth="1"/>
    <col min="13828" max="13828" width="19" style="1" customWidth="1"/>
    <col min="13829" max="13829" width="0" style="1" hidden="1" customWidth="1"/>
    <col min="13830" max="13830" width="17.7109375" style="1" customWidth="1"/>
    <col min="13831" max="13831" width="0" style="1" hidden="1" customWidth="1"/>
    <col min="13832" max="13832" width="22.28515625" style="1" customWidth="1"/>
    <col min="13833" max="13833" width="5.28515625" style="1" customWidth="1"/>
    <col min="13834" max="13834" width="36.28515625" style="1" customWidth="1"/>
    <col min="13835" max="13835" width="5.7109375" style="1" customWidth="1"/>
    <col min="13836" max="13836" width="0" style="1" hidden="1" customWidth="1"/>
    <col min="13837" max="13837" width="20.7109375" style="1" customWidth="1"/>
    <col min="13838" max="13838" width="4.7109375" style="1" customWidth="1"/>
    <col min="13839" max="13839" width="0" style="1" hidden="1" customWidth="1"/>
    <col min="13840" max="13840" width="24.7109375" style="1" customWidth="1"/>
    <col min="13841" max="13841" width="12.28515625" style="1" customWidth="1"/>
    <col min="13842" max="13842" width="0" style="1" hidden="1" customWidth="1"/>
    <col min="13843" max="13843" width="3.42578125" style="1" customWidth="1"/>
    <col min="13844" max="13844" width="0" style="1" hidden="1" customWidth="1"/>
    <col min="13845" max="13845" width="17.7109375" style="1" customWidth="1"/>
    <col min="13846" max="13846" width="3.42578125" style="1" customWidth="1"/>
    <col min="13847" max="13847" width="0" style="1" hidden="1" customWidth="1"/>
    <col min="13848" max="13848" width="23.7109375" style="1" customWidth="1"/>
    <col min="13849" max="13849" width="10" style="1" customWidth="1"/>
    <col min="13850" max="13850" width="0" style="1" hidden="1" customWidth="1"/>
    <col min="13851" max="13852" width="14.7109375" style="1" customWidth="1"/>
    <col min="13853" max="13853" width="12.7109375" style="1" customWidth="1"/>
    <col min="13854" max="13854" width="3.28515625" style="1" customWidth="1"/>
    <col min="13855" max="13855" width="30.28515625" style="1" customWidth="1"/>
    <col min="13856" max="13856" width="5" style="1" customWidth="1"/>
    <col min="13857" max="13857" width="0" style="1" hidden="1" customWidth="1"/>
    <col min="13858" max="13858" width="14.28515625" style="1" customWidth="1"/>
    <col min="13859" max="13859" width="5.7109375" style="1" customWidth="1"/>
    <col min="13860" max="13860" width="0" style="1" hidden="1" customWidth="1"/>
    <col min="13861" max="13861" width="17.28515625" style="1" customWidth="1"/>
    <col min="13862" max="13862" width="12.7109375" style="1" customWidth="1"/>
    <col min="13863" max="13863" width="0" style="1" hidden="1" customWidth="1"/>
    <col min="13864" max="13864" width="5.28515625" style="1" customWidth="1"/>
    <col min="13865" max="13865" width="0" style="1" hidden="1" customWidth="1"/>
    <col min="13866" max="13866" width="17" style="1" customWidth="1"/>
    <col min="13867" max="13867" width="6.28515625" style="1" customWidth="1"/>
    <col min="13868" max="13868" width="0" style="1" hidden="1" customWidth="1"/>
    <col min="13869" max="13869" width="14.28515625" style="1" customWidth="1"/>
    <col min="13870" max="13870" width="7.5703125" style="1" customWidth="1"/>
    <col min="13871" max="13871" width="0" style="1" hidden="1" customWidth="1"/>
    <col min="13872" max="13873" width="14.28515625" style="1" customWidth="1"/>
    <col min="13874" max="13874" width="20.7109375" style="1" customWidth="1"/>
    <col min="13875" max="13875" width="14.42578125" style="1" customWidth="1"/>
    <col min="13876" max="13876" width="15" style="1" customWidth="1"/>
    <col min="13877" max="13877" width="2.7109375" style="1" customWidth="1"/>
    <col min="13878" max="13878" width="11.7109375" style="1" customWidth="1"/>
    <col min="13879" max="13879" width="11.5703125" style="1" customWidth="1"/>
    <col min="13880" max="13880" width="2.28515625" style="1" customWidth="1"/>
    <col min="13881" max="13881" width="41" style="1" customWidth="1"/>
    <col min="13882" max="13882" width="14.28515625" style="1" customWidth="1"/>
    <col min="13883" max="13884" width="11.5703125" style="1" customWidth="1"/>
    <col min="13885" max="13885" width="21.7109375" style="1" customWidth="1"/>
    <col min="13886" max="14077" width="11.42578125" style="1"/>
    <col min="14078" max="14078" width="21.7109375" style="1" customWidth="1"/>
    <col min="14079" max="14079" width="13.7109375" style="1" customWidth="1"/>
    <col min="14080" max="14080" width="38.7109375" style="1" customWidth="1"/>
    <col min="14081" max="14081" width="3" style="1" bestFit="1" customWidth="1"/>
    <col min="14082" max="14082" width="32.28515625" style="1" customWidth="1"/>
    <col min="14083" max="14083" width="46.28515625" style="1" customWidth="1"/>
    <col min="14084" max="14084" width="19" style="1" customWidth="1"/>
    <col min="14085" max="14085" width="0" style="1" hidden="1" customWidth="1"/>
    <col min="14086" max="14086" width="17.7109375" style="1" customWidth="1"/>
    <col min="14087" max="14087" width="0" style="1" hidden="1" customWidth="1"/>
    <col min="14088" max="14088" width="22.28515625" style="1" customWidth="1"/>
    <col min="14089" max="14089" width="5.28515625" style="1" customWidth="1"/>
    <col min="14090" max="14090" width="36.28515625" style="1" customWidth="1"/>
    <col min="14091" max="14091" width="5.7109375" style="1" customWidth="1"/>
    <col min="14092" max="14092" width="0" style="1" hidden="1" customWidth="1"/>
    <col min="14093" max="14093" width="20.7109375" style="1" customWidth="1"/>
    <col min="14094" max="14094" width="4.7109375" style="1" customWidth="1"/>
    <col min="14095" max="14095" width="0" style="1" hidden="1" customWidth="1"/>
    <col min="14096" max="14096" width="24.7109375" style="1" customWidth="1"/>
    <col min="14097" max="14097" width="12.28515625" style="1" customWidth="1"/>
    <col min="14098" max="14098" width="0" style="1" hidden="1" customWidth="1"/>
    <col min="14099" max="14099" width="3.42578125" style="1" customWidth="1"/>
    <col min="14100" max="14100" width="0" style="1" hidden="1" customWidth="1"/>
    <col min="14101" max="14101" width="17.7109375" style="1" customWidth="1"/>
    <col min="14102" max="14102" width="3.42578125" style="1" customWidth="1"/>
    <col min="14103" max="14103" width="0" style="1" hidden="1" customWidth="1"/>
    <col min="14104" max="14104" width="23.7109375" style="1" customWidth="1"/>
    <col min="14105" max="14105" width="10" style="1" customWidth="1"/>
    <col min="14106" max="14106" width="0" style="1" hidden="1" customWidth="1"/>
    <col min="14107" max="14108" width="14.7109375" style="1" customWidth="1"/>
    <col min="14109" max="14109" width="12.7109375" style="1" customWidth="1"/>
    <col min="14110" max="14110" width="3.28515625" style="1" customWidth="1"/>
    <col min="14111" max="14111" width="30.28515625" style="1" customWidth="1"/>
    <col min="14112" max="14112" width="5" style="1" customWidth="1"/>
    <col min="14113" max="14113" width="0" style="1" hidden="1" customWidth="1"/>
    <col min="14114" max="14114" width="14.28515625" style="1" customWidth="1"/>
    <col min="14115" max="14115" width="5.7109375" style="1" customWidth="1"/>
    <col min="14116" max="14116" width="0" style="1" hidden="1" customWidth="1"/>
    <col min="14117" max="14117" width="17.28515625" style="1" customWidth="1"/>
    <col min="14118" max="14118" width="12.7109375" style="1" customWidth="1"/>
    <col min="14119" max="14119" width="0" style="1" hidden="1" customWidth="1"/>
    <col min="14120" max="14120" width="5.28515625" style="1" customWidth="1"/>
    <col min="14121" max="14121" width="0" style="1" hidden="1" customWidth="1"/>
    <col min="14122" max="14122" width="17" style="1" customWidth="1"/>
    <col min="14123" max="14123" width="6.28515625" style="1" customWidth="1"/>
    <col min="14124" max="14124" width="0" style="1" hidden="1" customWidth="1"/>
    <col min="14125" max="14125" width="14.28515625" style="1" customWidth="1"/>
    <col min="14126" max="14126" width="7.5703125" style="1" customWidth="1"/>
    <col min="14127" max="14127" width="0" style="1" hidden="1" customWidth="1"/>
    <col min="14128" max="14129" width="14.28515625" style="1" customWidth="1"/>
    <col min="14130" max="14130" width="20.7109375" style="1" customWidth="1"/>
    <col min="14131" max="14131" width="14.42578125" style="1" customWidth="1"/>
    <col min="14132" max="14132" width="15" style="1" customWidth="1"/>
    <col min="14133" max="14133" width="2.7109375" style="1" customWidth="1"/>
    <col min="14134" max="14134" width="11.7109375" style="1" customWidth="1"/>
    <col min="14135" max="14135" width="11.5703125" style="1" customWidth="1"/>
    <col min="14136" max="14136" width="2.28515625" style="1" customWidth="1"/>
    <col min="14137" max="14137" width="41" style="1" customWidth="1"/>
    <col min="14138" max="14138" width="14.28515625" style="1" customWidth="1"/>
    <col min="14139" max="14140" width="11.5703125" style="1" customWidth="1"/>
    <col min="14141" max="14141" width="21.7109375" style="1" customWidth="1"/>
    <col min="14142" max="14333" width="11.42578125" style="1"/>
    <col min="14334" max="14334" width="21.7109375" style="1" customWidth="1"/>
    <col min="14335" max="14335" width="13.7109375" style="1" customWidth="1"/>
    <col min="14336" max="14336" width="38.7109375" style="1" customWidth="1"/>
    <col min="14337" max="14337" width="3" style="1" bestFit="1" customWidth="1"/>
    <col min="14338" max="14338" width="32.28515625" style="1" customWidth="1"/>
    <col min="14339" max="14339" width="46.28515625" style="1" customWidth="1"/>
    <col min="14340" max="14340" width="19" style="1" customWidth="1"/>
    <col min="14341" max="14341" width="0" style="1" hidden="1" customWidth="1"/>
    <col min="14342" max="14342" width="17.7109375" style="1" customWidth="1"/>
    <col min="14343" max="14343" width="0" style="1" hidden="1" customWidth="1"/>
    <col min="14344" max="14344" width="22.28515625" style="1" customWidth="1"/>
    <col min="14345" max="14345" width="5.28515625" style="1" customWidth="1"/>
    <col min="14346" max="14346" width="36.28515625" style="1" customWidth="1"/>
    <col min="14347" max="14347" width="5.7109375" style="1" customWidth="1"/>
    <col min="14348" max="14348" width="0" style="1" hidden="1" customWidth="1"/>
    <col min="14349" max="14349" width="20.7109375" style="1" customWidth="1"/>
    <col min="14350" max="14350" width="4.7109375" style="1" customWidth="1"/>
    <col min="14351" max="14351" width="0" style="1" hidden="1" customWidth="1"/>
    <col min="14352" max="14352" width="24.7109375" style="1" customWidth="1"/>
    <col min="14353" max="14353" width="12.28515625" style="1" customWidth="1"/>
    <col min="14354" max="14354" width="0" style="1" hidden="1" customWidth="1"/>
    <col min="14355" max="14355" width="3.42578125" style="1" customWidth="1"/>
    <col min="14356" max="14356" width="0" style="1" hidden="1" customWidth="1"/>
    <col min="14357" max="14357" width="17.7109375" style="1" customWidth="1"/>
    <col min="14358" max="14358" width="3.42578125" style="1" customWidth="1"/>
    <col min="14359" max="14359" width="0" style="1" hidden="1" customWidth="1"/>
    <col min="14360" max="14360" width="23.7109375" style="1" customWidth="1"/>
    <col min="14361" max="14361" width="10" style="1" customWidth="1"/>
    <col min="14362" max="14362" width="0" style="1" hidden="1" customWidth="1"/>
    <col min="14363" max="14364" width="14.7109375" style="1" customWidth="1"/>
    <col min="14365" max="14365" width="12.7109375" style="1" customWidth="1"/>
    <col min="14366" max="14366" width="3.28515625" style="1" customWidth="1"/>
    <col min="14367" max="14367" width="30.28515625" style="1" customWidth="1"/>
    <col min="14368" max="14368" width="5" style="1" customWidth="1"/>
    <col min="14369" max="14369" width="0" style="1" hidden="1" customWidth="1"/>
    <col min="14370" max="14370" width="14.28515625" style="1" customWidth="1"/>
    <col min="14371" max="14371" width="5.7109375" style="1" customWidth="1"/>
    <col min="14372" max="14372" width="0" style="1" hidden="1" customWidth="1"/>
    <col min="14373" max="14373" width="17.28515625" style="1" customWidth="1"/>
    <col min="14374" max="14374" width="12.7109375" style="1" customWidth="1"/>
    <col min="14375" max="14375" width="0" style="1" hidden="1" customWidth="1"/>
    <col min="14376" max="14376" width="5.28515625" style="1" customWidth="1"/>
    <col min="14377" max="14377" width="0" style="1" hidden="1" customWidth="1"/>
    <col min="14378" max="14378" width="17" style="1" customWidth="1"/>
    <col min="14379" max="14379" width="6.28515625" style="1" customWidth="1"/>
    <col min="14380" max="14380" width="0" style="1" hidden="1" customWidth="1"/>
    <col min="14381" max="14381" width="14.28515625" style="1" customWidth="1"/>
    <col min="14382" max="14382" width="7.5703125" style="1" customWidth="1"/>
    <col min="14383" max="14383" width="0" style="1" hidden="1" customWidth="1"/>
    <col min="14384" max="14385" width="14.28515625" style="1" customWidth="1"/>
    <col min="14386" max="14386" width="20.7109375" style="1" customWidth="1"/>
    <col min="14387" max="14387" width="14.42578125" style="1" customWidth="1"/>
    <col min="14388" max="14388" width="15" style="1" customWidth="1"/>
    <col min="14389" max="14389" width="2.7109375" style="1" customWidth="1"/>
    <col min="14390" max="14390" width="11.7109375" style="1" customWidth="1"/>
    <col min="14391" max="14391" width="11.5703125" style="1" customWidth="1"/>
    <col min="14392" max="14392" width="2.28515625" style="1" customWidth="1"/>
    <col min="14393" max="14393" width="41" style="1" customWidth="1"/>
    <col min="14394" max="14394" width="14.28515625" style="1" customWidth="1"/>
    <col min="14395" max="14396" width="11.5703125" style="1" customWidth="1"/>
    <col min="14397" max="14397" width="21.7109375" style="1" customWidth="1"/>
    <col min="14398" max="14589" width="11.42578125" style="1"/>
    <col min="14590" max="14590" width="21.7109375" style="1" customWidth="1"/>
    <col min="14591" max="14591" width="13.7109375" style="1" customWidth="1"/>
    <col min="14592" max="14592" width="38.7109375" style="1" customWidth="1"/>
    <col min="14593" max="14593" width="3" style="1" bestFit="1" customWidth="1"/>
    <col min="14594" max="14594" width="32.28515625" style="1" customWidth="1"/>
    <col min="14595" max="14595" width="46.28515625" style="1" customWidth="1"/>
    <col min="14596" max="14596" width="19" style="1" customWidth="1"/>
    <col min="14597" max="14597" width="0" style="1" hidden="1" customWidth="1"/>
    <col min="14598" max="14598" width="17.7109375" style="1" customWidth="1"/>
    <col min="14599" max="14599" width="0" style="1" hidden="1" customWidth="1"/>
    <col min="14600" max="14600" width="22.28515625" style="1" customWidth="1"/>
    <col min="14601" max="14601" width="5.28515625" style="1" customWidth="1"/>
    <col min="14602" max="14602" width="36.28515625" style="1" customWidth="1"/>
    <col min="14603" max="14603" width="5.7109375" style="1" customWidth="1"/>
    <col min="14604" max="14604" width="0" style="1" hidden="1" customWidth="1"/>
    <col min="14605" max="14605" width="20.7109375" style="1" customWidth="1"/>
    <col min="14606" max="14606" width="4.7109375" style="1" customWidth="1"/>
    <col min="14607" max="14607" width="0" style="1" hidden="1" customWidth="1"/>
    <col min="14608" max="14608" width="24.7109375" style="1" customWidth="1"/>
    <col min="14609" max="14609" width="12.28515625" style="1" customWidth="1"/>
    <col min="14610" max="14610" width="0" style="1" hidden="1" customWidth="1"/>
    <col min="14611" max="14611" width="3.42578125" style="1" customWidth="1"/>
    <col min="14612" max="14612" width="0" style="1" hidden="1" customWidth="1"/>
    <col min="14613" max="14613" width="17.7109375" style="1" customWidth="1"/>
    <col min="14614" max="14614" width="3.42578125" style="1" customWidth="1"/>
    <col min="14615" max="14615" width="0" style="1" hidden="1" customWidth="1"/>
    <col min="14616" max="14616" width="23.7109375" style="1" customWidth="1"/>
    <col min="14617" max="14617" width="10" style="1" customWidth="1"/>
    <col min="14618" max="14618" width="0" style="1" hidden="1" customWidth="1"/>
    <col min="14619" max="14620" width="14.7109375" style="1" customWidth="1"/>
    <col min="14621" max="14621" width="12.7109375" style="1" customWidth="1"/>
    <col min="14622" max="14622" width="3.28515625" style="1" customWidth="1"/>
    <col min="14623" max="14623" width="30.28515625" style="1" customWidth="1"/>
    <col min="14624" max="14624" width="5" style="1" customWidth="1"/>
    <col min="14625" max="14625" width="0" style="1" hidden="1" customWidth="1"/>
    <col min="14626" max="14626" width="14.28515625" style="1" customWidth="1"/>
    <col min="14627" max="14627" width="5.7109375" style="1" customWidth="1"/>
    <col min="14628" max="14628" width="0" style="1" hidden="1" customWidth="1"/>
    <col min="14629" max="14629" width="17.28515625" style="1" customWidth="1"/>
    <col min="14630" max="14630" width="12.7109375" style="1" customWidth="1"/>
    <col min="14631" max="14631" width="0" style="1" hidden="1" customWidth="1"/>
    <col min="14632" max="14632" width="5.28515625" style="1" customWidth="1"/>
    <col min="14633" max="14633" width="0" style="1" hidden="1" customWidth="1"/>
    <col min="14634" max="14634" width="17" style="1" customWidth="1"/>
    <col min="14635" max="14635" width="6.28515625" style="1" customWidth="1"/>
    <col min="14636" max="14636" width="0" style="1" hidden="1" customWidth="1"/>
    <col min="14637" max="14637" width="14.28515625" style="1" customWidth="1"/>
    <col min="14638" max="14638" width="7.5703125" style="1" customWidth="1"/>
    <col min="14639" max="14639" width="0" style="1" hidden="1" customWidth="1"/>
    <col min="14640" max="14641" width="14.28515625" style="1" customWidth="1"/>
    <col min="14642" max="14642" width="20.7109375" style="1" customWidth="1"/>
    <col min="14643" max="14643" width="14.42578125" style="1" customWidth="1"/>
    <col min="14644" max="14644" width="15" style="1" customWidth="1"/>
    <col min="14645" max="14645" width="2.7109375" style="1" customWidth="1"/>
    <col min="14646" max="14646" width="11.7109375" style="1" customWidth="1"/>
    <col min="14647" max="14647" width="11.5703125" style="1" customWidth="1"/>
    <col min="14648" max="14648" width="2.28515625" style="1" customWidth="1"/>
    <col min="14649" max="14649" width="41" style="1" customWidth="1"/>
    <col min="14650" max="14650" width="14.28515625" style="1" customWidth="1"/>
    <col min="14651" max="14652" width="11.5703125" style="1" customWidth="1"/>
    <col min="14653" max="14653" width="21.7109375" style="1" customWidth="1"/>
    <col min="14654" max="14845" width="11.42578125" style="1"/>
    <col min="14846" max="14846" width="21.7109375" style="1" customWidth="1"/>
    <col min="14847" max="14847" width="13.7109375" style="1" customWidth="1"/>
    <col min="14848" max="14848" width="38.7109375" style="1" customWidth="1"/>
    <col min="14849" max="14849" width="3" style="1" bestFit="1" customWidth="1"/>
    <col min="14850" max="14850" width="32.28515625" style="1" customWidth="1"/>
    <col min="14851" max="14851" width="46.28515625" style="1" customWidth="1"/>
    <col min="14852" max="14852" width="19" style="1" customWidth="1"/>
    <col min="14853" max="14853" width="0" style="1" hidden="1" customWidth="1"/>
    <col min="14854" max="14854" width="17.7109375" style="1" customWidth="1"/>
    <col min="14855" max="14855" width="0" style="1" hidden="1" customWidth="1"/>
    <col min="14856" max="14856" width="22.28515625" style="1" customWidth="1"/>
    <col min="14857" max="14857" width="5.28515625" style="1" customWidth="1"/>
    <col min="14858" max="14858" width="36.28515625" style="1" customWidth="1"/>
    <col min="14859" max="14859" width="5.7109375" style="1" customWidth="1"/>
    <col min="14860" max="14860" width="0" style="1" hidden="1" customWidth="1"/>
    <col min="14861" max="14861" width="20.7109375" style="1" customWidth="1"/>
    <col min="14862" max="14862" width="4.7109375" style="1" customWidth="1"/>
    <col min="14863" max="14863" width="0" style="1" hidden="1" customWidth="1"/>
    <col min="14864" max="14864" width="24.7109375" style="1" customWidth="1"/>
    <col min="14865" max="14865" width="12.28515625" style="1" customWidth="1"/>
    <col min="14866" max="14866" width="0" style="1" hidden="1" customWidth="1"/>
    <col min="14867" max="14867" width="3.42578125" style="1" customWidth="1"/>
    <col min="14868" max="14868" width="0" style="1" hidden="1" customWidth="1"/>
    <col min="14869" max="14869" width="17.7109375" style="1" customWidth="1"/>
    <col min="14870" max="14870" width="3.42578125" style="1" customWidth="1"/>
    <col min="14871" max="14871" width="0" style="1" hidden="1" customWidth="1"/>
    <col min="14872" max="14872" width="23.7109375" style="1" customWidth="1"/>
    <col min="14873" max="14873" width="10" style="1" customWidth="1"/>
    <col min="14874" max="14874" width="0" style="1" hidden="1" customWidth="1"/>
    <col min="14875" max="14876" width="14.7109375" style="1" customWidth="1"/>
    <col min="14877" max="14877" width="12.7109375" style="1" customWidth="1"/>
    <col min="14878" max="14878" width="3.28515625" style="1" customWidth="1"/>
    <col min="14879" max="14879" width="30.28515625" style="1" customWidth="1"/>
    <col min="14880" max="14880" width="5" style="1" customWidth="1"/>
    <col min="14881" max="14881" width="0" style="1" hidden="1" customWidth="1"/>
    <col min="14882" max="14882" width="14.28515625" style="1" customWidth="1"/>
    <col min="14883" max="14883" width="5.7109375" style="1" customWidth="1"/>
    <col min="14884" max="14884" width="0" style="1" hidden="1" customWidth="1"/>
    <col min="14885" max="14885" width="17.28515625" style="1" customWidth="1"/>
    <col min="14886" max="14886" width="12.7109375" style="1" customWidth="1"/>
    <col min="14887" max="14887" width="0" style="1" hidden="1" customWidth="1"/>
    <col min="14888" max="14888" width="5.28515625" style="1" customWidth="1"/>
    <col min="14889" max="14889" width="0" style="1" hidden="1" customWidth="1"/>
    <col min="14890" max="14890" width="17" style="1" customWidth="1"/>
    <col min="14891" max="14891" width="6.28515625" style="1" customWidth="1"/>
    <col min="14892" max="14892" width="0" style="1" hidden="1" customWidth="1"/>
    <col min="14893" max="14893" width="14.28515625" style="1" customWidth="1"/>
    <col min="14894" max="14894" width="7.5703125" style="1" customWidth="1"/>
    <col min="14895" max="14895" width="0" style="1" hidden="1" customWidth="1"/>
    <col min="14896" max="14897" width="14.28515625" style="1" customWidth="1"/>
    <col min="14898" max="14898" width="20.7109375" style="1" customWidth="1"/>
    <col min="14899" max="14899" width="14.42578125" style="1" customWidth="1"/>
    <col min="14900" max="14900" width="15" style="1" customWidth="1"/>
    <col min="14901" max="14901" width="2.7109375" style="1" customWidth="1"/>
    <col min="14902" max="14902" width="11.7109375" style="1" customWidth="1"/>
    <col min="14903" max="14903" width="11.5703125" style="1" customWidth="1"/>
    <col min="14904" max="14904" width="2.28515625" style="1" customWidth="1"/>
    <col min="14905" max="14905" width="41" style="1" customWidth="1"/>
    <col min="14906" max="14906" width="14.28515625" style="1" customWidth="1"/>
    <col min="14907" max="14908" width="11.5703125" style="1" customWidth="1"/>
    <col min="14909" max="14909" width="21.7109375" style="1" customWidth="1"/>
    <col min="14910" max="15101" width="11.42578125" style="1"/>
    <col min="15102" max="15102" width="21.7109375" style="1" customWidth="1"/>
    <col min="15103" max="15103" width="13.7109375" style="1" customWidth="1"/>
    <col min="15104" max="15104" width="38.7109375" style="1" customWidth="1"/>
    <col min="15105" max="15105" width="3" style="1" bestFit="1" customWidth="1"/>
    <col min="15106" max="15106" width="32.28515625" style="1" customWidth="1"/>
    <col min="15107" max="15107" width="46.28515625" style="1" customWidth="1"/>
    <col min="15108" max="15108" width="19" style="1" customWidth="1"/>
    <col min="15109" max="15109" width="0" style="1" hidden="1" customWidth="1"/>
    <col min="15110" max="15110" width="17.7109375" style="1" customWidth="1"/>
    <col min="15111" max="15111" width="0" style="1" hidden="1" customWidth="1"/>
    <col min="15112" max="15112" width="22.28515625" style="1" customWidth="1"/>
    <col min="15113" max="15113" width="5.28515625" style="1" customWidth="1"/>
    <col min="15114" max="15114" width="36.28515625" style="1" customWidth="1"/>
    <col min="15115" max="15115" width="5.7109375" style="1" customWidth="1"/>
    <col min="15116" max="15116" width="0" style="1" hidden="1" customWidth="1"/>
    <col min="15117" max="15117" width="20.7109375" style="1" customWidth="1"/>
    <col min="15118" max="15118" width="4.7109375" style="1" customWidth="1"/>
    <col min="15119" max="15119" width="0" style="1" hidden="1" customWidth="1"/>
    <col min="15120" max="15120" width="24.7109375" style="1" customWidth="1"/>
    <col min="15121" max="15121" width="12.28515625" style="1" customWidth="1"/>
    <col min="15122" max="15122" width="0" style="1" hidden="1" customWidth="1"/>
    <col min="15123" max="15123" width="3.42578125" style="1" customWidth="1"/>
    <col min="15124" max="15124" width="0" style="1" hidden="1" customWidth="1"/>
    <col min="15125" max="15125" width="17.7109375" style="1" customWidth="1"/>
    <col min="15126" max="15126" width="3.42578125" style="1" customWidth="1"/>
    <col min="15127" max="15127" width="0" style="1" hidden="1" customWidth="1"/>
    <col min="15128" max="15128" width="23.7109375" style="1" customWidth="1"/>
    <col min="15129" max="15129" width="10" style="1" customWidth="1"/>
    <col min="15130" max="15130" width="0" style="1" hidden="1" customWidth="1"/>
    <col min="15131" max="15132" width="14.7109375" style="1" customWidth="1"/>
    <col min="15133" max="15133" width="12.7109375" style="1" customWidth="1"/>
    <col min="15134" max="15134" width="3.28515625" style="1" customWidth="1"/>
    <col min="15135" max="15135" width="30.28515625" style="1" customWidth="1"/>
    <col min="15136" max="15136" width="5" style="1" customWidth="1"/>
    <col min="15137" max="15137" width="0" style="1" hidden="1" customWidth="1"/>
    <col min="15138" max="15138" width="14.28515625" style="1" customWidth="1"/>
    <col min="15139" max="15139" width="5.7109375" style="1" customWidth="1"/>
    <col min="15140" max="15140" width="0" style="1" hidden="1" customWidth="1"/>
    <col min="15141" max="15141" width="17.28515625" style="1" customWidth="1"/>
    <col min="15142" max="15142" width="12.7109375" style="1" customWidth="1"/>
    <col min="15143" max="15143" width="0" style="1" hidden="1" customWidth="1"/>
    <col min="15144" max="15144" width="5.28515625" style="1" customWidth="1"/>
    <col min="15145" max="15145" width="0" style="1" hidden="1" customWidth="1"/>
    <col min="15146" max="15146" width="17" style="1" customWidth="1"/>
    <col min="15147" max="15147" width="6.28515625" style="1" customWidth="1"/>
    <col min="15148" max="15148" width="0" style="1" hidden="1" customWidth="1"/>
    <col min="15149" max="15149" width="14.28515625" style="1" customWidth="1"/>
    <col min="15150" max="15150" width="7.5703125" style="1" customWidth="1"/>
    <col min="15151" max="15151" width="0" style="1" hidden="1" customWidth="1"/>
    <col min="15152" max="15153" width="14.28515625" style="1" customWidth="1"/>
    <col min="15154" max="15154" width="20.7109375" style="1" customWidth="1"/>
    <col min="15155" max="15155" width="14.42578125" style="1" customWidth="1"/>
    <col min="15156" max="15156" width="15" style="1" customWidth="1"/>
    <col min="15157" max="15157" width="2.7109375" style="1" customWidth="1"/>
    <col min="15158" max="15158" width="11.7109375" style="1" customWidth="1"/>
    <col min="15159" max="15159" width="11.5703125" style="1" customWidth="1"/>
    <col min="15160" max="15160" width="2.28515625" style="1" customWidth="1"/>
    <col min="15161" max="15161" width="41" style="1" customWidth="1"/>
    <col min="15162" max="15162" width="14.28515625" style="1" customWidth="1"/>
    <col min="15163" max="15164" width="11.5703125" style="1" customWidth="1"/>
    <col min="15165" max="15165" width="21.7109375" style="1" customWidth="1"/>
    <col min="15166" max="15357" width="11.42578125" style="1"/>
    <col min="15358" max="15358" width="21.7109375" style="1" customWidth="1"/>
    <col min="15359" max="15359" width="13.7109375" style="1" customWidth="1"/>
    <col min="15360" max="15360" width="38.7109375" style="1" customWidth="1"/>
    <col min="15361" max="15361" width="3" style="1" bestFit="1" customWidth="1"/>
    <col min="15362" max="15362" width="32.28515625" style="1" customWidth="1"/>
    <col min="15363" max="15363" width="46.28515625" style="1" customWidth="1"/>
    <col min="15364" max="15364" width="19" style="1" customWidth="1"/>
    <col min="15365" max="15365" width="0" style="1" hidden="1" customWidth="1"/>
    <col min="15366" max="15366" width="17.7109375" style="1" customWidth="1"/>
    <col min="15367" max="15367" width="0" style="1" hidden="1" customWidth="1"/>
    <col min="15368" max="15368" width="22.28515625" style="1" customWidth="1"/>
    <col min="15369" max="15369" width="5.28515625" style="1" customWidth="1"/>
    <col min="15370" max="15370" width="36.28515625" style="1" customWidth="1"/>
    <col min="15371" max="15371" width="5.7109375" style="1" customWidth="1"/>
    <col min="15372" max="15372" width="0" style="1" hidden="1" customWidth="1"/>
    <col min="15373" max="15373" width="20.7109375" style="1" customWidth="1"/>
    <col min="15374" max="15374" width="4.7109375" style="1" customWidth="1"/>
    <col min="15375" max="15375" width="0" style="1" hidden="1" customWidth="1"/>
    <col min="15376" max="15376" width="24.7109375" style="1" customWidth="1"/>
    <col min="15377" max="15377" width="12.28515625" style="1" customWidth="1"/>
    <col min="15378" max="15378" width="0" style="1" hidden="1" customWidth="1"/>
    <col min="15379" max="15379" width="3.42578125" style="1" customWidth="1"/>
    <col min="15380" max="15380" width="0" style="1" hidden="1" customWidth="1"/>
    <col min="15381" max="15381" width="17.7109375" style="1" customWidth="1"/>
    <col min="15382" max="15382" width="3.42578125" style="1" customWidth="1"/>
    <col min="15383" max="15383" width="0" style="1" hidden="1" customWidth="1"/>
    <col min="15384" max="15384" width="23.7109375" style="1" customWidth="1"/>
    <col min="15385" max="15385" width="10" style="1" customWidth="1"/>
    <col min="15386" max="15386" width="0" style="1" hidden="1" customWidth="1"/>
    <col min="15387" max="15388" width="14.7109375" style="1" customWidth="1"/>
    <col min="15389" max="15389" width="12.7109375" style="1" customWidth="1"/>
    <col min="15390" max="15390" width="3.28515625" style="1" customWidth="1"/>
    <col min="15391" max="15391" width="30.28515625" style="1" customWidth="1"/>
    <col min="15392" max="15392" width="5" style="1" customWidth="1"/>
    <col min="15393" max="15393" width="0" style="1" hidden="1" customWidth="1"/>
    <col min="15394" max="15394" width="14.28515625" style="1" customWidth="1"/>
    <col min="15395" max="15395" width="5.7109375" style="1" customWidth="1"/>
    <col min="15396" max="15396" width="0" style="1" hidden="1" customWidth="1"/>
    <col min="15397" max="15397" width="17.28515625" style="1" customWidth="1"/>
    <col min="15398" max="15398" width="12.7109375" style="1" customWidth="1"/>
    <col min="15399" max="15399" width="0" style="1" hidden="1" customWidth="1"/>
    <col min="15400" max="15400" width="5.28515625" style="1" customWidth="1"/>
    <col min="15401" max="15401" width="0" style="1" hidden="1" customWidth="1"/>
    <col min="15402" max="15402" width="17" style="1" customWidth="1"/>
    <col min="15403" max="15403" width="6.28515625" style="1" customWidth="1"/>
    <col min="15404" max="15404" width="0" style="1" hidden="1" customWidth="1"/>
    <col min="15405" max="15405" width="14.28515625" style="1" customWidth="1"/>
    <col min="15406" max="15406" width="7.5703125" style="1" customWidth="1"/>
    <col min="15407" max="15407" width="0" style="1" hidden="1" customWidth="1"/>
    <col min="15408" max="15409" width="14.28515625" style="1" customWidth="1"/>
    <col min="15410" max="15410" width="20.7109375" style="1" customWidth="1"/>
    <col min="15411" max="15411" width="14.42578125" style="1" customWidth="1"/>
    <col min="15412" max="15412" width="15" style="1" customWidth="1"/>
    <col min="15413" max="15413" width="2.7109375" style="1" customWidth="1"/>
    <col min="15414" max="15414" width="11.7109375" style="1" customWidth="1"/>
    <col min="15415" max="15415" width="11.5703125" style="1" customWidth="1"/>
    <col min="15416" max="15416" width="2.28515625" style="1" customWidth="1"/>
    <col min="15417" max="15417" width="41" style="1" customWidth="1"/>
    <col min="15418" max="15418" width="14.28515625" style="1" customWidth="1"/>
    <col min="15419" max="15420" width="11.5703125" style="1" customWidth="1"/>
    <col min="15421" max="15421" width="21.7109375" style="1" customWidth="1"/>
    <col min="15422" max="15613" width="11.42578125" style="1"/>
    <col min="15614" max="15614" width="21.7109375" style="1" customWidth="1"/>
    <col min="15615" max="15615" width="13.7109375" style="1" customWidth="1"/>
    <col min="15616" max="15616" width="38.7109375" style="1" customWidth="1"/>
    <col min="15617" max="15617" width="3" style="1" bestFit="1" customWidth="1"/>
    <col min="15618" max="15618" width="32.28515625" style="1" customWidth="1"/>
    <col min="15619" max="15619" width="46.28515625" style="1" customWidth="1"/>
    <col min="15620" max="15620" width="19" style="1" customWidth="1"/>
    <col min="15621" max="15621" width="0" style="1" hidden="1" customWidth="1"/>
    <col min="15622" max="15622" width="17.7109375" style="1" customWidth="1"/>
    <col min="15623" max="15623" width="0" style="1" hidden="1" customWidth="1"/>
    <col min="15624" max="15624" width="22.28515625" style="1" customWidth="1"/>
    <col min="15625" max="15625" width="5.28515625" style="1" customWidth="1"/>
    <col min="15626" max="15626" width="36.28515625" style="1" customWidth="1"/>
    <col min="15627" max="15627" width="5.7109375" style="1" customWidth="1"/>
    <col min="15628" max="15628" width="0" style="1" hidden="1" customWidth="1"/>
    <col min="15629" max="15629" width="20.7109375" style="1" customWidth="1"/>
    <col min="15630" max="15630" width="4.7109375" style="1" customWidth="1"/>
    <col min="15631" max="15631" width="0" style="1" hidden="1" customWidth="1"/>
    <col min="15632" max="15632" width="24.7109375" style="1" customWidth="1"/>
    <col min="15633" max="15633" width="12.28515625" style="1" customWidth="1"/>
    <col min="15634" max="15634" width="0" style="1" hidden="1" customWidth="1"/>
    <col min="15635" max="15635" width="3.42578125" style="1" customWidth="1"/>
    <col min="15636" max="15636" width="0" style="1" hidden="1" customWidth="1"/>
    <col min="15637" max="15637" width="17.7109375" style="1" customWidth="1"/>
    <col min="15638" max="15638" width="3.42578125" style="1" customWidth="1"/>
    <col min="15639" max="15639" width="0" style="1" hidden="1" customWidth="1"/>
    <col min="15640" max="15640" width="23.7109375" style="1" customWidth="1"/>
    <col min="15641" max="15641" width="10" style="1" customWidth="1"/>
    <col min="15642" max="15642" width="0" style="1" hidden="1" customWidth="1"/>
    <col min="15643" max="15644" width="14.7109375" style="1" customWidth="1"/>
    <col min="15645" max="15645" width="12.7109375" style="1" customWidth="1"/>
    <col min="15646" max="15646" width="3.28515625" style="1" customWidth="1"/>
    <col min="15647" max="15647" width="30.28515625" style="1" customWidth="1"/>
    <col min="15648" max="15648" width="5" style="1" customWidth="1"/>
    <col min="15649" max="15649" width="0" style="1" hidden="1" customWidth="1"/>
    <col min="15650" max="15650" width="14.28515625" style="1" customWidth="1"/>
    <col min="15651" max="15651" width="5.7109375" style="1" customWidth="1"/>
    <col min="15652" max="15652" width="0" style="1" hidden="1" customWidth="1"/>
    <col min="15653" max="15653" width="17.28515625" style="1" customWidth="1"/>
    <col min="15654" max="15654" width="12.7109375" style="1" customWidth="1"/>
    <col min="15655" max="15655" width="0" style="1" hidden="1" customWidth="1"/>
    <col min="15656" max="15656" width="5.28515625" style="1" customWidth="1"/>
    <col min="15657" max="15657" width="0" style="1" hidden="1" customWidth="1"/>
    <col min="15658" max="15658" width="17" style="1" customWidth="1"/>
    <col min="15659" max="15659" width="6.28515625" style="1" customWidth="1"/>
    <col min="15660" max="15660" width="0" style="1" hidden="1" customWidth="1"/>
    <col min="15661" max="15661" width="14.28515625" style="1" customWidth="1"/>
    <col min="15662" max="15662" width="7.5703125" style="1" customWidth="1"/>
    <col min="15663" max="15663" width="0" style="1" hidden="1" customWidth="1"/>
    <col min="15664" max="15665" width="14.28515625" style="1" customWidth="1"/>
    <col min="15666" max="15666" width="20.7109375" style="1" customWidth="1"/>
    <col min="15667" max="15667" width="14.42578125" style="1" customWidth="1"/>
    <col min="15668" max="15668" width="15" style="1" customWidth="1"/>
    <col min="15669" max="15669" width="2.7109375" style="1" customWidth="1"/>
    <col min="15670" max="15670" width="11.7109375" style="1" customWidth="1"/>
    <col min="15671" max="15671" width="11.5703125" style="1" customWidth="1"/>
    <col min="15672" max="15672" width="2.28515625" style="1" customWidth="1"/>
    <col min="15673" max="15673" width="41" style="1" customWidth="1"/>
    <col min="15674" max="15674" width="14.28515625" style="1" customWidth="1"/>
    <col min="15675" max="15676" width="11.5703125" style="1" customWidth="1"/>
    <col min="15677" max="15677" width="21.7109375" style="1" customWidth="1"/>
    <col min="15678" max="15869" width="11.42578125" style="1"/>
    <col min="15870" max="15870" width="21.7109375" style="1" customWidth="1"/>
    <col min="15871" max="15871" width="13.7109375" style="1" customWidth="1"/>
    <col min="15872" max="15872" width="38.7109375" style="1" customWidth="1"/>
    <col min="15873" max="15873" width="3" style="1" bestFit="1" customWidth="1"/>
    <col min="15874" max="15874" width="32.28515625" style="1" customWidth="1"/>
    <col min="15875" max="15875" width="46.28515625" style="1" customWidth="1"/>
    <col min="15876" max="15876" width="19" style="1" customWidth="1"/>
    <col min="15877" max="15877" width="0" style="1" hidden="1" customWidth="1"/>
    <col min="15878" max="15878" width="17.7109375" style="1" customWidth="1"/>
    <col min="15879" max="15879" width="0" style="1" hidden="1" customWidth="1"/>
    <col min="15880" max="15880" width="22.28515625" style="1" customWidth="1"/>
    <col min="15881" max="15881" width="5.28515625" style="1" customWidth="1"/>
    <col min="15882" max="15882" width="36.28515625" style="1" customWidth="1"/>
    <col min="15883" max="15883" width="5.7109375" style="1" customWidth="1"/>
    <col min="15884" max="15884" width="0" style="1" hidden="1" customWidth="1"/>
    <col min="15885" max="15885" width="20.7109375" style="1" customWidth="1"/>
    <col min="15886" max="15886" width="4.7109375" style="1" customWidth="1"/>
    <col min="15887" max="15887" width="0" style="1" hidden="1" customWidth="1"/>
    <col min="15888" max="15888" width="24.7109375" style="1" customWidth="1"/>
    <col min="15889" max="15889" width="12.28515625" style="1" customWidth="1"/>
    <col min="15890" max="15890" width="0" style="1" hidden="1" customWidth="1"/>
    <col min="15891" max="15891" width="3.42578125" style="1" customWidth="1"/>
    <col min="15892" max="15892" width="0" style="1" hidden="1" customWidth="1"/>
    <col min="15893" max="15893" width="17.7109375" style="1" customWidth="1"/>
    <col min="15894" max="15894" width="3.42578125" style="1" customWidth="1"/>
    <col min="15895" max="15895" width="0" style="1" hidden="1" customWidth="1"/>
    <col min="15896" max="15896" width="23.7109375" style="1" customWidth="1"/>
    <col min="15897" max="15897" width="10" style="1" customWidth="1"/>
    <col min="15898" max="15898" width="0" style="1" hidden="1" customWidth="1"/>
    <col min="15899" max="15900" width="14.7109375" style="1" customWidth="1"/>
    <col min="15901" max="15901" width="12.7109375" style="1" customWidth="1"/>
    <col min="15902" max="15902" width="3.28515625" style="1" customWidth="1"/>
    <col min="15903" max="15903" width="30.28515625" style="1" customWidth="1"/>
    <col min="15904" max="15904" width="5" style="1" customWidth="1"/>
    <col min="15905" max="15905" width="0" style="1" hidden="1" customWidth="1"/>
    <col min="15906" max="15906" width="14.28515625" style="1" customWidth="1"/>
    <col min="15907" max="15907" width="5.7109375" style="1" customWidth="1"/>
    <col min="15908" max="15908" width="0" style="1" hidden="1" customWidth="1"/>
    <col min="15909" max="15909" width="17.28515625" style="1" customWidth="1"/>
    <col min="15910" max="15910" width="12.7109375" style="1" customWidth="1"/>
    <col min="15911" max="15911" width="0" style="1" hidden="1" customWidth="1"/>
    <col min="15912" max="15912" width="5.28515625" style="1" customWidth="1"/>
    <col min="15913" max="15913" width="0" style="1" hidden="1" customWidth="1"/>
    <col min="15914" max="15914" width="17" style="1" customWidth="1"/>
    <col min="15915" max="15915" width="6.28515625" style="1" customWidth="1"/>
    <col min="15916" max="15916" width="0" style="1" hidden="1" customWidth="1"/>
    <col min="15917" max="15917" width="14.28515625" style="1" customWidth="1"/>
    <col min="15918" max="15918" width="7.5703125" style="1" customWidth="1"/>
    <col min="15919" max="15919" width="0" style="1" hidden="1" customWidth="1"/>
    <col min="15920" max="15921" width="14.28515625" style="1" customWidth="1"/>
    <col min="15922" max="15922" width="20.7109375" style="1" customWidth="1"/>
    <col min="15923" max="15923" width="14.42578125" style="1" customWidth="1"/>
    <col min="15924" max="15924" width="15" style="1" customWidth="1"/>
    <col min="15925" max="15925" width="2.7109375" style="1" customWidth="1"/>
    <col min="15926" max="15926" width="11.7109375" style="1" customWidth="1"/>
    <col min="15927" max="15927" width="11.5703125" style="1" customWidth="1"/>
    <col min="15928" max="15928" width="2.28515625" style="1" customWidth="1"/>
    <col min="15929" max="15929" width="41" style="1" customWidth="1"/>
    <col min="15930" max="15930" width="14.28515625" style="1" customWidth="1"/>
    <col min="15931" max="15932" width="11.5703125" style="1" customWidth="1"/>
    <col min="15933" max="15933" width="21.7109375" style="1" customWidth="1"/>
    <col min="15934" max="16125" width="11.42578125" style="1"/>
    <col min="16126" max="16126" width="21.7109375" style="1" customWidth="1"/>
    <col min="16127" max="16127" width="13.7109375" style="1" customWidth="1"/>
    <col min="16128" max="16128" width="38.7109375" style="1" customWidth="1"/>
    <col min="16129" max="16129" width="3" style="1" bestFit="1" customWidth="1"/>
    <col min="16130" max="16130" width="32.28515625" style="1" customWidth="1"/>
    <col min="16131" max="16131" width="46.28515625" style="1" customWidth="1"/>
    <col min="16132" max="16132" width="19" style="1" customWidth="1"/>
    <col min="16133" max="16133" width="0" style="1" hidden="1" customWidth="1"/>
    <col min="16134" max="16134" width="17.7109375" style="1" customWidth="1"/>
    <col min="16135" max="16135" width="0" style="1" hidden="1" customWidth="1"/>
    <col min="16136" max="16136" width="22.28515625" style="1" customWidth="1"/>
    <col min="16137" max="16137" width="5.28515625" style="1" customWidth="1"/>
    <col min="16138" max="16138" width="36.28515625" style="1" customWidth="1"/>
    <col min="16139" max="16139" width="5.7109375" style="1" customWidth="1"/>
    <col min="16140" max="16140" width="0" style="1" hidden="1" customWidth="1"/>
    <col min="16141" max="16141" width="20.7109375" style="1" customWidth="1"/>
    <col min="16142" max="16142" width="4.7109375" style="1" customWidth="1"/>
    <col min="16143" max="16143" width="0" style="1" hidden="1" customWidth="1"/>
    <col min="16144" max="16144" width="24.7109375" style="1" customWidth="1"/>
    <col min="16145" max="16145" width="12.28515625" style="1" customWidth="1"/>
    <col min="16146" max="16146" width="0" style="1" hidden="1" customWidth="1"/>
    <col min="16147" max="16147" width="3.42578125" style="1" customWidth="1"/>
    <col min="16148" max="16148" width="0" style="1" hidden="1" customWidth="1"/>
    <col min="16149" max="16149" width="17.7109375" style="1" customWidth="1"/>
    <col min="16150" max="16150" width="3.42578125" style="1" customWidth="1"/>
    <col min="16151" max="16151" width="0" style="1" hidden="1" customWidth="1"/>
    <col min="16152" max="16152" width="23.7109375" style="1" customWidth="1"/>
    <col min="16153" max="16153" width="10" style="1" customWidth="1"/>
    <col min="16154" max="16154" width="0" style="1" hidden="1" customWidth="1"/>
    <col min="16155" max="16156" width="14.7109375" style="1" customWidth="1"/>
    <col min="16157" max="16157" width="12.7109375" style="1" customWidth="1"/>
    <col min="16158" max="16158" width="3.28515625" style="1" customWidth="1"/>
    <col min="16159" max="16159" width="30.28515625" style="1" customWidth="1"/>
    <col min="16160" max="16160" width="5" style="1" customWidth="1"/>
    <col min="16161" max="16161" width="0" style="1" hidden="1" customWidth="1"/>
    <col min="16162" max="16162" width="14.28515625" style="1" customWidth="1"/>
    <col min="16163" max="16163" width="5.7109375" style="1" customWidth="1"/>
    <col min="16164" max="16164" width="0" style="1" hidden="1" customWidth="1"/>
    <col min="16165" max="16165" width="17.28515625" style="1" customWidth="1"/>
    <col min="16166" max="16166" width="12.7109375" style="1" customWidth="1"/>
    <col min="16167" max="16167" width="0" style="1" hidden="1" customWidth="1"/>
    <col min="16168" max="16168" width="5.28515625" style="1" customWidth="1"/>
    <col min="16169" max="16169" width="0" style="1" hidden="1" customWidth="1"/>
    <col min="16170" max="16170" width="17" style="1" customWidth="1"/>
    <col min="16171" max="16171" width="6.28515625" style="1" customWidth="1"/>
    <col min="16172" max="16172" width="0" style="1" hidden="1" customWidth="1"/>
    <col min="16173" max="16173" width="14.28515625" style="1" customWidth="1"/>
    <col min="16174" max="16174" width="7.5703125" style="1" customWidth="1"/>
    <col min="16175" max="16175" width="0" style="1" hidden="1" customWidth="1"/>
    <col min="16176" max="16177" width="14.28515625" style="1" customWidth="1"/>
    <col min="16178" max="16178" width="20.7109375" style="1" customWidth="1"/>
    <col min="16179" max="16179" width="14.42578125" style="1" customWidth="1"/>
    <col min="16180" max="16180" width="15" style="1" customWidth="1"/>
    <col min="16181" max="16181" width="2.7109375" style="1" customWidth="1"/>
    <col min="16182" max="16182" width="11.7109375" style="1" customWidth="1"/>
    <col min="16183" max="16183" width="11.5703125" style="1" customWidth="1"/>
    <col min="16184" max="16184" width="2.28515625" style="1" customWidth="1"/>
    <col min="16185" max="16185" width="41" style="1" customWidth="1"/>
    <col min="16186" max="16186" width="14.28515625" style="1" customWidth="1"/>
    <col min="16187" max="16188" width="11.5703125" style="1" customWidth="1"/>
    <col min="16189" max="16189" width="21.7109375" style="1" customWidth="1"/>
    <col min="16190" max="16383" width="11.42578125" style="1"/>
    <col min="16384" max="16384" width="11.5703125" style="1" customWidth="1"/>
  </cols>
  <sheetData>
    <row r="1" spans="1:86" ht="16.5" customHeight="1" x14ac:dyDescent="0.25">
      <c r="A1" s="754" t="s">
        <v>150</v>
      </c>
      <c r="B1" s="755"/>
      <c r="C1" s="755"/>
      <c r="D1" s="755"/>
      <c r="E1" s="755"/>
      <c r="F1" s="755"/>
      <c r="G1" s="755"/>
      <c r="H1" s="755"/>
      <c r="I1" s="755"/>
      <c r="J1" s="755"/>
      <c r="K1" s="755"/>
      <c r="L1" s="755"/>
      <c r="M1" s="755"/>
      <c r="N1" s="755"/>
      <c r="O1" s="755"/>
      <c r="P1" s="755"/>
      <c r="Q1" s="755"/>
      <c r="R1" s="755"/>
      <c r="S1" s="755"/>
      <c r="T1" s="755"/>
      <c r="U1" s="758" t="s">
        <v>151</v>
      </c>
      <c r="V1" s="758"/>
      <c r="W1" s="758"/>
      <c r="X1" s="758"/>
      <c r="Y1" s="758"/>
      <c r="Z1" s="758"/>
      <c r="AA1" s="758"/>
      <c r="AB1" s="758"/>
      <c r="AC1" s="760" t="s">
        <v>152</v>
      </c>
      <c r="AD1" s="760"/>
      <c r="AE1" s="760"/>
      <c r="AF1" s="760"/>
      <c r="AG1" s="760"/>
      <c r="AH1" s="760"/>
      <c r="AI1" s="760"/>
      <c r="AJ1" s="760"/>
      <c r="AK1" s="760"/>
      <c r="AL1" s="760"/>
      <c r="AM1" s="760"/>
      <c r="AN1" s="760"/>
      <c r="AO1" s="760"/>
      <c r="AP1" s="760"/>
      <c r="AQ1" s="760"/>
      <c r="AR1" s="760"/>
      <c r="AS1" s="760"/>
      <c r="AT1" s="760"/>
      <c r="AU1" s="417"/>
      <c r="AV1" s="761" t="s">
        <v>153</v>
      </c>
      <c r="AW1" s="761"/>
      <c r="AX1" s="762"/>
      <c r="AY1" s="780" t="s">
        <v>522</v>
      </c>
      <c r="AZ1" s="781"/>
      <c r="BA1" s="781"/>
      <c r="BB1" s="781"/>
      <c r="BC1" s="781"/>
      <c r="BD1" s="781"/>
      <c r="BE1" s="781"/>
      <c r="BF1" s="781"/>
      <c r="BG1" s="781"/>
      <c r="BH1" s="781"/>
      <c r="BI1" s="781"/>
      <c r="BJ1" s="781"/>
      <c r="BK1" s="781"/>
      <c r="BL1" s="781"/>
      <c r="BM1" s="781"/>
      <c r="BN1" s="781"/>
      <c r="BO1" s="781"/>
      <c r="BP1" s="781"/>
      <c r="BQ1" s="781"/>
      <c r="BR1" s="781"/>
      <c r="BS1" s="781"/>
      <c r="BT1" s="781"/>
      <c r="BU1" s="781"/>
      <c r="BV1" s="781"/>
      <c r="BW1" s="781"/>
      <c r="BX1" s="781"/>
      <c r="BY1" s="781"/>
      <c r="BZ1" s="781"/>
      <c r="CA1" s="781"/>
      <c r="CB1" s="781"/>
      <c r="CC1" s="781"/>
      <c r="CD1" s="781"/>
      <c r="CE1" s="781"/>
      <c r="CF1" s="781"/>
      <c r="CG1" s="781"/>
      <c r="CH1" s="781"/>
    </row>
    <row r="2" spans="1:86" ht="13.5"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0" t="s">
        <v>154</v>
      </c>
      <c r="AD2" s="750" t="s">
        <v>155</v>
      </c>
      <c r="AE2" s="750" t="s">
        <v>156</v>
      </c>
      <c r="AF2" s="750"/>
      <c r="AG2" s="750"/>
      <c r="AH2" s="750"/>
      <c r="AI2" s="750" t="s">
        <v>157</v>
      </c>
      <c r="AJ2" s="750" t="s">
        <v>158</v>
      </c>
      <c r="AK2" s="750"/>
      <c r="AL2" s="750"/>
      <c r="AM2" s="750"/>
      <c r="AN2" s="750"/>
      <c r="AO2" s="750"/>
      <c r="AP2" s="750"/>
      <c r="AQ2" s="750"/>
      <c r="AR2" s="750"/>
      <c r="AS2" s="750"/>
      <c r="AT2" s="750"/>
      <c r="AU2" s="751" t="s">
        <v>159</v>
      </c>
      <c r="AV2" s="751"/>
      <c r="AW2" s="751"/>
      <c r="AX2" s="752" t="s">
        <v>9</v>
      </c>
      <c r="AY2" s="753" t="s">
        <v>160</v>
      </c>
      <c r="AZ2" s="747"/>
      <c r="BA2" s="747" t="s">
        <v>126</v>
      </c>
      <c r="BB2" s="747" t="s">
        <v>161</v>
      </c>
      <c r="BC2" s="747" t="s">
        <v>162</v>
      </c>
      <c r="BD2" s="747" t="s">
        <v>163</v>
      </c>
      <c r="BE2" s="907" t="s">
        <v>164</v>
      </c>
      <c r="BF2" s="779"/>
      <c r="BG2" s="779"/>
      <c r="BH2" s="779"/>
      <c r="BI2" s="779"/>
      <c r="BJ2" s="779"/>
      <c r="BK2" s="779"/>
      <c r="BL2" s="779"/>
      <c r="BM2" s="779"/>
      <c r="BN2" s="779"/>
      <c r="BO2" s="779"/>
      <c r="BP2" s="779"/>
      <c r="BQ2" s="779"/>
      <c r="BR2" s="779"/>
      <c r="BS2" s="779"/>
      <c r="BT2" s="779"/>
      <c r="BU2" s="779"/>
      <c r="BV2" s="779"/>
      <c r="BW2" s="779"/>
      <c r="BX2" s="779"/>
      <c r="BY2" s="779"/>
      <c r="BZ2" s="779"/>
      <c r="CA2" s="779"/>
      <c r="CB2" s="779"/>
      <c r="CC2" s="779"/>
      <c r="CD2" s="779"/>
      <c r="CE2" s="779"/>
      <c r="CF2" s="779"/>
      <c r="CG2" s="779"/>
      <c r="CH2" s="779"/>
    </row>
    <row r="3" spans="1:86" s="15" customFormat="1" ht="52.5" customHeight="1" x14ac:dyDescent="0.25">
      <c r="A3" s="137" t="s">
        <v>165</v>
      </c>
      <c r="B3" s="343" t="s">
        <v>124</v>
      </c>
      <c r="C3" s="343" t="s">
        <v>6</v>
      </c>
      <c r="D3" s="343" t="s">
        <v>1</v>
      </c>
      <c r="E3" s="343" t="s">
        <v>2</v>
      </c>
      <c r="F3" s="343" t="s">
        <v>166</v>
      </c>
      <c r="G3" s="749" t="s">
        <v>167</v>
      </c>
      <c r="H3" s="749"/>
      <c r="I3" s="343" t="s">
        <v>168</v>
      </c>
      <c r="J3" s="343" t="s">
        <v>16</v>
      </c>
      <c r="K3" s="343" t="s">
        <v>169</v>
      </c>
      <c r="L3" s="343" t="s">
        <v>170</v>
      </c>
      <c r="M3" s="343" t="s">
        <v>13</v>
      </c>
      <c r="N3" s="343" t="s">
        <v>146</v>
      </c>
      <c r="O3" s="343" t="s">
        <v>14</v>
      </c>
      <c r="P3" s="343" t="s">
        <v>146</v>
      </c>
      <c r="Q3" s="343" t="s">
        <v>15</v>
      </c>
      <c r="R3" s="343" t="s">
        <v>146</v>
      </c>
      <c r="S3" s="343" t="s">
        <v>171</v>
      </c>
      <c r="T3" s="343" t="s">
        <v>11</v>
      </c>
      <c r="U3" s="138" t="s">
        <v>172</v>
      </c>
      <c r="V3" s="136" t="s">
        <v>173</v>
      </c>
      <c r="W3" s="138" t="s">
        <v>146</v>
      </c>
      <c r="X3" s="136" t="s">
        <v>174</v>
      </c>
      <c r="Y3" s="138" t="s">
        <v>146</v>
      </c>
      <c r="Z3" s="136" t="s">
        <v>175</v>
      </c>
      <c r="AA3" s="136" t="s">
        <v>146</v>
      </c>
      <c r="AB3" s="136" t="s">
        <v>176</v>
      </c>
      <c r="AC3" s="750"/>
      <c r="AD3" s="750"/>
      <c r="AE3" s="344" t="s">
        <v>5</v>
      </c>
      <c r="AF3" s="139" t="s">
        <v>177</v>
      </c>
      <c r="AG3" s="344" t="s">
        <v>178</v>
      </c>
      <c r="AH3" s="344" t="s">
        <v>177</v>
      </c>
      <c r="AI3" s="750"/>
      <c r="AJ3" s="344" t="s">
        <v>179</v>
      </c>
      <c r="AK3" s="912" t="s">
        <v>180</v>
      </c>
      <c r="AL3" s="913"/>
      <c r="AM3" s="750" t="s">
        <v>7</v>
      </c>
      <c r="AN3" s="750"/>
      <c r="AO3" s="750" t="s">
        <v>8</v>
      </c>
      <c r="AP3" s="750"/>
      <c r="AQ3" s="344" t="s">
        <v>181</v>
      </c>
      <c r="AR3" s="750" t="s">
        <v>126</v>
      </c>
      <c r="AS3" s="750"/>
      <c r="AT3" s="344" t="s">
        <v>182</v>
      </c>
      <c r="AU3" s="751"/>
      <c r="AV3" s="751"/>
      <c r="AW3" s="751"/>
      <c r="AX3" s="752"/>
      <c r="AY3" s="753"/>
      <c r="AZ3" s="747"/>
      <c r="BA3" s="747"/>
      <c r="BB3" s="747"/>
      <c r="BC3" s="747"/>
      <c r="BD3" s="747"/>
      <c r="BE3" s="341" t="s">
        <v>183</v>
      </c>
      <c r="BF3" s="341" t="s">
        <v>1029</v>
      </c>
      <c r="BG3" s="341" t="s">
        <v>184</v>
      </c>
      <c r="BH3" s="341" t="s">
        <v>1025</v>
      </c>
      <c r="BI3" s="341" t="s">
        <v>1026</v>
      </c>
      <c r="BJ3" s="341" t="s">
        <v>183</v>
      </c>
      <c r="BK3" s="341" t="s">
        <v>1029</v>
      </c>
      <c r="BL3" s="341" t="s">
        <v>184</v>
      </c>
      <c r="BM3" s="341" t="s">
        <v>1025</v>
      </c>
      <c r="BN3" s="341" t="s">
        <v>1026</v>
      </c>
      <c r="BO3" s="341" t="s">
        <v>183</v>
      </c>
      <c r="BP3" s="341" t="s">
        <v>1029</v>
      </c>
      <c r="BQ3" s="341" t="s">
        <v>184</v>
      </c>
      <c r="BR3" s="341" t="s">
        <v>1025</v>
      </c>
      <c r="BS3" s="341" t="s">
        <v>1026</v>
      </c>
      <c r="BT3" s="341" t="s">
        <v>183</v>
      </c>
      <c r="BU3" s="341" t="s">
        <v>1029</v>
      </c>
      <c r="BV3" s="341" t="s">
        <v>184</v>
      </c>
      <c r="BW3" s="341" t="s">
        <v>1025</v>
      </c>
      <c r="BX3" s="341" t="s">
        <v>1026</v>
      </c>
      <c r="BY3" s="341" t="s">
        <v>183</v>
      </c>
      <c r="BZ3" s="341" t="s">
        <v>1029</v>
      </c>
      <c r="CA3" s="341" t="s">
        <v>184</v>
      </c>
      <c r="CB3" s="341" t="s">
        <v>1025</v>
      </c>
      <c r="CC3" s="341" t="s">
        <v>1026</v>
      </c>
      <c r="CD3" s="341" t="s">
        <v>183</v>
      </c>
      <c r="CE3" s="341" t="s">
        <v>1029</v>
      </c>
      <c r="CF3" s="341" t="s">
        <v>184</v>
      </c>
      <c r="CG3" s="341" t="s">
        <v>1025</v>
      </c>
      <c r="CH3" s="341" t="s">
        <v>1026</v>
      </c>
    </row>
    <row r="4" spans="1:86" ht="114.75" x14ac:dyDescent="0.25">
      <c r="A4" s="737" t="s">
        <v>196</v>
      </c>
      <c r="B4" s="725" t="s">
        <v>82</v>
      </c>
      <c r="C4" s="725" t="s">
        <v>55</v>
      </c>
      <c r="D4" s="725" t="s">
        <v>76</v>
      </c>
      <c r="E4" s="725" t="s">
        <v>77</v>
      </c>
      <c r="F4" s="739" t="s">
        <v>242</v>
      </c>
      <c r="G4" s="727" t="s">
        <v>210</v>
      </c>
      <c r="H4" s="743" t="s">
        <v>244</v>
      </c>
      <c r="I4" s="739" t="s">
        <v>245</v>
      </c>
      <c r="J4" s="725" t="s">
        <v>48</v>
      </c>
      <c r="K4" s="725">
        <v>1</v>
      </c>
      <c r="L4" s="735">
        <f>IF(J4="Diaria",+(K4/360),IF(J4="Mensual",+(K4/12),IF(J4="Semanal",+(K4/52),IF(J4="Bimestral",+(K4/6),IF(J4="Trimestral",+(K4/4),IF(J4="Semestral",+(K4/2),IF(J4="Anual",+(K4/1),"")))))))</f>
        <v>1.9230769230769232E-2</v>
      </c>
      <c r="M4" s="725" t="s">
        <v>29</v>
      </c>
      <c r="N4" s="725">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725" t="s">
        <v>46</v>
      </c>
      <c r="P4" s="725">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725" t="s">
        <v>70</v>
      </c>
      <c r="R4" s="72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720" t="s">
        <v>57</v>
      </c>
      <c r="T4" s="720" t="s">
        <v>58</v>
      </c>
      <c r="U4" s="720">
        <f>+MAX(N4,P4,R4)</f>
        <v>0.4</v>
      </c>
      <c r="V4" s="722" t="str">
        <f>IF(L4&lt;=20%,"Muy baja",IF(L4&lt;=40%,"Baja",IF(L4&lt;=60%,"Media",IF(L4&lt;=80%,"Alta",IF(L4&lt;=100%,"Muy alta",IF(L4&gt;=100%,"Muy alta",""))))))</f>
        <v>Muy baja</v>
      </c>
      <c r="W4" s="723">
        <f>+IFERROR(VLOOKUP(V4,[7]Fórmula!$F$1:$G$6,2,FALSE),"")</f>
        <v>0.2</v>
      </c>
      <c r="X4" s="724" t="s">
        <v>53</v>
      </c>
      <c r="Y4" s="723">
        <f>+IFERROR(VLOOKUP(X4,[7]Fórmula!$H$1:$I$6,2,FALSE),"")</f>
        <v>0.6</v>
      </c>
      <c r="Z4" s="732" t="s">
        <v>53</v>
      </c>
      <c r="AA4" s="723">
        <f>IF(Z4="Bajo",25%,IF(Z4="Moderado",50%,IF(Z4="Alto",75%,IF(Z4="Extremo",100%,""))))</f>
        <v>0.5</v>
      </c>
      <c r="AB4" s="740" t="s">
        <v>246</v>
      </c>
      <c r="AC4" s="49" t="s">
        <v>598</v>
      </c>
      <c r="AD4" s="49" t="s">
        <v>248</v>
      </c>
      <c r="AE4" s="49" t="s">
        <v>54</v>
      </c>
      <c r="AF4" s="31">
        <f t="shared" ref="AF4:AF11" si="0">IF(AE4="Preventivo",25%,IF(AE4="Detectivo",15%,IF(AE4="Correctivo",10%,"")))</f>
        <v>0.25</v>
      </c>
      <c r="AG4" s="335" t="s">
        <v>194</v>
      </c>
      <c r="AH4" s="31">
        <f t="shared" ref="AH4:AH15" si="1">IF(AG4="Manual",15%,IF(AG4="Automático",25%,""))</f>
        <v>0.15</v>
      </c>
      <c r="AI4" s="31">
        <f t="shared" ref="AI4:AI14" si="2">+AH4+AF4</f>
        <v>0.4</v>
      </c>
      <c r="AJ4" s="335" t="s">
        <v>195</v>
      </c>
      <c r="AK4" s="322" t="s">
        <v>196</v>
      </c>
      <c r="AL4" s="49" t="s">
        <v>249</v>
      </c>
      <c r="AM4" s="322" t="s">
        <v>23</v>
      </c>
      <c r="AN4" s="335" t="s">
        <v>250</v>
      </c>
      <c r="AO4" s="335" t="s">
        <v>24</v>
      </c>
      <c r="AP4" s="335" t="s">
        <v>48</v>
      </c>
      <c r="AQ4" s="335" t="s">
        <v>251</v>
      </c>
      <c r="AR4" s="335" t="s">
        <v>201</v>
      </c>
      <c r="AS4" s="335" t="s">
        <v>252</v>
      </c>
      <c r="AT4" s="335" t="s">
        <v>203</v>
      </c>
      <c r="AU4" s="335">
        <f>+AA4*AI4</f>
        <v>0.2</v>
      </c>
      <c r="AV4" s="32">
        <f>+AA4-AU4</f>
        <v>0.3</v>
      </c>
      <c r="AW4" s="732" t="str">
        <f>+IF(C4="Corrupción","Moderado",IF(AV5&lt;=25%,"Bajo",IF(AV5&lt;=50%,"Moderado",IF(AV5&lt;=75%,"Alto",IF(AV5&gt;75%,"Extremo","")))))</f>
        <v>Moderado</v>
      </c>
      <c r="AX4" s="734" t="s">
        <v>56</v>
      </c>
      <c r="AY4" s="147">
        <v>1</v>
      </c>
      <c r="AZ4" s="475" t="s">
        <v>599</v>
      </c>
      <c r="BA4" s="326" t="s">
        <v>600</v>
      </c>
      <c r="BB4" s="418">
        <v>45292</v>
      </c>
      <c r="BC4" s="30">
        <v>45657</v>
      </c>
      <c r="BD4" s="419" t="s">
        <v>255</v>
      </c>
      <c r="BE4" s="34">
        <v>45351</v>
      </c>
      <c r="BF4" s="34"/>
      <c r="BG4" s="97"/>
      <c r="BH4" s="97"/>
      <c r="BI4" s="97"/>
      <c r="BJ4" s="34">
        <v>45412</v>
      </c>
      <c r="BK4" s="34"/>
      <c r="BL4" s="97"/>
      <c r="BM4" s="97"/>
      <c r="BN4" s="97"/>
      <c r="BO4" s="34">
        <v>45473</v>
      </c>
      <c r="BP4" s="34"/>
      <c r="BQ4" s="97"/>
      <c r="BR4" s="97"/>
      <c r="BS4" s="97"/>
      <c r="BT4" s="34">
        <v>45535</v>
      </c>
      <c r="BU4" s="34"/>
      <c r="BV4" s="97"/>
      <c r="BW4" s="97"/>
      <c r="BX4" s="97"/>
      <c r="BY4" s="34">
        <v>45596</v>
      </c>
      <c r="BZ4" s="34"/>
      <c r="CA4" s="97"/>
      <c r="CB4" s="97"/>
      <c r="CC4" s="97"/>
      <c r="CD4" s="34">
        <v>45657</v>
      </c>
      <c r="CE4" s="34"/>
      <c r="CF4" s="97"/>
      <c r="CG4" s="97"/>
      <c r="CH4" s="97"/>
    </row>
    <row r="5" spans="1:86" ht="409.5" customHeight="1" x14ac:dyDescent="0.25">
      <c r="A5" s="737"/>
      <c r="B5" s="725"/>
      <c r="C5" s="725"/>
      <c r="D5" s="725"/>
      <c r="E5" s="725"/>
      <c r="F5" s="739"/>
      <c r="G5" s="727"/>
      <c r="H5" s="743"/>
      <c r="I5" s="739"/>
      <c r="J5" s="725"/>
      <c r="K5" s="725"/>
      <c r="L5" s="735"/>
      <c r="M5" s="725"/>
      <c r="N5" s="725"/>
      <c r="O5" s="725"/>
      <c r="P5" s="725"/>
      <c r="Q5" s="725"/>
      <c r="R5" s="725"/>
      <c r="S5" s="720"/>
      <c r="T5" s="720"/>
      <c r="U5" s="720"/>
      <c r="V5" s="722"/>
      <c r="W5" s="723"/>
      <c r="X5" s="724"/>
      <c r="Y5" s="723"/>
      <c r="Z5" s="732"/>
      <c r="AA5" s="723"/>
      <c r="AB5" s="740"/>
      <c r="AC5" s="49" t="s">
        <v>601</v>
      </c>
      <c r="AD5" s="49" t="s">
        <v>602</v>
      </c>
      <c r="AE5" s="49" t="s">
        <v>54</v>
      </c>
      <c r="AF5" s="31">
        <f t="shared" si="0"/>
        <v>0.25</v>
      </c>
      <c r="AG5" s="335" t="s">
        <v>194</v>
      </c>
      <c r="AH5" s="31">
        <f t="shared" si="1"/>
        <v>0.15</v>
      </c>
      <c r="AI5" s="31">
        <f t="shared" si="2"/>
        <v>0.4</v>
      </c>
      <c r="AJ5" s="335" t="s">
        <v>195</v>
      </c>
      <c r="AK5" s="322" t="s">
        <v>196</v>
      </c>
      <c r="AL5" s="49" t="s">
        <v>249</v>
      </c>
      <c r="AM5" s="322" t="s">
        <v>23</v>
      </c>
      <c r="AN5" s="335" t="s">
        <v>250</v>
      </c>
      <c r="AO5" s="335" t="s">
        <v>24</v>
      </c>
      <c r="AP5" s="335" t="s">
        <v>48</v>
      </c>
      <c r="AQ5" s="335" t="s">
        <v>603</v>
      </c>
      <c r="AR5" s="335" t="s">
        <v>201</v>
      </c>
      <c r="AS5" s="335" t="s">
        <v>604</v>
      </c>
      <c r="AT5" s="335" t="s">
        <v>203</v>
      </c>
      <c r="AU5" s="335">
        <f>+AV4*AI5</f>
        <v>0.12</v>
      </c>
      <c r="AV5" s="32">
        <f>+AV4-AU5</f>
        <v>0.18</v>
      </c>
      <c r="AW5" s="732"/>
      <c r="AX5" s="734"/>
      <c r="AY5" s="153">
        <v>2</v>
      </c>
      <c r="AZ5" s="421"/>
      <c r="BA5" s="326" t="s">
        <v>600</v>
      </c>
      <c r="BB5" s="418">
        <v>45292</v>
      </c>
      <c r="BC5" s="30">
        <v>45657</v>
      </c>
      <c r="BD5" s="326" t="s">
        <v>605</v>
      </c>
      <c r="BE5" s="34">
        <v>45351</v>
      </c>
      <c r="BF5" s="34"/>
      <c r="BG5" s="97"/>
      <c r="BH5" s="97"/>
      <c r="BI5" s="97"/>
      <c r="BJ5" s="34">
        <v>45412</v>
      </c>
      <c r="BK5" s="34"/>
      <c r="BL5" s="97"/>
      <c r="BM5" s="97"/>
      <c r="BN5" s="97"/>
      <c r="BO5" s="34">
        <v>45473</v>
      </c>
      <c r="BP5" s="34"/>
      <c r="BQ5" s="97"/>
      <c r="BR5" s="97"/>
      <c r="BS5" s="97"/>
      <c r="BT5" s="34">
        <v>45535</v>
      </c>
      <c r="BU5" s="34"/>
      <c r="BV5" s="97"/>
      <c r="BW5" s="97"/>
      <c r="BX5" s="97"/>
      <c r="BY5" s="34">
        <v>45596</v>
      </c>
      <c r="BZ5" s="34"/>
      <c r="CA5" s="97"/>
      <c r="CB5" s="97"/>
      <c r="CC5" s="97"/>
      <c r="CD5" s="34">
        <v>45657</v>
      </c>
      <c r="CE5" s="34"/>
      <c r="CF5" s="97"/>
      <c r="CG5" s="97"/>
      <c r="CH5" s="97"/>
    </row>
    <row r="6" spans="1:86" ht="231.75" customHeight="1" x14ac:dyDescent="0.25">
      <c r="A6" s="737" t="s">
        <v>196</v>
      </c>
      <c r="B6" s="725" t="s">
        <v>82</v>
      </c>
      <c r="C6" s="725" t="s">
        <v>89</v>
      </c>
      <c r="D6" s="725" t="s">
        <v>76</v>
      </c>
      <c r="E6" s="725" t="s">
        <v>93</v>
      </c>
      <c r="F6" s="739" t="s">
        <v>615</v>
      </c>
      <c r="G6" s="727" t="s">
        <v>1098</v>
      </c>
      <c r="H6" s="725" t="s">
        <v>616</v>
      </c>
      <c r="I6" s="739" t="s">
        <v>617</v>
      </c>
      <c r="J6" s="725" t="s">
        <v>32</v>
      </c>
      <c r="K6" s="725">
        <v>1</v>
      </c>
      <c r="L6" s="909">
        <f>IF(J6="Diaria",+(K6/360),IF(J6="Semanal",+(K6/52),IF(J6="Mensual",+(K6/12),IF(J6="Bimestral",+(K6/6),IF(J6="Trimestral",+(K6/4),IF(J6="Semestral",+(K6/2),IF(J6="Anual",+(K6/1),"")))))))</f>
        <v>2.7777777777777779E-3</v>
      </c>
      <c r="M6" s="725" t="s">
        <v>29</v>
      </c>
      <c r="N6" s="725">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0.2</v>
      </c>
      <c r="O6" s="725" t="s">
        <v>30</v>
      </c>
      <c r="P6" s="725">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0.2</v>
      </c>
      <c r="Q6" s="725" t="s">
        <v>70</v>
      </c>
      <c r="R6" s="725">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720" t="s">
        <v>57</v>
      </c>
      <c r="T6" s="720" t="s">
        <v>70</v>
      </c>
      <c r="U6" s="720">
        <f>+MAX(N6,P6,R6)</f>
        <v>0.2</v>
      </c>
      <c r="V6" s="722" t="str">
        <f>IF(L6&lt;=20%,"Muy baja",IF(L6&lt;=40%,"Baja",IF(L6&lt;=60%,"Media",IF(L6&lt;=80%,"Alta",IF(L6&lt;=100%,"Muy alta",IF(L6&gt;=100%,"Muy alta",""))))))</f>
        <v>Muy baja</v>
      </c>
      <c r="W6" s="723">
        <f>+IFERROR(VLOOKUP(V6,[7]Fórmula!$F$1:$G$6,2,FALSE),"")</f>
        <v>0.2</v>
      </c>
      <c r="X6" s="722" t="str">
        <f>IF(U6=20%,"Leve",IF(U6=40%,"Menor",IF(U6=60%,"Moderado",IF(U6=80%,"Mayor",IF(U6=100%,"Catastrófico","")))))</f>
        <v>Leve</v>
      </c>
      <c r="Y6" s="723">
        <f>+IFERROR(VLOOKUP(X6,[7]Fórmula!$H$1:$I$6,2,FALSE),"")</f>
        <v>0.2</v>
      </c>
      <c r="Z6" s="815" t="str">
        <f>+IFERROR(VLOOKUP(V6&amp;X6,[7]Fórmula!$C$2:$D$26,2,FALSE),"")</f>
        <v>Bajo</v>
      </c>
      <c r="AA6" s="723">
        <f>IF(Z6="Bajo",25%,IF(Z6="Moderado",50%,IF(Z6="Alto",75%,IF(Z6="Extremo",100%,""))))</f>
        <v>0.25</v>
      </c>
      <c r="AB6" s="740" t="s">
        <v>618</v>
      </c>
      <c r="AC6" s="49" t="s">
        <v>607</v>
      </c>
      <c r="AD6" s="49" t="s">
        <v>619</v>
      </c>
      <c r="AE6" s="49" t="s">
        <v>54</v>
      </c>
      <c r="AF6" s="31">
        <f t="shared" si="0"/>
        <v>0.25</v>
      </c>
      <c r="AG6" s="335" t="s">
        <v>194</v>
      </c>
      <c r="AH6" s="31">
        <f t="shared" si="1"/>
        <v>0.15</v>
      </c>
      <c r="AI6" s="31">
        <f t="shared" si="2"/>
        <v>0.4</v>
      </c>
      <c r="AJ6" s="335" t="s">
        <v>195</v>
      </c>
      <c r="AK6" s="322" t="s">
        <v>186</v>
      </c>
      <c r="AL6" s="49" t="s">
        <v>620</v>
      </c>
      <c r="AM6" s="322" t="s">
        <v>23</v>
      </c>
      <c r="AN6" s="335" t="s">
        <v>621</v>
      </c>
      <c r="AO6" s="335" t="s">
        <v>24</v>
      </c>
      <c r="AP6" s="335" t="s">
        <v>622</v>
      </c>
      <c r="AQ6" s="335" t="s">
        <v>623</v>
      </c>
      <c r="AR6" s="335" t="s">
        <v>201</v>
      </c>
      <c r="AS6" s="335" t="s">
        <v>624</v>
      </c>
      <c r="AT6" s="335" t="s">
        <v>203</v>
      </c>
      <c r="AU6" s="335">
        <f>+AA6*AI6</f>
        <v>0.1</v>
      </c>
      <c r="AV6" s="32">
        <f>+AA6-AU6</f>
        <v>0.15</v>
      </c>
      <c r="AW6" s="815" t="str">
        <f>+IF(C6="Corrupción","Moderado",IF(AV7&lt;=25%,"Bajo",IF(AV7&lt;=50%,"Moderado",IF(AV7&lt;=75%,"Alto",IF(AV7&gt;75%,"Extremo","")))))</f>
        <v>Bajo</v>
      </c>
      <c r="AX6" s="734" t="s">
        <v>56</v>
      </c>
      <c r="AY6" s="147">
        <v>1</v>
      </c>
      <c r="AZ6" s="69"/>
      <c r="BA6" s="322" t="s">
        <v>613</v>
      </c>
      <c r="BB6" s="30">
        <v>45292</v>
      </c>
      <c r="BC6" s="418">
        <v>45657</v>
      </c>
      <c r="BD6" s="35"/>
      <c r="BE6" s="34">
        <v>45351</v>
      </c>
      <c r="BF6" s="34"/>
      <c r="BG6" s="90"/>
      <c r="BH6" s="90"/>
      <c r="BI6" s="90"/>
      <c r="BJ6" s="34">
        <v>45412</v>
      </c>
      <c r="BK6" s="34"/>
      <c r="BL6" s="90"/>
      <c r="BM6" s="90"/>
      <c r="BN6" s="90"/>
      <c r="BO6" s="34">
        <v>45473</v>
      </c>
      <c r="BP6" s="34"/>
      <c r="BQ6" s="90"/>
      <c r="BR6" s="90"/>
      <c r="BS6" s="90"/>
      <c r="BT6" s="34">
        <v>45535</v>
      </c>
      <c r="BU6" s="34"/>
      <c r="BV6" s="90"/>
      <c r="BW6" s="90"/>
      <c r="BX6" s="90"/>
      <c r="BY6" s="34">
        <v>45596</v>
      </c>
      <c r="BZ6" s="34"/>
      <c r="CA6" s="90"/>
      <c r="CB6" s="90"/>
      <c r="CC6" s="90"/>
      <c r="CD6" s="34">
        <v>45657</v>
      </c>
      <c r="CE6" s="34"/>
      <c r="CF6" s="90"/>
      <c r="CG6" s="90"/>
      <c r="CH6" s="90"/>
    </row>
    <row r="7" spans="1:86" ht="228.75" customHeight="1" thickBot="1" x14ac:dyDescent="0.3">
      <c r="A7" s="772"/>
      <c r="B7" s="710"/>
      <c r="C7" s="710"/>
      <c r="D7" s="710"/>
      <c r="E7" s="710"/>
      <c r="F7" s="773"/>
      <c r="G7" s="910"/>
      <c r="H7" s="710"/>
      <c r="I7" s="773"/>
      <c r="J7" s="710"/>
      <c r="K7" s="710"/>
      <c r="L7" s="911"/>
      <c r="M7" s="710"/>
      <c r="N7" s="710"/>
      <c r="O7" s="710"/>
      <c r="P7" s="710"/>
      <c r="Q7" s="710"/>
      <c r="R7" s="710"/>
      <c r="S7" s="702"/>
      <c r="T7" s="702"/>
      <c r="U7" s="702"/>
      <c r="V7" s="771"/>
      <c r="W7" s="690"/>
      <c r="X7" s="771"/>
      <c r="Y7" s="690"/>
      <c r="Z7" s="775"/>
      <c r="AA7" s="690"/>
      <c r="AB7" s="767"/>
      <c r="AC7" s="49" t="s">
        <v>608</v>
      </c>
      <c r="AD7" s="28" t="s">
        <v>625</v>
      </c>
      <c r="AE7" s="28" t="s">
        <v>54</v>
      </c>
      <c r="AF7" s="37">
        <f t="shared" si="0"/>
        <v>0.25</v>
      </c>
      <c r="AG7" s="352" t="s">
        <v>609</v>
      </c>
      <c r="AH7" s="37">
        <f t="shared" si="1"/>
        <v>0.25</v>
      </c>
      <c r="AI7" s="37">
        <f t="shared" si="2"/>
        <v>0.5</v>
      </c>
      <c r="AJ7" s="352" t="s">
        <v>195</v>
      </c>
      <c r="AK7" s="312" t="s">
        <v>196</v>
      </c>
      <c r="AL7" s="40" t="s">
        <v>610</v>
      </c>
      <c r="AM7" s="312" t="s">
        <v>39</v>
      </c>
      <c r="AN7" s="335" t="s">
        <v>611</v>
      </c>
      <c r="AO7" s="352" t="s">
        <v>40</v>
      </c>
      <c r="AP7" s="352" t="s">
        <v>626</v>
      </c>
      <c r="AQ7" s="335" t="s">
        <v>612</v>
      </c>
      <c r="AR7" s="352" t="s">
        <v>201</v>
      </c>
      <c r="AS7" s="352" t="s">
        <v>627</v>
      </c>
      <c r="AT7" s="352" t="s">
        <v>203</v>
      </c>
      <c r="AU7" s="352">
        <f>+AV6*AI7</f>
        <v>7.4999999999999997E-2</v>
      </c>
      <c r="AV7" s="413">
        <f>+AV6-AU7</f>
        <v>7.4999999999999997E-2</v>
      </c>
      <c r="AW7" s="775"/>
      <c r="AX7" s="776"/>
      <c r="AY7" s="154">
        <v>2</v>
      </c>
      <c r="AZ7" s="420" t="s">
        <v>628</v>
      </c>
      <c r="BA7" s="119" t="s">
        <v>629</v>
      </c>
      <c r="BB7" s="418">
        <v>45292</v>
      </c>
      <c r="BC7" s="418">
        <v>45473</v>
      </c>
      <c r="BD7" s="420" t="s">
        <v>614</v>
      </c>
      <c r="BE7" s="34">
        <v>45351</v>
      </c>
      <c r="BF7" s="34"/>
      <c r="BG7" s="34"/>
      <c r="BH7" s="34"/>
      <c r="BI7" s="34"/>
      <c r="BJ7" s="34">
        <v>45412</v>
      </c>
      <c r="BK7" s="34"/>
      <c r="BL7" s="34"/>
      <c r="BM7" s="34"/>
      <c r="BN7" s="34"/>
      <c r="BO7" s="34">
        <v>45473</v>
      </c>
      <c r="BP7" s="34"/>
      <c r="BQ7" s="34"/>
      <c r="BR7" s="34"/>
      <c r="BS7" s="34"/>
      <c r="BT7" s="34">
        <v>45535</v>
      </c>
      <c r="BU7" s="34"/>
      <c r="BV7" s="34"/>
      <c r="BW7" s="34"/>
      <c r="BX7" s="34"/>
      <c r="BY7" s="34">
        <v>45596</v>
      </c>
      <c r="BZ7" s="34"/>
      <c r="CA7" s="34"/>
      <c r="CB7" s="34"/>
      <c r="CC7" s="34"/>
      <c r="CD7" s="34">
        <v>45657</v>
      </c>
      <c r="CE7" s="34"/>
      <c r="CF7" s="34"/>
      <c r="CG7" s="34"/>
      <c r="CH7" s="34"/>
    </row>
    <row r="8" spans="1:86" ht="159.4" customHeight="1" x14ac:dyDescent="0.25">
      <c r="A8" s="737" t="s">
        <v>196</v>
      </c>
      <c r="B8" s="725" t="s">
        <v>82</v>
      </c>
      <c r="C8" s="725" t="s">
        <v>89</v>
      </c>
      <c r="D8" s="725" t="s">
        <v>17</v>
      </c>
      <c r="E8" s="725" t="s">
        <v>93</v>
      </c>
      <c r="F8" s="739" t="s">
        <v>630</v>
      </c>
      <c r="G8" s="727" t="s">
        <v>1099</v>
      </c>
      <c r="H8" s="725" t="s">
        <v>1071</v>
      </c>
      <c r="I8" s="739" t="s">
        <v>631</v>
      </c>
      <c r="J8" s="725" t="s">
        <v>48</v>
      </c>
      <c r="K8" s="725">
        <v>15</v>
      </c>
      <c r="L8" s="909">
        <v>2.8E-3</v>
      </c>
      <c r="M8" s="725" t="s">
        <v>60</v>
      </c>
      <c r="N8" s="725">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0.6</v>
      </c>
      <c r="O8" s="725" t="s">
        <v>46</v>
      </c>
      <c r="P8" s="725">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725" t="s">
        <v>70</v>
      </c>
      <c r="R8" s="725">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20" t="s">
        <v>57</v>
      </c>
      <c r="T8" s="720" t="s">
        <v>70</v>
      </c>
      <c r="U8" s="720">
        <f>+MAX(N8,P8,R8)</f>
        <v>0.6</v>
      </c>
      <c r="V8" s="722" t="str">
        <f>IF(L8&lt;=20%,"Muy baja",IF(L8&lt;=40%,"Baja",IF(L8&lt;=60%,"Media",IF(L8&lt;=80%,"Alta",IF(L8&lt;=100%,"Muy alta",IF(L8&gt;=100%,"Muy alta",""))))))</f>
        <v>Muy baja</v>
      </c>
      <c r="W8" s="723">
        <f>+IFERROR(VLOOKUP(V8,[8]Fórmula!$F$1:$G$6,2,FALSE),"")</f>
        <v>0.2</v>
      </c>
      <c r="X8" s="724" t="str">
        <f>IF(U8=20%,"Leve",IF(U8=40%,"Menor",IF(U8=60%,"Moderado",IF(U8=80%,"Mayor",IF(U8=100%,"Catastrófico","")))))</f>
        <v>Moderado</v>
      </c>
      <c r="Y8" s="723">
        <f>+IFERROR(VLOOKUP(X8,[8]Fórmula!$H$1:$I$6,2,FALSE),"")</f>
        <v>0.6</v>
      </c>
      <c r="Z8" s="732" t="str">
        <f>+IFERROR(VLOOKUP(V8&amp;X8,[8]Fórmula!$C$2:$D$26,2,FALSE),"")</f>
        <v>Moderado</v>
      </c>
      <c r="AA8" s="723">
        <f>IF(Z8="Bajo",25%,IF(Z8="Moderado",50%,IF(Z8="Alto",75%,IF(Z8="Extremo",100%,""))))</f>
        <v>0.5</v>
      </c>
      <c r="AB8" s="908" t="s">
        <v>632</v>
      </c>
      <c r="AC8" s="40" t="s">
        <v>633</v>
      </c>
      <c r="AD8" s="49" t="s">
        <v>634</v>
      </c>
      <c r="AE8" s="49" t="s">
        <v>54</v>
      </c>
      <c r="AF8" s="31">
        <f t="shared" si="0"/>
        <v>0.25</v>
      </c>
      <c r="AG8" s="335" t="s">
        <v>194</v>
      </c>
      <c r="AH8" s="31">
        <f t="shared" si="1"/>
        <v>0.15</v>
      </c>
      <c r="AI8" s="31">
        <f t="shared" si="2"/>
        <v>0.4</v>
      </c>
      <c r="AJ8" s="335" t="s">
        <v>195</v>
      </c>
      <c r="AK8" s="322" t="s">
        <v>186</v>
      </c>
      <c r="AL8" s="39" t="s">
        <v>635</v>
      </c>
      <c r="AM8" s="322" t="s">
        <v>23</v>
      </c>
      <c r="AN8" s="335" t="s">
        <v>636</v>
      </c>
      <c r="AO8" s="335" t="s">
        <v>24</v>
      </c>
      <c r="AP8" s="335" t="s">
        <v>96</v>
      </c>
      <c r="AQ8" s="335" t="s">
        <v>637</v>
      </c>
      <c r="AR8" s="335" t="s">
        <v>201</v>
      </c>
      <c r="AS8" s="335" t="s">
        <v>571</v>
      </c>
      <c r="AT8" s="335" t="s">
        <v>203</v>
      </c>
      <c r="AU8" s="335">
        <f>+AI8*AA8</f>
        <v>0.2</v>
      </c>
      <c r="AV8" s="32">
        <f>+AA8-AU8</f>
        <v>0.3</v>
      </c>
      <c r="AW8" s="793" t="s">
        <v>147</v>
      </c>
      <c r="AX8" s="734" t="s">
        <v>56</v>
      </c>
      <c r="AY8" s="147">
        <v>1</v>
      </c>
      <c r="AZ8" s="33" t="s">
        <v>638</v>
      </c>
      <c r="BA8" s="326" t="s">
        <v>639</v>
      </c>
      <c r="BB8" s="418">
        <v>45292</v>
      </c>
      <c r="BC8" s="418">
        <v>45382</v>
      </c>
      <c r="BD8" s="326" t="s">
        <v>640</v>
      </c>
      <c r="BE8" s="34">
        <v>45351</v>
      </c>
      <c r="BF8" s="34"/>
      <c r="BG8" s="84"/>
      <c r="BH8" s="84"/>
      <c r="BI8" s="84"/>
      <c r="BJ8" s="34">
        <v>45412</v>
      </c>
      <c r="BK8" s="34"/>
      <c r="BL8" s="84"/>
      <c r="BM8" s="84"/>
      <c r="BN8" s="84"/>
      <c r="BO8" s="34">
        <v>45473</v>
      </c>
      <c r="BP8" s="34"/>
      <c r="BQ8" s="84"/>
      <c r="BR8" s="84"/>
      <c r="BS8" s="84"/>
      <c r="BT8" s="34">
        <v>45535</v>
      </c>
      <c r="BU8" s="34"/>
      <c r="BV8" s="84"/>
      <c r="BW8" s="84"/>
      <c r="BX8" s="84"/>
      <c r="BY8" s="34">
        <v>45596</v>
      </c>
      <c r="BZ8" s="34"/>
      <c r="CA8" s="84"/>
      <c r="CB8" s="84"/>
      <c r="CC8" s="84"/>
      <c r="CD8" s="34">
        <v>45657</v>
      </c>
      <c r="CE8" s="34"/>
      <c r="CF8" s="84"/>
      <c r="CG8" s="84"/>
      <c r="CH8" s="84"/>
    </row>
    <row r="9" spans="1:86" ht="172.5" customHeight="1" thickBot="1" x14ac:dyDescent="0.3">
      <c r="A9" s="737"/>
      <c r="B9" s="725"/>
      <c r="C9" s="725"/>
      <c r="D9" s="725"/>
      <c r="E9" s="725"/>
      <c r="F9" s="739"/>
      <c r="G9" s="727"/>
      <c r="H9" s="725"/>
      <c r="I9" s="739"/>
      <c r="J9" s="725"/>
      <c r="K9" s="725"/>
      <c r="L9" s="909"/>
      <c r="M9" s="725"/>
      <c r="N9" s="725"/>
      <c r="O9" s="725"/>
      <c r="P9" s="725"/>
      <c r="Q9" s="725"/>
      <c r="R9" s="725"/>
      <c r="S9" s="720"/>
      <c r="T9" s="720"/>
      <c r="U9" s="720"/>
      <c r="V9" s="722"/>
      <c r="W9" s="723"/>
      <c r="X9" s="724"/>
      <c r="Y9" s="723"/>
      <c r="Z9" s="732"/>
      <c r="AA9" s="723"/>
      <c r="AB9" s="908"/>
      <c r="AC9" s="49" t="s">
        <v>641</v>
      </c>
      <c r="AD9" s="49" t="s">
        <v>642</v>
      </c>
      <c r="AE9" s="49" t="s">
        <v>54</v>
      </c>
      <c r="AF9" s="31">
        <f t="shared" si="0"/>
        <v>0.25</v>
      </c>
      <c r="AG9" s="335" t="s">
        <v>194</v>
      </c>
      <c r="AH9" s="31">
        <f t="shared" si="1"/>
        <v>0.15</v>
      </c>
      <c r="AI9" s="31">
        <f t="shared" si="2"/>
        <v>0.4</v>
      </c>
      <c r="AJ9" s="335" t="s">
        <v>195</v>
      </c>
      <c r="AK9" s="322" t="s">
        <v>196</v>
      </c>
      <c r="AL9" s="39" t="s">
        <v>643</v>
      </c>
      <c r="AM9" s="322" t="s">
        <v>23</v>
      </c>
      <c r="AN9" s="335" t="s">
        <v>636</v>
      </c>
      <c r="AO9" s="335" t="s">
        <v>24</v>
      </c>
      <c r="AP9" s="335" t="s">
        <v>63</v>
      </c>
      <c r="AQ9" s="335" t="s">
        <v>644</v>
      </c>
      <c r="AR9" s="335" t="s">
        <v>201</v>
      </c>
      <c r="AS9" s="335" t="s">
        <v>571</v>
      </c>
      <c r="AT9" s="335" t="s">
        <v>203</v>
      </c>
      <c r="AU9" s="335">
        <f>+AV8*AI9</f>
        <v>0.12</v>
      </c>
      <c r="AV9" s="32">
        <f>+AV8-AU9</f>
        <v>0.18</v>
      </c>
      <c r="AW9" s="794"/>
      <c r="AX9" s="734"/>
      <c r="AY9" s="153">
        <v>2</v>
      </c>
      <c r="AZ9" s="476" t="s">
        <v>645</v>
      </c>
      <c r="BA9" s="419" t="s">
        <v>646</v>
      </c>
      <c r="BB9" s="30">
        <v>45292</v>
      </c>
      <c r="BC9" s="30">
        <v>45657</v>
      </c>
      <c r="BD9" s="419" t="s">
        <v>644</v>
      </c>
      <c r="BE9" s="34">
        <v>45351</v>
      </c>
      <c r="BF9" s="34"/>
      <c r="BG9" s="84"/>
      <c r="BH9" s="84"/>
      <c r="BI9" s="84"/>
      <c r="BJ9" s="34">
        <v>45412</v>
      </c>
      <c r="BK9" s="34"/>
      <c r="BL9" s="84"/>
      <c r="BM9" s="84"/>
      <c r="BN9" s="84"/>
      <c r="BO9" s="34">
        <v>45473</v>
      </c>
      <c r="BP9" s="34"/>
      <c r="BQ9" s="84"/>
      <c r="BR9" s="84"/>
      <c r="BS9" s="84"/>
      <c r="BT9" s="34">
        <v>45535</v>
      </c>
      <c r="BU9" s="34"/>
      <c r="BV9" s="84"/>
      <c r="BW9" s="84"/>
      <c r="BX9" s="84"/>
      <c r="BY9" s="34">
        <v>45596</v>
      </c>
      <c r="BZ9" s="34"/>
      <c r="CA9" s="84"/>
      <c r="CB9" s="84"/>
      <c r="CC9" s="84"/>
      <c r="CD9" s="34">
        <v>45657</v>
      </c>
      <c r="CE9" s="34"/>
      <c r="CF9" s="84"/>
      <c r="CG9" s="84"/>
      <c r="CH9" s="84"/>
    </row>
    <row r="10" spans="1:86" ht="101.65" customHeight="1" x14ac:dyDescent="0.25">
      <c r="A10" s="737"/>
      <c r="B10" s="725"/>
      <c r="C10" s="725"/>
      <c r="D10" s="725"/>
      <c r="E10" s="725"/>
      <c r="F10" s="739"/>
      <c r="G10" s="727"/>
      <c r="H10" s="725"/>
      <c r="I10" s="739"/>
      <c r="J10" s="725"/>
      <c r="K10" s="725"/>
      <c r="L10" s="909"/>
      <c r="M10" s="725"/>
      <c r="N10" s="725"/>
      <c r="O10" s="725"/>
      <c r="P10" s="725"/>
      <c r="Q10" s="725"/>
      <c r="R10" s="725"/>
      <c r="S10" s="720"/>
      <c r="T10" s="720"/>
      <c r="U10" s="720"/>
      <c r="V10" s="722"/>
      <c r="W10" s="723"/>
      <c r="X10" s="724"/>
      <c r="Y10" s="723"/>
      <c r="Z10" s="732"/>
      <c r="AA10" s="723"/>
      <c r="AB10" s="908"/>
      <c r="AC10" s="40" t="s">
        <v>647</v>
      </c>
      <c r="AD10" s="49" t="s">
        <v>648</v>
      </c>
      <c r="AE10" s="49" t="s">
        <v>54</v>
      </c>
      <c r="AF10" s="31">
        <f t="shared" si="0"/>
        <v>0.25</v>
      </c>
      <c r="AG10" s="335" t="s">
        <v>194</v>
      </c>
      <c r="AH10" s="31">
        <f t="shared" si="1"/>
        <v>0.15</v>
      </c>
      <c r="AI10" s="31">
        <f t="shared" si="2"/>
        <v>0.4</v>
      </c>
      <c r="AJ10" s="335" t="s">
        <v>195</v>
      </c>
      <c r="AK10" s="322" t="s">
        <v>196</v>
      </c>
      <c r="AL10" s="39" t="s">
        <v>649</v>
      </c>
      <c r="AM10" s="322" t="s">
        <v>23</v>
      </c>
      <c r="AN10" s="335" t="s">
        <v>650</v>
      </c>
      <c r="AO10" s="335" t="s">
        <v>24</v>
      </c>
      <c r="AP10" s="335" t="s">
        <v>96</v>
      </c>
      <c r="AQ10" s="335" t="s">
        <v>651</v>
      </c>
      <c r="AR10" s="335" t="s">
        <v>201</v>
      </c>
      <c r="AS10" s="335" t="s">
        <v>652</v>
      </c>
      <c r="AT10" s="335" t="s">
        <v>203</v>
      </c>
      <c r="AU10" s="335">
        <f>+AV9*AI10</f>
        <v>7.1999999999999995E-2</v>
      </c>
      <c r="AV10" s="32">
        <f>+AV9-AU10</f>
        <v>0.108</v>
      </c>
      <c r="AW10" s="794"/>
      <c r="AX10" s="734"/>
      <c r="AY10" s="153">
        <v>3</v>
      </c>
      <c r="AZ10" s="33"/>
      <c r="BA10" s="326" t="s">
        <v>653</v>
      </c>
      <c r="BB10" s="30">
        <v>45292</v>
      </c>
      <c r="BC10" s="30">
        <v>45657</v>
      </c>
      <c r="BD10" s="326"/>
      <c r="BE10" s="34">
        <v>45351</v>
      </c>
      <c r="BF10" s="34"/>
      <c r="BG10" s="84"/>
      <c r="BH10" s="84"/>
      <c r="BI10" s="84"/>
      <c r="BJ10" s="34">
        <v>45412</v>
      </c>
      <c r="BK10" s="34"/>
      <c r="BL10" s="84"/>
      <c r="BM10" s="84"/>
      <c r="BN10" s="84"/>
      <c r="BO10" s="34">
        <v>45473</v>
      </c>
      <c r="BP10" s="34"/>
      <c r="BQ10" s="84"/>
      <c r="BR10" s="84"/>
      <c r="BS10" s="84"/>
      <c r="BT10" s="34">
        <v>45535</v>
      </c>
      <c r="BU10" s="34"/>
      <c r="BV10" s="84"/>
      <c r="BW10" s="84"/>
      <c r="BX10" s="84"/>
      <c r="BY10" s="34">
        <v>45596</v>
      </c>
      <c r="BZ10" s="34"/>
      <c r="CA10" s="84"/>
      <c r="CB10" s="84"/>
      <c r="CC10" s="84"/>
      <c r="CD10" s="34">
        <v>45657</v>
      </c>
      <c r="CE10" s="34"/>
      <c r="CF10" s="84"/>
      <c r="CG10" s="84"/>
      <c r="CH10" s="84"/>
    </row>
    <row r="11" spans="1:86" ht="177.75" customHeight="1" thickBot="1" x14ac:dyDescent="0.3">
      <c r="A11" s="737"/>
      <c r="B11" s="725"/>
      <c r="C11" s="725"/>
      <c r="D11" s="725"/>
      <c r="E11" s="725"/>
      <c r="F11" s="739"/>
      <c r="G11" s="727"/>
      <c r="H11" s="725"/>
      <c r="I11" s="739"/>
      <c r="J11" s="725"/>
      <c r="K11" s="725"/>
      <c r="L11" s="909"/>
      <c r="M11" s="725"/>
      <c r="N11" s="725"/>
      <c r="O11" s="725"/>
      <c r="P11" s="725"/>
      <c r="Q11" s="725"/>
      <c r="R11" s="725"/>
      <c r="S11" s="720"/>
      <c r="T11" s="720"/>
      <c r="U11" s="720"/>
      <c r="V11" s="722"/>
      <c r="W11" s="723"/>
      <c r="X11" s="724"/>
      <c r="Y11" s="723"/>
      <c r="Z11" s="732"/>
      <c r="AA11" s="723"/>
      <c r="AB11" s="908"/>
      <c r="AC11" s="49" t="s">
        <v>654</v>
      </c>
      <c r="AD11" s="40" t="s">
        <v>655</v>
      </c>
      <c r="AE11" s="49" t="s">
        <v>37</v>
      </c>
      <c r="AF11" s="31">
        <f t="shared" si="0"/>
        <v>0.15</v>
      </c>
      <c r="AG11" s="335" t="s">
        <v>194</v>
      </c>
      <c r="AH11" s="31">
        <f t="shared" si="1"/>
        <v>0.15</v>
      </c>
      <c r="AI11" s="31">
        <f t="shared" si="2"/>
        <v>0.3</v>
      </c>
      <c r="AJ11" s="335" t="s">
        <v>195</v>
      </c>
      <c r="AK11" s="322" t="s">
        <v>196</v>
      </c>
      <c r="AL11" s="39" t="s">
        <v>656</v>
      </c>
      <c r="AM11" s="322" t="s">
        <v>23</v>
      </c>
      <c r="AN11" s="335" t="s">
        <v>636</v>
      </c>
      <c r="AO11" s="335" t="s">
        <v>24</v>
      </c>
      <c r="AP11" s="335" t="s">
        <v>48</v>
      </c>
      <c r="AQ11" s="335" t="s">
        <v>657</v>
      </c>
      <c r="AR11" s="335" t="s">
        <v>201</v>
      </c>
      <c r="AS11" s="335" t="s">
        <v>658</v>
      </c>
      <c r="AT11" s="335" t="s">
        <v>203</v>
      </c>
      <c r="AU11" s="335">
        <f>+AV10*AI11</f>
        <v>3.2399999999999998E-2</v>
      </c>
      <c r="AV11" s="32">
        <f>+AV10-AU11</f>
        <v>7.5600000000000001E-2</v>
      </c>
      <c r="AW11" s="768"/>
      <c r="AX11" s="734"/>
      <c r="AY11" s="153">
        <v>4</v>
      </c>
      <c r="AZ11" s="33"/>
      <c r="BA11" s="419" t="s">
        <v>1072</v>
      </c>
      <c r="BB11" s="30">
        <v>45292</v>
      </c>
      <c r="BC11" s="30">
        <v>45657</v>
      </c>
      <c r="BD11" s="419" t="s">
        <v>659</v>
      </c>
      <c r="BE11" s="34">
        <v>45351</v>
      </c>
      <c r="BF11" s="34"/>
      <c r="BG11" s="84"/>
      <c r="BH11" s="84"/>
      <c r="BI11" s="84"/>
      <c r="BJ11" s="34">
        <v>45412</v>
      </c>
      <c r="BK11" s="34"/>
      <c r="BL11" s="84"/>
      <c r="BM11" s="84"/>
      <c r="BN11" s="84"/>
      <c r="BO11" s="34">
        <v>45473</v>
      </c>
      <c r="BP11" s="34"/>
      <c r="BQ11" s="84"/>
      <c r="BR11" s="84"/>
      <c r="BS11" s="84"/>
      <c r="BT11" s="34">
        <v>45535</v>
      </c>
      <c r="BU11" s="34"/>
      <c r="BV11" s="84"/>
      <c r="BW11" s="84"/>
      <c r="BX11" s="84"/>
      <c r="BY11" s="34">
        <v>45596</v>
      </c>
      <c r="BZ11" s="34"/>
      <c r="CA11" s="84"/>
      <c r="CB11" s="84"/>
      <c r="CC11" s="84"/>
      <c r="CD11" s="34">
        <v>45657</v>
      </c>
      <c r="CE11" s="34"/>
      <c r="CF11" s="84"/>
      <c r="CG11" s="84"/>
      <c r="CH11" s="84"/>
    </row>
    <row r="12" spans="1:86" ht="176.25" customHeight="1" thickBot="1" x14ac:dyDescent="0.3">
      <c r="A12" s="388" t="s">
        <v>196</v>
      </c>
      <c r="B12" s="385" t="s">
        <v>82</v>
      </c>
      <c r="C12" s="385" t="s">
        <v>89</v>
      </c>
      <c r="D12" s="385" t="s">
        <v>76</v>
      </c>
      <c r="E12" s="385" t="s">
        <v>93</v>
      </c>
      <c r="F12" s="389" t="s">
        <v>693</v>
      </c>
      <c r="G12" s="385" t="s">
        <v>1088</v>
      </c>
      <c r="H12" s="385" t="s">
        <v>1067</v>
      </c>
      <c r="I12" s="389" t="s">
        <v>694</v>
      </c>
      <c r="J12" s="385" t="s">
        <v>32</v>
      </c>
      <c r="K12" s="385">
        <v>1</v>
      </c>
      <c r="L12" s="387">
        <f>IF(J12="Diaria",+(K12/360),IF(J12="Mensual",+(K12/12),IF(J12="Bimestral",+(K12/6),IF(J12="Trimestral",+(K12/4),IF(J12="Semestral",+(K12/2),IF(J12="Anual",+(K12/1),""))))))</f>
        <v>2.7777777777777779E-3</v>
      </c>
      <c r="M12" s="385" t="s">
        <v>70</v>
      </c>
      <c r="N12" s="385">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v>
      </c>
      <c r="O12" s="385" t="s">
        <v>30</v>
      </c>
      <c r="P12" s="385">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0.2</v>
      </c>
      <c r="Q12" s="385" t="s">
        <v>70</v>
      </c>
      <c r="R12" s="385">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384" t="s">
        <v>57</v>
      </c>
      <c r="T12" s="384" t="s">
        <v>43</v>
      </c>
      <c r="U12" s="384">
        <f>+MAX(N12,P12,R12)</f>
        <v>0.2</v>
      </c>
      <c r="V12" s="395" t="str">
        <f>IF(L12&lt;=20%,"Muy baja",IF(L12&lt;=40%,"Baja",IF(L12&lt;=60%,"Media",IF(L12&lt;=80%,"Alta",IF(L12&lt;=100%,"Muy alta",IF(L12&gt;=100%,"Muy alta",""))))))</f>
        <v>Muy baja</v>
      </c>
      <c r="W12" s="396">
        <f>+IFERROR(VLOOKUP(V12,Fórmula!$F$1:$G$6,2,FALSE),"")</f>
        <v>0.2</v>
      </c>
      <c r="X12" s="395" t="str">
        <f>IF(U12=20%,"Leve",IF(U12=40%,"Menor",IF(U12=60%,"Moderado",IF(U12=80%,"Mayor",IF(U12=100%,"Catastrófico","")))))</f>
        <v>Leve</v>
      </c>
      <c r="Y12" s="395" t="s">
        <v>20</v>
      </c>
      <c r="Z12" s="396" t="s">
        <v>147</v>
      </c>
      <c r="AA12" s="393" t="s">
        <v>147</v>
      </c>
      <c r="AB12" s="397" t="s">
        <v>695</v>
      </c>
      <c r="AC12" s="74" t="s">
        <v>1068</v>
      </c>
      <c r="AD12" s="75" t="s">
        <v>54</v>
      </c>
      <c r="AE12" s="75" t="s">
        <v>54</v>
      </c>
      <c r="AF12" s="76">
        <f>IF(AE12="Preventivo",25%,IF(AE12="Detectivo",15%,IF(AE12="Correctivo",10%,"")))</f>
        <v>0.25</v>
      </c>
      <c r="AG12" s="389" t="s">
        <v>194</v>
      </c>
      <c r="AH12" s="22">
        <f t="shared" si="1"/>
        <v>0.15</v>
      </c>
      <c r="AI12" s="22">
        <f t="shared" si="2"/>
        <v>0.4</v>
      </c>
      <c r="AJ12" s="334" t="s">
        <v>195</v>
      </c>
      <c r="AK12" s="385" t="s">
        <v>39</v>
      </c>
      <c r="AL12" s="334" t="s">
        <v>70</v>
      </c>
      <c r="AM12" s="385" t="s">
        <v>39</v>
      </c>
      <c r="AN12" s="334" t="s">
        <v>70</v>
      </c>
      <c r="AO12" s="474">
        <v>0.15</v>
      </c>
      <c r="AP12" s="474">
        <v>0.15</v>
      </c>
      <c r="AQ12" s="469" t="s">
        <v>147</v>
      </c>
      <c r="AR12" s="271" t="s">
        <v>597</v>
      </c>
      <c r="AS12" s="335" t="s">
        <v>1069</v>
      </c>
      <c r="AT12" s="271" t="s">
        <v>597</v>
      </c>
      <c r="AU12" s="326" t="s">
        <v>1070</v>
      </c>
      <c r="AV12" s="474">
        <v>0.15</v>
      </c>
      <c r="AW12" s="469" t="s">
        <v>147</v>
      </c>
      <c r="AX12" s="317" t="s">
        <v>56</v>
      </c>
      <c r="AY12" s="335">
        <v>1</v>
      </c>
      <c r="AZ12" s="335" t="s">
        <v>1069</v>
      </c>
      <c r="BA12" s="271" t="s">
        <v>1073</v>
      </c>
      <c r="BB12" s="30">
        <v>45474</v>
      </c>
      <c r="BC12" s="30">
        <v>45657</v>
      </c>
      <c r="BD12" s="326" t="s">
        <v>1070</v>
      </c>
      <c r="BE12" s="34">
        <v>45351</v>
      </c>
      <c r="BF12" s="34"/>
      <c r="BG12" s="84"/>
      <c r="BH12" s="84"/>
      <c r="BI12" s="84"/>
      <c r="BJ12" s="34">
        <v>45412</v>
      </c>
      <c r="BK12" s="34"/>
      <c r="BL12" s="84"/>
      <c r="BM12" s="84"/>
      <c r="BN12" s="84"/>
      <c r="BO12" s="34">
        <v>45473</v>
      </c>
      <c r="BP12" s="34"/>
      <c r="BQ12" s="84"/>
      <c r="BR12" s="84"/>
      <c r="BS12" s="84"/>
      <c r="BT12" s="34">
        <v>45535</v>
      </c>
      <c r="BU12" s="34"/>
      <c r="BV12" s="84"/>
      <c r="BW12" s="84"/>
      <c r="BX12" s="84"/>
      <c r="BY12" s="34">
        <v>45596</v>
      </c>
      <c r="BZ12" s="34"/>
      <c r="CA12" s="84"/>
      <c r="CB12" s="84"/>
      <c r="CC12" s="84"/>
      <c r="CD12" s="34">
        <v>45657</v>
      </c>
      <c r="CE12" s="34"/>
      <c r="CF12" s="84"/>
      <c r="CG12" s="84"/>
      <c r="CH12" s="84"/>
    </row>
    <row r="13" spans="1:86" ht="228.75" customHeight="1" thickBot="1" x14ac:dyDescent="0.3">
      <c r="A13" s="332" t="s">
        <v>196</v>
      </c>
      <c r="B13" s="311" t="s">
        <v>82</v>
      </c>
      <c r="C13" s="311" t="s">
        <v>89</v>
      </c>
      <c r="D13" s="311" t="s">
        <v>76</v>
      </c>
      <c r="E13" s="311" t="s">
        <v>34</v>
      </c>
      <c r="F13" s="334" t="s">
        <v>551</v>
      </c>
      <c r="G13" s="311" t="s">
        <v>1086</v>
      </c>
      <c r="H13" s="311" t="s">
        <v>552</v>
      </c>
      <c r="I13" s="334" t="s">
        <v>553</v>
      </c>
      <c r="J13" s="311" t="s">
        <v>63</v>
      </c>
      <c r="K13" s="311">
        <v>1</v>
      </c>
      <c r="L13" s="314">
        <v>2.7777777777777779E-3</v>
      </c>
      <c r="M13" s="311" t="s">
        <v>29</v>
      </c>
      <c r="N13" s="311">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0.2</v>
      </c>
      <c r="O13" s="311" t="s">
        <v>61</v>
      </c>
      <c r="P13" s="311">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0.6</v>
      </c>
      <c r="Q13" s="311" t="s">
        <v>70</v>
      </c>
      <c r="R13" s="311">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307" t="s">
        <v>57</v>
      </c>
      <c r="T13" s="307" t="s">
        <v>43</v>
      </c>
      <c r="U13" s="307">
        <f>+MAX(N13,P13,R13)</f>
        <v>0.6</v>
      </c>
      <c r="V13" s="318" t="str">
        <f>IF(L13&lt;=20%,"Muy baja",IF(L13&lt;=40%,"Baja",IF(L13&lt;=60%,"Media",IF(L13&lt;=80%,"Alta",IF(L13&lt;=100%,"Muy alta",IF(L13&gt;=100%,"Muy alta",""))))))</f>
        <v>Muy baja</v>
      </c>
      <c r="W13" s="300">
        <f>+IFERROR(VLOOKUP(V13,Fórmula!$F$1:$G$6,2,FALSE),"")</f>
        <v>0.2</v>
      </c>
      <c r="X13" s="309" t="str">
        <f>IF(U13=20%,"Leve",IF(U13=40%,"Menor",IF(U13=60%,"Moderado",IF(U13=80%,"Mayor",IF(U13=100%,"Catastrófico","")))))</f>
        <v>Moderado</v>
      </c>
      <c r="Y13" s="327" t="s">
        <v>53</v>
      </c>
      <c r="Z13" s="304" t="str">
        <f>+IFERROR(VLOOKUP(V13&amp;X13,Fórmula!$C$2:$D$26,2,FALSE),"")</f>
        <v>Moderado</v>
      </c>
      <c r="AA13" s="327" t="s">
        <v>53</v>
      </c>
      <c r="AB13" s="346" t="s">
        <v>554</v>
      </c>
      <c r="AC13" s="60" t="s">
        <v>1298</v>
      </c>
      <c r="AD13" s="50" t="s">
        <v>54</v>
      </c>
      <c r="AE13" s="50" t="s">
        <v>54</v>
      </c>
      <c r="AF13" s="22">
        <f t="shared" ref="AF13:AF15" si="3">IF(AE13="Preventivo",25%,IF(AE13="Detectivo",15%,IF(AE13="Correctivo",10%,"")))</f>
        <v>0.25</v>
      </c>
      <c r="AG13" s="334" t="s">
        <v>194</v>
      </c>
      <c r="AH13" s="22">
        <f t="shared" si="1"/>
        <v>0.15</v>
      </c>
      <c r="AI13" s="22">
        <f t="shared" si="2"/>
        <v>0.4</v>
      </c>
      <c r="AJ13" s="334" t="s">
        <v>195</v>
      </c>
      <c r="AK13" s="311" t="s">
        <v>23</v>
      </c>
      <c r="AL13" s="334" t="s">
        <v>555</v>
      </c>
      <c r="AM13" s="311" t="s">
        <v>23</v>
      </c>
      <c r="AN13" s="334" t="s">
        <v>555</v>
      </c>
      <c r="AO13" s="412">
        <v>0.3</v>
      </c>
      <c r="AP13" s="412">
        <v>0.3</v>
      </c>
      <c r="AQ13" s="374" t="s">
        <v>53</v>
      </c>
      <c r="AR13" s="271" t="s">
        <v>597</v>
      </c>
      <c r="AS13" s="473" t="s">
        <v>1065</v>
      </c>
      <c r="AT13" s="271" t="s">
        <v>597</v>
      </c>
      <c r="AU13" s="30" t="s">
        <v>1066</v>
      </c>
      <c r="AV13" s="412">
        <v>0.3</v>
      </c>
      <c r="AW13" s="374" t="s">
        <v>53</v>
      </c>
      <c r="AX13" s="317" t="s">
        <v>56</v>
      </c>
      <c r="AY13" s="473">
        <v>2</v>
      </c>
      <c r="AZ13" s="316" t="s">
        <v>1302</v>
      </c>
      <c r="BA13" s="6" t="s">
        <v>1300</v>
      </c>
      <c r="BB13" s="30">
        <v>45292</v>
      </c>
      <c r="BC13" s="30">
        <v>45657</v>
      </c>
      <c r="BD13" s="30" t="s">
        <v>1299</v>
      </c>
      <c r="BE13" s="34">
        <v>45351</v>
      </c>
      <c r="BF13" s="34"/>
      <c r="BG13" s="84"/>
      <c r="BH13" s="84"/>
      <c r="BI13" s="84"/>
      <c r="BJ13" s="34">
        <v>45412</v>
      </c>
      <c r="BK13" s="34"/>
      <c r="BL13" s="84"/>
      <c r="BM13" s="84"/>
      <c r="BN13" s="84"/>
      <c r="BO13" s="34">
        <v>45473</v>
      </c>
      <c r="BP13" s="34"/>
      <c r="BQ13" s="84"/>
      <c r="BR13" s="84"/>
      <c r="BS13" s="84"/>
      <c r="BT13" s="34">
        <v>45535</v>
      </c>
      <c r="BU13" s="34"/>
      <c r="BV13" s="84"/>
      <c r="BW13" s="84"/>
      <c r="BX13" s="84"/>
      <c r="BY13" s="34">
        <v>45596</v>
      </c>
      <c r="BZ13" s="34"/>
      <c r="CA13" s="84"/>
      <c r="CB13" s="84"/>
      <c r="CC13" s="84"/>
      <c r="CD13" s="34">
        <v>45657</v>
      </c>
      <c r="CE13" s="34"/>
      <c r="CF13" s="84"/>
      <c r="CG13" s="84"/>
      <c r="CH13" s="84"/>
    </row>
    <row r="14" spans="1:86" ht="183.6" customHeight="1" thickBot="1" x14ac:dyDescent="0.3">
      <c r="A14" s="549" t="s">
        <v>196</v>
      </c>
      <c r="B14" s="536" t="s">
        <v>82</v>
      </c>
      <c r="C14" s="536" t="s">
        <v>89</v>
      </c>
      <c r="D14" s="536" t="s">
        <v>76</v>
      </c>
      <c r="E14" s="536" t="s">
        <v>93</v>
      </c>
      <c r="F14" s="550" t="s">
        <v>1135</v>
      </c>
      <c r="G14" s="551" t="s">
        <v>1100</v>
      </c>
      <c r="H14" s="536" t="s">
        <v>1136</v>
      </c>
      <c r="I14" s="550" t="s">
        <v>1137</v>
      </c>
      <c r="J14" s="536" t="s">
        <v>32</v>
      </c>
      <c r="K14" s="536">
        <v>1</v>
      </c>
      <c r="L14" s="552">
        <f>IF(J14="Diaria",+(K14/360),IF(J14="Semanal",+(K14/52),IF(J14="Mensual",+(K14/12),IF(J14="Bimestral",+(K14/6),IF(J14="Trimestral",+(K14/4),IF(J14="Semestral",+(K14/2),IF(J14="Anual",+(K14/1),"")))))))</f>
        <v>2.7777777777777779E-3</v>
      </c>
      <c r="M14" s="536" t="s">
        <v>29</v>
      </c>
      <c r="N14" s="536">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536" t="s">
        <v>30</v>
      </c>
      <c r="P14" s="536">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0.2</v>
      </c>
      <c r="Q14" s="536" t="s">
        <v>70</v>
      </c>
      <c r="R14" s="536">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553" t="s">
        <v>57</v>
      </c>
      <c r="T14" s="553" t="s">
        <v>70</v>
      </c>
      <c r="U14" s="553">
        <f>+MAX(N14,P14,R14)</f>
        <v>0.2</v>
      </c>
      <c r="V14" s="554" t="str">
        <f>IF(L14&lt;=20%,"Muy baja",IF(L14&lt;=40%,"Baja",IF(L14&lt;=60%,"Media",IF(L14&lt;=80%,"Alta",IF(L14&lt;=100%,"Muy alta",IF(L14&gt;=100%,"Muy alta",""))))))</f>
        <v>Muy baja</v>
      </c>
      <c r="W14" s="555">
        <f>+IFERROR(VLOOKUP(V14,[9]Fórmula!$F$1:$G$6,2,FALSE),"")</f>
        <v>0.2</v>
      </c>
      <c r="X14" s="554" t="s">
        <v>66</v>
      </c>
      <c r="Y14" s="555">
        <f>+IFERROR(VLOOKUP(X14,[9]Fórmula!$H$1:$I$6,2,FALSE),"")</f>
        <v>0.8</v>
      </c>
      <c r="Z14" s="556" t="str">
        <f>+IFERROR(VLOOKUP(V14&amp;X14,[9]Fórmula!$C$2:$D$26,2,FALSE),"")</f>
        <v>Alto</v>
      </c>
      <c r="AA14" s="555">
        <f>IF(Z14="Bajo",25%,IF(Z14="Moderado",50%,IF(Z14="Alto",75%,IF(Z14="Extremo",100%,""))))</f>
        <v>0.75</v>
      </c>
      <c r="AB14" s="557" t="s">
        <v>1138</v>
      </c>
      <c r="AC14" s="75" t="s">
        <v>1139</v>
      </c>
      <c r="AD14" s="75" t="s">
        <v>619</v>
      </c>
      <c r="AE14" s="75" t="s">
        <v>21</v>
      </c>
      <c r="AF14" s="76">
        <f t="shared" si="3"/>
        <v>0.1</v>
      </c>
      <c r="AG14" s="389" t="s">
        <v>194</v>
      </c>
      <c r="AH14" s="76">
        <f t="shared" si="1"/>
        <v>0.15</v>
      </c>
      <c r="AI14" s="76">
        <f t="shared" si="2"/>
        <v>0.25</v>
      </c>
      <c r="AJ14" s="389" t="s">
        <v>195</v>
      </c>
      <c r="AK14" s="385" t="s">
        <v>186</v>
      </c>
      <c r="AL14" s="75" t="s">
        <v>620</v>
      </c>
      <c r="AM14" s="385" t="s">
        <v>23</v>
      </c>
      <c r="AN14" s="389" t="s">
        <v>621</v>
      </c>
      <c r="AO14" s="389" t="s">
        <v>24</v>
      </c>
      <c r="AP14" s="389" t="s">
        <v>622</v>
      </c>
      <c r="AQ14" s="389" t="s">
        <v>623</v>
      </c>
      <c r="AR14" s="389" t="s">
        <v>201</v>
      </c>
      <c r="AS14" s="389" t="s">
        <v>624</v>
      </c>
      <c r="AT14" s="389" t="s">
        <v>203</v>
      </c>
      <c r="AU14" s="389">
        <f>+AA14*AI14</f>
        <v>0.1875</v>
      </c>
      <c r="AV14" s="77">
        <f>+AA14-AU14</f>
        <v>0.5625</v>
      </c>
      <c r="AW14" s="393" t="e">
        <f>+IF(C14="Corrupción","Moderado",IF(#REF!&lt;=25%,"Bajo",IF(#REF!&lt;=50%,"Moderado",IF(#REF!&lt;=75%,"Alto",IF(#REF!&gt;75%,"Extremo","")))))</f>
        <v>#REF!</v>
      </c>
      <c r="AX14" s="553" t="s">
        <v>56</v>
      </c>
      <c r="AY14" s="625">
        <v>1</v>
      </c>
      <c r="AZ14" s="626"/>
      <c r="BA14" s="536"/>
      <c r="BB14" s="627"/>
      <c r="BC14" s="628"/>
      <c r="BD14" s="629"/>
      <c r="BE14" s="34">
        <v>45351</v>
      </c>
      <c r="BF14" s="34"/>
      <c r="BG14" s="84"/>
      <c r="BH14" s="84"/>
      <c r="BI14" s="84"/>
      <c r="BJ14" s="34">
        <v>45412</v>
      </c>
      <c r="BK14" s="34"/>
      <c r="BL14" s="84"/>
      <c r="BM14" s="84"/>
      <c r="BN14" s="84"/>
      <c r="BO14" s="34">
        <v>45473</v>
      </c>
      <c r="BP14" s="34"/>
      <c r="BQ14" s="84"/>
      <c r="BR14" s="84"/>
      <c r="BS14" s="84"/>
      <c r="BT14" s="34">
        <v>45535</v>
      </c>
      <c r="BU14" s="34"/>
      <c r="BV14" s="84"/>
      <c r="BW14" s="84"/>
      <c r="BX14" s="84"/>
      <c r="BY14" s="34">
        <v>45596</v>
      </c>
      <c r="BZ14" s="34"/>
      <c r="CA14" s="84"/>
      <c r="CB14" s="84"/>
      <c r="CC14" s="84"/>
      <c r="CD14" s="34">
        <v>45657</v>
      </c>
      <c r="CE14" s="34"/>
      <c r="CF14" s="84"/>
      <c r="CG14" s="84"/>
      <c r="CH14" s="84"/>
    </row>
    <row r="15" spans="1:86" ht="300" x14ac:dyDescent="0.25">
      <c r="A15" s="514" t="s">
        <v>196</v>
      </c>
      <c r="B15" s="322" t="s">
        <v>131</v>
      </c>
      <c r="C15" s="322" t="s">
        <v>1232</v>
      </c>
      <c r="D15" s="322" t="s">
        <v>1147</v>
      </c>
      <c r="E15" s="322" t="s">
        <v>77</v>
      </c>
      <c r="F15" s="29" t="s">
        <v>1148</v>
      </c>
      <c r="G15" s="322" t="s">
        <v>1235</v>
      </c>
      <c r="H15" s="29" t="s">
        <v>1149</v>
      </c>
      <c r="I15" s="29" t="s">
        <v>1150</v>
      </c>
      <c r="J15" s="322" t="s">
        <v>32</v>
      </c>
      <c r="K15" s="322">
        <v>72</v>
      </c>
      <c r="L15" s="540">
        <f>IF(J15="Diaria",+(K15/360),IF(J15="Mensual",+(K15/12),IF(J15="Bimestral",+(K15/6),IF(J15="Trimestral",+(K15/4),IF(J15="Semestral",+(K15/2),IF(J15="Anual",+(K15/1),""))))))</f>
        <v>0.2</v>
      </c>
      <c r="M15" s="29" t="s">
        <v>29</v>
      </c>
      <c r="N15" s="322">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29" t="s">
        <v>1151</v>
      </c>
      <c r="P15" s="322">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1</v>
      </c>
      <c r="Q15" s="29" t="s">
        <v>70</v>
      </c>
      <c r="R15" s="322">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317" t="s">
        <v>69</v>
      </c>
      <c r="T15" s="317" t="s">
        <v>27</v>
      </c>
      <c r="U15" s="87"/>
      <c r="V15" s="319" t="str">
        <f>IF(L15&lt;=20%,"Muy baja",IF(L15&lt;=40%,"Baja",IF(L15&lt;=60%,"Media",IF(L15&lt;=80%,"Alta",IF(L15&lt;=100%,"Muy alta",IF(L15&gt;=100%,"Muy alta",""))))))</f>
        <v>Muy baja</v>
      </c>
      <c r="W15" s="541">
        <f>+IFERROR(VLOOKUP(V15,[4]Fórmula!$F$1:$G$6,2,FALSE),"")</f>
        <v>0.2</v>
      </c>
      <c r="X15" s="319" t="str">
        <f>IF(U15=20%,"Leve",IF(U15=40%,"Menor",IF(U15=60%,"Moderado",IF(U15=80%,"Mayor",IF(U15=100%,"Catastrófico","")))))</f>
        <v/>
      </c>
      <c r="Y15" s="541" t="str">
        <f>+IFERROR(VLOOKUP(X15,[4]Fórmula!$H$1:$I$6,2,FALSE),"")</f>
        <v/>
      </c>
      <c r="Z15" s="329" t="str">
        <f>+IFERROR(VLOOKUP(V15&amp;X15,[4]Fórmula!$C$2:$D$26,2,FALSE),"")</f>
        <v/>
      </c>
      <c r="AA15" s="541" t="str">
        <f>IF(Z15="Bajo",25%,IF(Z15="Moderado",50%,IF(Z15="Alto",75%,IF(Z15="Extremo",100%,""))))</f>
        <v/>
      </c>
      <c r="AB15" s="558" t="s">
        <v>1152</v>
      </c>
      <c r="AC15" s="409" t="s">
        <v>1153</v>
      </c>
      <c r="AE15" s="50" t="s">
        <v>54</v>
      </c>
      <c r="AF15" s="521">
        <f t="shared" si="3"/>
        <v>0.25</v>
      </c>
      <c r="AG15" s="334" t="s">
        <v>194</v>
      </c>
      <c r="AH15" s="521">
        <f t="shared" si="1"/>
        <v>0.15</v>
      </c>
      <c r="AI15" s="521">
        <f>+AH15+AF15</f>
        <v>0.4</v>
      </c>
      <c r="AJ15" s="334" t="s">
        <v>195</v>
      </c>
      <c r="AK15" s="311" t="s">
        <v>23</v>
      </c>
      <c r="AL15" s="334" t="s">
        <v>1154</v>
      </c>
      <c r="AM15" s="311" t="s">
        <v>23</v>
      </c>
      <c r="AN15" s="334" t="s">
        <v>1154</v>
      </c>
      <c r="AV15" s="77">
        <v>0.6</v>
      </c>
      <c r="AW15" s="639" t="str">
        <f>+IF(L15="Corrupción","Moderado",IF(AV15&lt;=25%,"Bajo",IF(AV15&lt;=50%,"Moderado",IF(AV15&lt;=75%,"Alto",IF(AV15&gt;75%,"Extremo","")))))</f>
        <v>Alto</v>
      </c>
      <c r="AX15" s="317" t="s">
        <v>56</v>
      </c>
      <c r="AY15" s="88"/>
      <c r="AZ15" s="88"/>
      <c r="BA15" s="89"/>
      <c r="BB15" s="619"/>
      <c r="BC15" s="619"/>
      <c r="BD15" s="87"/>
      <c r="BE15" s="34">
        <v>45351</v>
      </c>
      <c r="BF15" s="34"/>
      <c r="BG15" s="84"/>
      <c r="BH15" s="84"/>
      <c r="BI15" s="84"/>
      <c r="BJ15" s="34">
        <v>45412</v>
      </c>
      <c r="BK15" s="34"/>
      <c r="BL15" s="84"/>
      <c r="BM15" s="84"/>
      <c r="BN15" s="84"/>
      <c r="BO15" s="34">
        <v>45473</v>
      </c>
      <c r="BP15" s="34"/>
      <c r="BQ15" s="84"/>
      <c r="BR15" s="84"/>
      <c r="BS15" s="84"/>
      <c r="BT15" s="34">
        <v>45535</v>
      </c>
      <c r="BU15" s="34"/>
      <c r="BV15" s="84"/>
      <c r="BW15" s="84"/>
      <c r="BX15" s="84"/>
      <c r="BY15" s="34">
        <v>45596</v>
      </c>
      <c r="BZ15" s="34"/>
      <c r="CA15" s="84"/>
      <c r="CB15" s="84"/>
      <c r="CC15" s="84"/>
      <c r="CD15" s="34">
        <v>45657</v>
      </c>
      <c r="CE15" s="34"/>
      <c r="CF15" s="84"/>
      <c r="CG15" s="84"/>
      <c r="CH15" s="84"/>
    </row>
  </sheetData>
  <sheetProtection formatCells="0" formatColumns="0" formatRows="0"/>
  <autoFilter ref="A1:BL7" xr:uid="{00000000-0009-0000-0000-000007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autoFilter>
  <mergeCells count="113">
    <mergeCell ref="AV1:AX1"/>
    <mergeCell ref="AA6:AA7"/>
    <mergeCell ref="BA2:BA3"/>
    <mergeCell ref="BB2:BB3"/>
    <mergeCell ref="U4:U5"/>
    <mergeCell ref="AW4:AW5"/>
    <mergeCell ref="U6:U7"/>
    <mergeCell ref="V6:V7"/>
    <mergeCell ref="W6:W7"/>
    <mergeCell ref="AU2:AW3"/>
    <mergeCell ref="AX2:AX3"/>
    <mergeCell ref="AY2:AZ3"/>
    <mergeCell ref="AX4:AX5"/>
    <mergeCell ref="AB6:AB7"/>
    <mergeCell ref="AW6:AW7"/>
    <mergeCell ref="AX6:AX7"/>
    <mergeCell ref="U1:AB2"/>
    <mergeCell ref="AK3:AL3"/>
    <mergeCell ref="A1:T2"/>
    <mergeCell ref="S4:S5"/>
    <mergeCell ref="T4:T5"/>
    <mergeCell ref="AC1:AT1"/>
    <mergeCell ref="M4:M5"/>
    <mergeCell ref="X6:X7"/>
    <mergeCell ref="Y6:Y7"/>
    <mergeCell ref="Z6:Z7"/>
    <mergeCell ref="S6:S7"/>
    <mergeCell ref="T6:T7"/>
    <mergeCell ref="I4:I5"/>
    <mergeCell ref="J4:J5"/>
    <mergeCell ref="K4:K5"/>
    <mergeCell ref="L4:L5"/>
    <mergeCell ref="O4:O5"/>
    <mergeCell ref="P4:P5"/>
    <mergeCell ref="AB4:AB5"/>
    <mergeCell ref="V4:V5"/>
    <mergeCell ref="W4:W5"/>
    <mergeCell ref="X4:X5"/>
    <mergeCell ref="Y4:Y5"/>
    <mergeCell ref="Z4:Z5"/>
    <mergeCell ref="R4:R5"/>
    <mergeCell ref="A4:A5"/>
    <mergeCell ref="B4:B5"/>
    <mergeCell ref="C4:C5"/>
    <mergeCell ref="G3:H3"/>
    <mergeCell ref="D4:D5"/>
    <mergeCell ref="E4:E5"/>
    <mergeCell ref="F4:F5"/>
    <mergeCell ref="G4:G5"/>
    <mergeCell ref="H4:H5"/>
    <mergeCell ref="Q4:Q5"/>
    <mergeCell ref="AA4:AA5"/>
    <mergeCell ref="J6:J7"/>
    <mergeCell ref="K6:K7"/>
    <mergeCell ref="L6:L7"/>
    <mergeCell ref="O8:O11"/>
    <mergeCell ref="P8:P11"/>
    <mergeCell ref="R8:R11"/>
    <mergeCell ref="O6:O7"/>
    <mergeCell ref="N6:N7"/>
    <mergeCell ref="P6:P7"/>
    <mergeCell ref="Q6:Q7"/>
    <mergeCell ref="N8:N11"/>
    <mergeCell ref="Q8:Q11"/>
    <mergeCell ref="R6:R7"/>
    <mergeCell ref="N4:N5"/>
    <mergeCell ref="G8:G11"/>
    <mergeCell ref="H8:H11"/>
    <mergeCell ref="I8:I11"/>
    <mergeCell ref="J8:J11"/>
    <mergeCell ref="K8:K11"/>
    <mergeCell ref="L8:L11"/>
    <mergeCell ref="M8:M11"/>
    <mergeCell ref="G6:G7"/>
    <mergeCell ref="H6:H7"/>
    <mergeCell ref="I6:I7"/>
    <mergeCell ref="M6:M7"/>
    <mergeCell ref="A6:A7"/>
    <mergeCell ref="B6:B7"/>
    <mergeCell ref="C6:C7"/>
    <mergeCell ref="A8:A11"/>
    <mergeCell ref="B8:B11"/>
    <mergeCell ref="C8:C11"/>
    <mergeCell ref="D8:D11"/>
    <mergeCell ref="E8:E11"/>
    <mergeCell ref="F8:F11"/>
    <mergeCell ref="D6:D7"/>
    <mergeCell ref="E6:E7"/>
    <mergeCell ref="F6:F7"/>
    <mergeCell ref="BE2:CH2"/>
    <mergeCell ref="AY1:CH1"/>
    <mergeCell ref="BC2:BC3"/>
    <mergeCell ref="BD2:BD3"/>
    <mergeCell ref="AB8:AB11"/>
    <mergeCell ref="AW8:AW11"/>
    <mergeCell ref="AX8:AX11"/>
    <mergeCell ref="S8:S11"/>
    <mergeCell ref="T8:T11"/>
    <mergeCell ref="U8:U11"/>
    <mergeCell ref="V8:V11"/>
    <mergeCell ref="W8:W11"/>
    <mergeCell ref="X8:X11"/>
    <mergeCell ref="Y8:Y11"/>
    <mergeCell ref="Z8:Z11"/>
    <mergeCell ref="AA8:AA11"/>
    <mergeCell ref="AM3:AN3"/>
    <mergeCell ref="AO3:AP3"/>
    <mergeCell ref="AR3:AS3"/>
    <mergeCell ref="AJ2:AT2"/>
    <mergeCell ref="AC2:AC3"/>
    <mergeCell ref="AD2:AD3"/>
    <mergeCell ref="AE2:AH2"/>
    <mergeCell ref="AI2:AI3"/>
  </mergeCells>
  <conditionalFormatting sqref="AC4:AC5 AS6">
    <cfRule type="containsText" dxfId="801" priority="235" operator="containsText" text="ALTA">
      <formula>NOT(ISERROR(SEARCH("ALTA",AC4)))</formula>
    </cfRule>
    <cfRule type="containsText" dxfId="800" priority="234" operator="containsText" text="MEDIA">
      <formula>NOT(ISERROR(SEARCH("MEDIA",AC4)))</formula>
    </cfRule>
    <cfRule type="containsText" dxfId="799" priority="233" operator="containsText" text="BAJA">
      <formula>NOT(ISERROR(SEARCH("BAJA",AC4)))</formula>
    </cfRule>
  </conditionalFormatting>
  <conditionalFormatting sqref="AC12:AE12">
    <cfRule type="containsText" dxfId="798" priority="82" operator="containsText" text="BAJA">
      <formula>NOT(ISERROR(SEARCH("BAJA",AC12)))</formula>
    </cfRule>
    <cfRule type="containsText" dxfId="797" priority="83" operator="containsText" text="MEDIA">
      <formula>NOT(ISERROR(SEARCH("MEDIA",AC12)))</formula>
    </cfRule>
    <cfRule type="containsText" dxfId="796" priority="84" operator="containsText" text="ALTA">
      <formula>NOT(ISERROR(SEARCH("ALTA",AC12)))</formula>
    </cfRule>
  </conditionalFormatting>
  <conditionalFormatting sqref="AD7:AS7">
    <cfRule type="containsText" dxfId="795" priority="187" operator="containsText" text="MEDIA">
      <formula>NOT(ISERROR(SEARCH("MEDIA",AD7)))</formula>
    </cfRule>
    <cfRule type="containsText" dxfId="794" priority="188" operator="containsText" text="ALTA">
      <formula>NOT(ISERROR(SEARCH("ALTA",AD7)))</formula>
    </cfRule>
    <cfRule type="containsText" dxfId="793" priority="186" operator="containsText" text="BAJA">
      <formula>NOT(ISERROR(SEARCH("BAJA",AD7)))</formula>
    </cfRule>
  </conditionalFormatting>
  <conditionalFormatting sqref="AJ15">
    <cfRule type="containsText" dxfId="792" priority="15" operator="containsText" text="BAJA">
      <formula>NOT(ISERROR(SEARCH("BAJA",AJ15)))</formula>
    </cfRule>
    <cfRule type="containsText" dxfId="791" priority="16" operator="containsText" text="MEDIA">
      <formula>NOT(ISERROR(SEARCH("MEDIA",AJ15)))</formula>
    </cfRule>
    <cfRule type="containsText" dxfId="790" priority="17" operator="containsText" text="ALTA">
      <formula>NOT(ISERROR(SEARCH("ALTA",AJ15)))</formula>
    </cfRule>
  </conditionalFormatting>
  <conditionalFormatting sqref="AJ6:AK7">
    <cfRule type="containsText" dxfId="789" priority="214" operator="containsText" text="ALTA">
      <formula>NOT(ISERROR(SEARCH("ALTA",AJ6)))</formula>
    </cfRule>
  </conditionalFormatting>
  <conditionalFormatting sqref="AJ8:AK13">
    <cfRule type="containsText" dxfId="788" priority="80" operator="containsText" text="MEDIA">
      <formula>NOT(ISERROR(SEARCH("MEDIA",AJ8)))</formula>
    </cfRule>
    <cfRule type="containsText" dxfId="787" priority="81" operator="containsText" text="ALTA">
      <formula>NOT(ISERROR(SEARCH("ALTA",AJ8)))</formula>
    </cfRule>
    <cfRule type="containsText" dxfId="786" priority="79" operator="containsText" text="BAJA">
      <formula>NOT(ISERROR(SEARCH("BAJA",AJ8)))</formula>
    </cfRule>
  </conditionalFormatting>
  <conditionalFormatting sqref="AJ14:AK14">
    <cfRule type="containsText" dxfId="785" priority="28" operator="containsText" text="ALTA">
      <formula>NOT(ISERROR(SEARCH("ALTA",AJ14)))</formula>
    </cfRule>
  </conditionalFormatting>
  <conditionalFormatting sqref="AJ6:AP7">
    <cfRule type="containsText" dxfId="784" priority="190" operator="containsText" text="MEDIA">
      <formula>NOT(ISERROR(SEARCH("MEDIA",AJ6)))</formula>
    </cfRule>
    <cfRule type="containsText" dxfId="783" priority="189" operator="containsText" text="BAJA">
      <formula>NOT(ISERROR(SEARCH("BAJA",AJ6)))</formula>
    </cfRule>
  </conditionalFormatting>
  <conditionalFormatting sqref="AJ14:AP14">
    <cfRule type="containsText" dxfId="782" priority="21" operator="containsText" text="BAJA">
      <formula>NOT(ISERROR(SEARCH("BAJA",AJ14)))</formula>
    </cfRule>
    <cfRule type="containsText" dxfId="781" priority="22" operator="containsText" text="MEDIA">
      <formula>NOT(ISERROR(SEARCH("MEDIA",AJ14)))</formula>
    </cfRule>
  </conditionalFormatting>
  <conditionalFormatting sqref="AJ4:AS5">
    <cfRule type="containsText" dxfId="780" priority="354" operator="containsText" text="ALTA">
      <formula>NOT(ISERROR(SEARCH("ALTA",AJ4)))</formula>
    </cfRule>
    <cfRule type="containsText" dxfId="779" priority="353" operator="containsText" text="MEDIA">
      <formula>NOT(ISERROR(SEARCH("MEDIA",AJ4)))</formula>
    </cfRule>
    <cfRule type="containsText" dxfId="778" priority="352" operator="containsText" text="BAJA">
      <formula>NOT(ISERROR(SEARCH("BAJA",AJ4)))</formula>
    </cfRule>
  </conditionalFormatting>
  <conditionalFormatting sqref="AM12:AM13">
    <cfRule type="containsText" dxfId="777" priority="61" operator="containsText" text="ALTA">
      <formula>NOT(ISERROR(SEARCH("ALTA",AM12)))</formula>
    </cfRule>
    <cfRule type="containsText" dxfId="776" priority="60" operator="containsText" text="MEDIA">
      <formula>NOT(ISERROR(SEARCH("MEDIA",AM12)))</formula>
    </cfRule>
    <cfRule type="containsText" dxfId="775" priority="59" operator="containsText" text="BAJA">
      <formula>NOT(ISERROR(SEARCH("BAJA",AM12)))</formula>
    </cfRule>
  </conditionalFormatting>
  <conditionalFormatting sqref="AN4">
    <cfRule type="containsText" dxfId="774" priority="358" operator="containsText" text="BAJA">
      <formula>NOT(ISERROR(SEARCH("BAJA",AN4)))</formula>
    </cfRule>
    <cfRule type="containsText" dxfId="773" priority="359" operator="containsText" text="MEDIA">
      <formula>NOT(ISERROR(SEARCH("MEDIA",AN4)))</formula>
    </cfRule>
    <cfRule type="containsText" dxfId="772" priority="360" operator="containsText" text="ALTA">
      <formula>NOT(ISERROR(SEARCH("ALTA",AN4)))</formula>
    </cfRule>
  </conditionalFormatting>
  <conditionalFormatting sqref="AN5">
    <cfRule type="containsText" dxfId="771" priority="221" operator="containsText" text="BAJA">
      <formula>NOT(ISERROR(SEARCH("BAJA",AN5)))</formula>
    </cfRule>
    <cfRule type="containsText" dxfId="770" priority="222" operator="containsText" text="MEDIA">
      <formula>NOT(ISERROR(SEARCH("MEDIA",AN5)))</formula>
    </cfRule>
    <cfRule type="containsText" dxfId="769" priority="223" operator="containsText" text="ALTA">
      <formula>NOT(ISERROR(SEARCH("ALTA",AN5)))</formula>
    </cfRule>
  </conditionalFormatting>
  <conditionalFormatting sqref="AN8:AN9">
    <cfRule type="containsText" dxfId="768" priority="150" operator="containsText" text="ALTA">
      <formula>NOT(ISERROR(SEARCH("ALTA",AN8)))</formula>
    </cfRule>
    <cfRule type="containsText" dxfId="767" priority="149" operator="containsText" text="MEDIA">
      <formula>NOT(ISERROR(SEARCH("MEDIA",AN8)))</formula>
    </cfRule>
    <cfRule type="containsText" dxfId="766" priority="148" operator="containsText" text="BAJA">
      <formula>NOT(ISERROR(SEARCH("BAJA",AN8)))</formula>
    </cfRule>
  </conditionalFormatting>
  <conditionalFormatting sqref="AO12:AP13">
    <cfRule type="cellIs" dxfId="765" priority="54" operator="between">
      <formula>26%</formula>
      <formula>50%</formula>
    </cfRule>
    <cfRule type="cellIs" dxfId="764" priority="55" operator="between">
      <formula>0%</formula>
      <formula>25%</formula>
    </cfRule>
    <cfRule type="containsText" dxfId="763" priority="56" operator="containsText" text="BAJA">
      <formula>NOT(ISERROR(SEARCH("BAJA",AO12)))</formula>
    </cfRule>
    <cfRule type="containsText" dxfId="762" priority="57" operator="containsText" text="MEDIA">
      <formula>NOT(ISERROR(SEARCH("MEDIA",AO12)))</formula>
    </cfRule>
    <cfRule type="containsText" dxfId="761" priority="58" operator="containsText" text="ALTA">
      <formula>NOT(ISERROR(SEARCH("ALTA",AO12)))</formula>
    </cfRule>
    <cfRule type="cellIs" dxfId="760" priority="52" operator="greaterThan">
      <formula>75%</formula>
    </cfRule>
    <cfRule type="cellIs" dxfId="759" priority="53" operator="between">
      <formula>51%</formula>
      <formula>75%</formula>
    </cfRule>
  </conditionalFormatting>
  <conditionalFormatting sqref="AP6:AP7">
    <cfRule type="containsText" dxfId="758" priority="191" operator="containsText" text="ALTA">
      <formula>NOT(ISERROR(SEARCH("ALTA",AP6)))</formula>
    </cfRule>
  </conditionalFormatting>
  <conditionalFormatting sqref="AP8:AP9">
    <cfRule type="containsText" dxfId="757" priority="127" operator="containsText" text="BAJA">
      <formula>NOT(ISERROR(SEARCH("BAJA",AP8)))</formula>
    </cfRule>
    <cfRule type="containsText" dxfId="756" priority="128" operator="containsText" text="MEDIA">
      <formula>NOT(ISERROR(SEARCH("MEDIA",AP8)))</formula>
    </cfRule>
    <cfRule type="containsText" dxfId="755" priority="129" operator="containsText" text="ALTA">
      <formula>NOT(ISERROR(SEARCH("ALTA",AP8)))</formula>
    </cfRule>
  </conditionalFormatting>
  <conditionalFormatting sqref="AP14">
    <cfRule type="containsText" dxfId="754" priority="23" operator="containsText" text="ALTA">
      <formula>NOT(ISERROR(SEARCH("ALTA",AP14)))</formula>
    </cfRule>
  </conditionalFormatting>
  <conditionalFormatting sqref="AQ8:AR8">
    <cfRule type="containsText" dxfId="753" priority="124" operator="containsText" text="BAJA">
      <formula>NOT(ISERROR(SEARCH("BAJA",AQ8)))</formula>
    </cfRule>
    <cfRule type="containsText" dxfId="752" priority="126" operator="containsText" text="ALTA">
      <formula>NOT(ISERROR(SEARCH("ALTA",AQ8)))</formula>
    </cfRule>
    <cfRule type="containsText" dxfId="751" priority="125" operator="containsText" text="MEDIA">
      <formula>NOT(ISERROR(SEARCH("MEDIA",AQ8)))</formula>
    </cfRule>
  </conditionalFormatting>
  <conditionalFormatting sqref="AR12:AS12">
    <cfRule type="containsText" dxfId="750" priority="95" operator="containsText" text="BAJA">
      <formula>NOT(ISERROR(SEARCH("BAJA",AR12)))</formula>
    </cfRule>
    <cfRule type="containsText" dxfId="749" priority="96" operator="containsText" text="MEDIA">
      <formula>NOT(ISERROR(SEARCH("MEDIA",AR12)))</formula>
    </cfRule>
    <cfRule type="containsText" dxfId="748" priority="97" operator="containsText" text="ALTA">
      <formula>NOT(ISERROR(SEARCH("ALTA",AR12)))</formula>
    </cfRule>
  </conditionalFormatting>
  <conditionalFormatting sqref="AS8:AS9">
    <cfRule type="containsText" dxfId="747" priority="145" operator="containsText" text="BAJA">
      <formula>NOT(ISERROR(SEARCH("BAJA",AS8)))</formula>
    </cfRule>
    <cfRule type="containsText" dxfId="746" priority="146" operator="containsText" text="MEDIA">
      <formula>NOT(ISERROR(SEARCH("MEDIA",AS8)))</formula>
    </cfRule>
    <cfRule type="containsText" dxfId="745" priority="147" operator="containsText" text="ALTA">
      <formula>NOT(ISERROR(SEARCH("ALTA",AS8)))</formula>
    </cfRule>
  </conditionalFormatting>
  <conditionalFormatting sqref="AS8:AS10">
    <cfRule type="containsText" dxfId="744" priority="138" operator="containsText" text="ALTA">
      <formula>NOT(ISERROR(SEARCH("ALTA",AS8)))</formula>
    </cfRule>
    <cfRule type="containsText" dxfId="743" priority="136" operator="containsText" text="BAJA">
      <formula>NOT(ISERROR(SEARCH("BAJA",AS8)))</formula>
    </cfRule>
    <cfRule type="containsText" dxfId="742" priority="137" operator="containsText" text="MEDIA">
      <formula>NOT(ISERROR(SEARCH("MEDIA",AS8)))</formula>
    </cfRule>
  </conditionalFormatting>
  <conditionalFormatting sqref="AS9">
    <cfRule type="containsText" dxfId="741" priority="134" operator="containsText" text="MEDIA">
      <formula>NOT(ISERROR(SEARCH("MEDIA",AS9)))</formula>
    </cfRule>
    <cfRule type="containsText" dxfId="740" priority="135" operator="containsText" text="ALTA">
      <formula>NOT(ISERROR(SEARCH("ALTA",AS9)))</formula>
    </cfRule>
    <cfRule type="containsText" dxfId="739" priority="133" operator="containsText" text="BAJA">
      <formula>NOT(ISERROR(SEARCH("BAJA",AS9)))</formula>
    </cfRule>
  </conditionalFormatting>
  <conditionalFormatting sqref="AS14">
    <cfRule type="containsText" dxfId="738" priority="20" operator="containsText" text="ALTA">
      <formula>NOT(ISERROR(SEARCH("ALTA",AS14)))</formula>
    </cfRule>
    <cfRule type="containsText" dxfId="737" priority="19" operator="containsText" text="MEDIA">
      <formula>NOT(ISERROR(SEARCH("MEDIA",AS14)))</formula>
    </cfRule>
    <cfRule type="containsText" dxfId="736" priority="18" operator="containsText" text="BAJA">
      <formula>NOT(ISERROR(SEARCH("BAJA",AS14)))</formula>
    </cfRule>
  </conditionalFormatting>
  <conditionalFormatting sqref="AU4:AV4">
    <cfRule type="containsText" dxfId="735" priority="383" operator="containsText" text="ALTA">
      <formula>NOT(ISERROR(SEARCH("ALTA",AU4)))</formula>
    </cfRule>
    <cfRule type="cellIs" dxfId="734" priority="371" operator="greaterThan">
      <formula>75%</formula>
    </cfRule>
    <cfRule type="cellIs" dxfId="733" priority="372" operator="between">
      <formula>51%</formula>
      <formula>75%</formula>
    </cfRule>
    <cfRule type="cellIs" dxfId="732" priority="373" operator="between">
      <formula>26%</formula>
      <formula>50%</formula>
    </cfRule>
    <cfRule type="cellIs" dxfId="731" priority="374" operator="between">
      <formula>0%</formula>
      <formula>25%</formula>
    </cfRule>
    <cfRule type="containsText" dxfId="730" priority="381" operator="containsText" text="BAJA">
      <formula>NOT(ISERROR(SEARCH("BAJA",AU4)))</formula>
    </cfRule>
    <cfRule type="containsText" dxfId="729" priority="382" operator="containsText" text="MEDIA">
      <formula>NOT(ISERROR(SEARCH("MEDIA",AU4)))</formula>
    </cfRule>
  </conditionalFormatting>
  <conditionalFormatting sqref="AU5:AV5">
    <cfRule type="containsText" dxfId="728" priority="331" operator="containsText" text="MEDIA">
      <formula>NOT(ISERROR(SEARCH("MEDIA",AU5)))</formula>
    </cfRule>
    <cfRule type="containsText" dxfId="727" priority="330" operator="containsText" text="BAJA">
      <formula>NOT(ISERROR(SEARCH("BAJA",AU5)))</formula>
    </cfRule>
    <cfRule type="containsText" dxfId="726" priority="332" operator="containsText" text="ALTA">
      <formula>NOT(ISERROR(SEARCH("ALTA",AU5)))</formula>
    </cfRule>
  </conditionalFormatting>
  <conditionalFormatting sqref="AU6:AV6">
    <cfRule type="containsText" dxfId="725" priority="215" operator="containsText" text="BAJA">
      <formula>NOT(ISERROR(SEARCH("BAJA",AU6)))</formula>
    </cfRule>
    <cfRule type="containsText" dxfId="724" priority="216" operator="containsText" text="MEDIA">
      <formula>NOT(ISERROR(SEARCH("MEDIA",AU6)))</formula>
    </cfRule>
    <cfRule type="containsText" dxfId="723" priority="217" operator="containsText" text="ALTA">
      <formula>NOT(ISERROR(SEARCH("ALTA",AU6)))</formula>
    </cfRule>
    <cfRule type="cellIs" dxfId="722" priority="205" operator="greaterThan">
      <formula>75%</formula>
    </cfRule>
    <cfRule type="cellIs" dxfId="721" priority="206" operator="between">
      <formula>51%</formula>
      <formula>75%</formula>
    </cfRule>
    <cfRule type="cellIs" dxfId="720" priority="207" operator="between">
      <formula>26%</formula>
      <formula>50%</formula>
    </cfRule>
    <cfRule type="cellIs" dxfId="719" priority="208" operator="between">
      <formula>0%</formula>
      <formula>25%</formula>
    </cfRule>
  </conditionalFormatting>
  <conditionalFormatting sqref="AU7:AV11">
    <cfRule type="containsText" dxfId="718" priority="158" operator="containsText" text="BAJA">
      <formula>NOT(ISERROR(SEARCH("BAJA",AU7)))</formula>
    </cfRule>
    <cfRule type="containsText" dxfId="717" priority="160" operator="containsText" text="ALTA">
      <formula>NOT(ISERROR(SEARCH("ALTA",AU7)))</formula>
    </cfRule>
    <cfRule type="containsText" dxfId="716" priority="159" operator="containsText" text="MEDIA">
      <formula>NOT(ISERROR(SEARCH("MEDIA",AU7)))</formula>
    </cfRule>
  </conditionalFormatting>
  <conditionalFormatting sqref="AU14:AV14">
    <cfRule type="cellIs" dxfId="715" priority="24" operator="greaterThan">
      <formula>75%</formula>
    </cfRule>
    <cfRule type="cellIs" dxfId="714" priority="27" operator="between">
      <formula>0%</formula>
      <formula>25%</formula>
    </cfRule>
    <cfRule type="cellIs" dxfId="713" priority="26" operator="between">
      <formula>26%</formula>
      <formula>50%</formula>
    </cfRule>
    <cfRule type="cellIs" dxfId="712" priority="25" operator="between">
      <formula>51%</formula>
      <formula>75%</formula>
    </cfRule>
    <cfRule type="containsText" dxfId="711" priority="31" operator="containsText" text="ALTA">
      <formula>NOT(ISERROR(SEARCH("ALTA",AU14)))</formula>
    </cfRule>
    <cfRule type="containsText" dxfId="710" priority="30" operator="containsText" text="MEDIA">
      <formula>NOT(ISERROR(SEARCH("MEDIA",AU14)))</formula>
    </cfRule>
    <cfRule type="containsText" dxfId="709" priority="29" operator="containsText" text="BAJA">
      <formula>NOT(ISERROR(SEARCH("BAJA",AU14)))</formula>
    </cfRule>
  </conditionalFormatting>
  <conditionalFormatting sqref="AV5">
    <cfRule type="cellIs" dxfId="708" priority="265" operator="between">
      <formula>26%</formula>
      <formula>50%</formula>
    </cfRule>
    <cfRule type="cellIs" dxfId="707" priority="266" operator="between">
      <formula>0%</formula>
      <formula>25%</formula>
    </cfRule>
    <cfRule type="cellIs" dxfId="706" priority="263" operator="greaterThan">
      <formula>75%</formula>
    </cfRule>
    <cfRule type="cellIs" dxfId="705" priority="264" operator="between">
      <formula>51%</formula>
      <formula>75%</formula>
    </cfRule>
  </conditionalFormatting>
  <conditionalFormatting sqref="AV7:AV13">
    <cfRule type="cellIs" dxfId="704" priority="38" operator="greaterThan">
      <formula>75%</formula>
    </cfRule>
    <cfRule type="cellIs" dxfId="703" priority="40" operator="between">
      <formula>26%</formula>
      <formula>50%</formula>
    </cfRule>
    <cfRule type="cellIs" dxfId="702" priority="41" operator="between">
      <formula>0%</formula>
      <formula>25%</formula>
    </cfRule>
    <cfRule type="cellIs" dxfId="701" priority="39" operator="between">
      <formula>51%</formula>
      <formula>75%</formula>
    </cfRule>
  </conditionalFormatting>
  <conditionalFormatting sqref="AV12:AV13">
    <cfRule type="containsText" dxfId="700" priority="44" operator="containsText" text="ALTA">
      <formula>NOT(ISERROR(SEARCH("ALTA",AV12)))</formula>
    </cfRule>
    <cfRule type="containsText" dxfId="699" priority="43" operator="containsText" text="MEDIA">
      <formula>NOT(ISERROR(SEARCH("MEDIA",AV12)))</formula>
    </cfRule>
    <cfRule type="containsText" dxfId="698" priority="42" operator="containsText" text="BAJA">
      <formula>NOT(ISERROR(SEARCH("BAJA",AV12)))</formula>
    </cfRule>
  </conditionalFormatting>
  <conditionalFormatting sqref="AV15">
    <cfRule type="containsText" dxfId="697" priority="7" operator="containsText" text="ALTA">
      <formula>NOT(ISERROR(SEARCH("ALTA",AV15)))</formula>
    </cfRule>
    <cfRule type="containsText" dxfId="696" priority="6" operator="containsText" text="MEDIA">
      <formula>NOT(ISERROR(SEARCH("MEDIA",AV15)))</formula>
    </cfRule>
    <cfRule type="containsText" dxfId="695" priority="5" operator="containsText" text="BAJA">
      <formula>NOT(ISERROR(SEARCH("BAJA",AV15)))</formula>
    </cfRule>
    <cfRule type="cellIs" dxfId="694" priority="4" operator="between">
      <formula>0%</formula>
      <formula>25%</formula>
    </cfRule>
    <cfRule type="cellIs" dxfId="693" priority="3" operator="between">
      <formula>26%</formula>
      <formula>50%</formula>
    </cfRule>
    <cfRule type="cellIs" dxfId="692" priority="2" operator="between">
      <formula>51%</formula>
      <formula>75%</formula>
    </cfRule>
    <cfRule type="cellIs" dxfId="691" priority="1" operator="greaterThan">
      <formula>75%</formula>
    </cfRule>
  </conditionalFormatting>
  <conditionalFormatting sqref="AY12:BA12">
    <cfRule type="containsText" dxfId="690" priority="34" operator="containsText" text="ALTA">
      <formula>NOT(ISERROR(SEARCH("ALTA",AY12)))</formula>
    </cfRule>
    <cfRule type="containsText" dxfId="689" priority="33" operator="containsText" text="MEDIA">
      <formula>NOT(ISERROR(SEARCH("MEDIA",AY12)))</formula>
    </cfRule>
    <cfRule type="containsText" dxfId="688" priority="32" operator="containsText" text="BAJA">
      <formula>NOT(ISERROR(SEARCH("BAJA",AY12)))</formula>
    </cfRule>
  </conditionalFormatting>
  <dataValidations count="19">
    <dataValidation type="list" allowBlank="1" showInputMessage="1" showErrorMessage="1" sqref="AT14 AT4:AT11" xr:uid="{00000000-0002-0000-0700-000003000000}">
      <formula1>"Adecuado,Inadecuado"</formula1>
    </dataValidation>
    <dataValidation type="list" allowBlank="1" showInputMessage="1" showErrorMessage="1" sqref="AR14 AR4:AR11" xr:uid="{00000000-0002-0000-0700-000002000000}">
      <formula1>"Asignado,No Asignado"</formula1>
    </dataValidation>
    <dataValidation type="list" allowBlank="1" showInputMessage="1" showErrorMessage="1" sqref="A4:A8 A12:A15 AK14 AK4:AK11" xr:uid="{00000000-0002-0000-0700-000000000000}">
      <formula1>"SI,NO"</formula1>
    </dataValidation>
    <dataValidation type="list" allowBlank="1" showInputMessage="1" showErrorMessage="1" sqref="AG15" xr:uid="{BEA85E72-7EAB-44F4-82E1-5857EE98AFAD}">
      <formula1>INDIRECT("IMPL[IMPLEMENTACION]")</formula1>
    </dataValidation>
    <dataValidation type="list" allowBlank="1" showInputMessage="1" showErrorMessage="1" sqref="AJ15" xr:uid="{25415827-C325-4636-87B3-4F66F52779D4}">
      <formula1>INDIRECT("CONF[CONFIABLE]")</formula1>
    </dataValidation>
    <dataValidation type="list" allowBlank="1" showInputMessage="1" showErrorMessage="1" sqref="AE15" xr:uid="{84FB27AD-A923-4014-AC35-E0EB7461156B}">
      <formula1>INDIRECT("CONT[CONTROL]")</formula1>
    </dataValidation>
    <dataValidation type="list" allowBlank="1" showInputMessage="1" showErrorMessage="1" sqref="AK15 AM15" xr:uid="{49912E1F-90AD-4487-937B-19F649CEC509}">
      <formula1>INDIRECT("DOCU[DOCUMENTADO]")</formula1>
    </dataValidation>
    <dataValidation type="list" allowBlank="1" showInputMessage="1" showErrorMessage="1" sqref="B15" xr:uid="{30759E58-4135-4DE8-AD12-841FA95EDF12}">
      <formula1>INDIRECT("PROC[PROCESOS]")</formula1>
    </dataValidation>
    <dataValidation type="list" allowBlank="1" showInputMessage="1" showErrorMessage="1" sqref="D15" xr:uid="{1DE27683-B412-4049-ACFC-7E8F2DA9C549}">
      <formula1>INDIRECT("FACT[FACTOR]")</formula1>
    </dataValidation>
    <dataValidation type="list" allowBlank="1" showInputMessage="1" showErrorMessage="1" sqref="E15" xr:uid="{771C1E34-B7A6-404D-9B73-B8198962CFC3}">
      <formula1>INDIRECT("CLAS[CLASIFICACION]")</formula1>
    </dataValidation>
    <dataValidation type="list" allowBlank="1" showInputMessage="1" showErrorMessage="1" sqref="J15" xr:uid="{07E5F383-FFE6-4552-A0B6-D1974F61CC73}">
      <formula1>INDIRECT("PERI[PERIODICIDAD]")</formula1>
    </dataValidation>
    <dataValidation type="list" allowBlank="1" showInputMessage="1" showErrorMessage="1" sqref="M15" xr:uid="{9ADA00B0-0E18-44A3-A5DF-4407DD84395C}">
      <formula1>INDIRECT("ECON[ECONO]")</formula1>
    </dataValidation>
    <dataValidation type="list" allowBlank="1" showInputMessage="1" showErrorMessage="1" sqref="O15" xr:uid="{DDA72C0D-DA63-4D84-A977-5C718F76B184}">
      <formula1>INDIRECT("REPU[REPUT]")</formula1>
    </dataValidation>
    <dataValidation type="list" allowBlank="1" showInputMessage="1" showErrorMessage="1" sqref="Q15" xr:uid="{5680CD9A-C6A8-4BF1-916F-05621E4ABA67}">
      <formula1>INDIRECT("OPER[OPER]")</formula1>
    </dataValidation>
    <dataValidation type="list" allowBlank="1" showInputMessage="1" showErrorMessage="1" sqref="S15" xr:uid="{B65868D3-C3E2-4C1D-A1FB-91A04870AE6D}">
      <formula1>INDIRECT("ACTI[ACTIVO]")</formula1>
    </dataValidation>
    <dataValidation type="list" allowBlank="1" showInputMessage="1" showErrorMessage="1" sqref="T15" xr:uid="{3E2DDC8F-4205-4869-B35D-C790AF8BE33F}">
      <formula1>INDIRECT("CRIT[CRITERIO]")</formula1>
    </dataValidation>
    <dataValidation type="list" allowBlank="1" showInputMessage="1" showErrorMessage="1" sqref="AX15" xr:uid="{053AA6D1-8A30-490C-9329-B674C7D2A335}">
      <formula1>INDIRECT("TRAT[TRATAMIENTO]")</formula1>
    </dataValidation>
    <dataValidation type="list" allowBlank="1" showInputMessage="1" showErrorMessage="1" sqref="AJ4:AJ14" xr:uid="{00000000-0002-0000-0700-000004000000}">
      <formula1>"Confiable,No confiable"</formula1>
    </dataValidation>
    <dataValidation type="list" allowBlank="1" showInputMessage="1" showErrorMessage="1" sqref="AG4:AG14" xr:uid="{00000000-0002-0000-0700-00000100000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5">
        <x14:dataValidation type="list" allowBlank="1" showInputMessage="1" showErrorMessage="1" xr:uid="{5053868C-1D4C-494C-830D-E9617D1A4BC7}">
          <x14:formula1>
            <xm:f>Listas!$R$2:$R$3</xm:f>
          </x14:formula1>
          <xm:sqref>CE4:CE15 BZ4:BZ15 BU4:BU15 BF4:BF15 BK4:BK15 BP4:BP15</xm:sqref>
        </x14:dataValidation>
        <x14:dataValidation type="list" allowBlank="1" showInputMessage="1" showErrorMessage="1" xr:uid="{B60DFF77-4DD8-476A-90E1-11DB12377188}">
          <x14:formula1>
            <xm:f>Listas!$K$2:$K$5</xm:f>
          </x14:formula1>
          <xm:sqref>S12</xm:sqref>
        </x14:dataValidation>
        <x14:dataValidation type="list" allowBlank="1" showInputMessage="1" showErrorMessage="1" xr:uid="{AB13403F-E91E-4C7D-9706-491343C8339A}">
          <x14:formula1>
            <xm:f>Listas!$N$2:$N$7</xm:f>
          </x14:formula1>
          <xm:sqref>M12:M13</xm:sqref>
        </x14:dataValidation>
        <x14:dataValidation type="list" allowBlank="1" showInputMessage="1" showErrorMessage="1" xr:uid="{8F28675C-67E7-41FA-8394-38BA5EDB54D9}">
          <x14:formula1>
            <xm:f>Listas!$O$2:$O$7</xm:f>
          </x14:formula1>
          <xm:sqref>O12:O13</xm:sqref>
        </x14:dataValidation>
        <x14:dataValidation type="list" allowBlank="1" showInputMessage="1" showErrorMessage="1" xr:uid="{DC7998C4-A231-4FE0-8936-7A1DA184831D}">
          <x14:formula1>
            <xm:f>Listas!$P$2:$P$7</xm:f>
          </x14:formula1>
          <xm:sqref>Q12:Q13</xm:sqref>
        </x14:dataValidation>
        <x14:dataValidation type="list" allowBlank="1" showInputMessage="1" showErrorMessage="1" xr:uid="{79500DA6-E616-4EA8-8DF9-E8CB611AB226}">
          <x14:formula1>
            <xm:f>Listas!$Q$2:$Q$8</xm:f>
          </x14:formula1>
          <xm:sqref>J12:J13</xm:sqref>
        </x14:dataValidation>
        <x14:dataValidation type="list" allowBlank="1" showInputMessage="1" showErrorMessage="1" xr:uid="{72AFE639-1E02-4845-B35E-DEFDAE118D73}">
          <x14:formula1>
            <xm:f>Listas!$F$2:$F$4</xm:f>
          </x14:formula1>
          <xm:sqref>AD12:AE13</xm:sqref>
        </x14:dataValidation>
        <x14:dataValidation type="list" allowBlank="1" showInputMessage="1" showErrorMessage="1" xr:uid="{3213B40F-4492-432E-9443-CD298C5651CE}">
          <x14:formula1>
            <xm:f>Listas!$C$2:$C$8</xm:f>
          </x14:formula1>
          <xm:sqref>E12:E13</xm:sqref>
        </x14:dataValidation>
        <x14:dataValidation type="list" allowBlank="1" showInputMessage="1" showErrorMessage="1" xr:uid="{C96A5EC7-9081-4010-B8B1-172AFAF7DC6F}">
          <x14:formula1>
            <xm:f>Listas!$H$2:$H$3</xm:f>
          </x14:formula1>
          <xm:sqref>AK12:AK13 AM12:AM13</xm:sqref>
        </x14:dataValidation>
        <x14:dataValidation type="list" allowBlank="1" showInputMessage="1" showErrorMessage="1" xr:uid="{D0D1CE37-0E46-4164-BFA5-BE97AF079613}">
          <x14:formula1>
            <xm:f>Listas!$B$2:$B$7</xm:f>
          </x14:formula1>
          <xm:sqref>D12:D13</xm:sqref>
        </x14:dataValidation>
        <x14:dataValidation type="list" allowBlank="1" showInputMessage="1" showErrorMessage="1" xr:uid="{64D775AA-470C-4865-9C85-0F8BF0A7262A}">
          <x14:formula1>
            <xm:f>Listas!$G$2:$G$11</xm:f>
          </x14:formula1>
          <xm:sqref>C12:C13</xm:sqref>
        </x14:dataValidation>
        <x14:dataValidation type="list" allowBlank="1" showInputMessage="1" showErrorMessage="1" xr:uid="{13802D36-F9AB-4798-8D15-72FF50D20993}">
          <x14:formula1>
            <xm:f>Listas!$L$2:$L$5</xm:f>
          </x14:formula1>
          <xm:sqref>T12:T13</xm:sqref>
        </x14:dataValidation>
        <x14:dataValidation type="list" allowBlank="1" showInputMessage="1" showErrorMessage="1" xr:uid="{F6F7CCFB-486F-401D-B75E-6BC8B6999647}">
          <x14:formula1>
            <xm:f>Listas!$M$2:$M$15</xm:f>
          </x14:formula1>
          <xm:sqref>B12:B13</xm:sqref>
        </x14:dataValidation>
        <x14:dataValidation type="list" allowBlank="1" showInputMessage="1" showErrorMessage="1" xr:uid="{DD313F35-3E62-4A5E-BA18-5367B1993F01}">
          <x14:formula1>
            <xm:f>Listas!$K$2:$K$6</xm:f>
          </x14:formula1>
          <xm:sqref>S13</xm:sqref>
        </x14:dataValidation>
        <x14:dataValidation type="list" allowBlank="1" showInputMessage="1" showErrorMessage="1" xr:uid="{D5DDD4B5-CD4C-4A7F-8660-131A60923749}">
          <x14:formula1>
            <xm:f>Listas!$G$2:$G$13</xm:f>
          </x14:formula1>
          <xm:sqref>C15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92A43-5224-4E27-88DB-89422C7F7CF7}">
  <dimension ref="A1:BY1048575"/>
  <sheetViews>
    <sheetView topLeftCell="AE1" zoomScale="70" zoomScaleNormal="80" workbookViewId="0">
      <pane ySplit="3" topLeftCell="A12" activePane="bottomLeft" state="frozen"/>
      <selection activeCell="AB7" sqref="AB7:AB9"/>
      <selection pane="bottomLeft" activeCell="AC14" sqref="AC14"/>
    </sheetView>
  </sheetViews>
  <sheetFormatPr baseColWidth="10" defaultColWidth="11.42578125" defaultRowHeight="15" customHeight="1"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7" style="2" customWidth="1"/>
    <col min="11" max="11" width="14.7109375" style="2" customWidth="1"/>
    <col min="12" max="12" width="18" style="2" customWidth="1"/>
    <col min="13" max="13" width="29.42578125" style="2" customWidth="1"/>
    <col min="14" max="14" width="3.42578125" style="2" hidden="1" customWidth="1"/>
    <col min="15" max="15" width="28.85546875" style="2" customWidth="1"/>
    <col min="16" max="16" width="3.42578125" style="2" hidden="1" customWidth="1"/>
    <col min="17" max="17" width="14.7109375" style="2" customWidth="1"/>
    <col min="18" max="18" width="3.28515625" style="2" hidden="1" customWidth="1"/>
    <col min="19" max="20" width="21.85546875" style="2" customWidth="1"/>
    <col min="21" max="21" width="21.855468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46.42578125" style="2" customWidth="1"/>
    <col min="29" max="29" width="77.570312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6.42578125" style="2" customWidth="1"/>
    <col min="36" max="36" width="14.7109375" style="6" customWidth="1"/>
    <col min="37" max="37" width="20.7109375" style="2" customWidth="1"/>
    <col min="38" max="38" width="13.7109375" style="2" hidden="1" customWidth="1"/>
    <col min="39" max="39" width="13.7109375" style="24" hidden="1" customWidth="1"/>
    <col min="40" max="40" width="13.7109375" style="2" customWidth="1"/>
    <col min="41" max="41" width="15.28515625" style="2" customWidth="1"/>
    <col min="42" max="42" width="2.28515625" style="5" customWidth="1"/>
    <col min="43" max="43" width="49.28515625" style="5" customWidth="1"/>
    <col min="44" max="44" width="22.7109375" style="4" customWidth="1"/>
    <col min="45" max="46" width="11.5703125" style="3" customWidth="1"/>
    <col min="47" max="47" width="21.85546875" style="2" customWidth="1"/>
    <col min="48" max="48" width="14.85546875" style="1" customWidth="1"/>
    <col min="49" max="50" width="24.5703125" style="1" customWidth="1"/>
    <col min="51" max="51" width="14.85546875" style="1" customWidth="1"/>
    <col min="52" max="53" width="26.7109375" style="1" customWidth="1"/>
    <col min="54" max="54" width="14.85546875" style="1" customWidth="1"/>
    <col min="55" max="55" width="28.28515625" style="1" customWidth="1"/>
    <col min="56" max="56" width="21.5703125" style="1" customWidth="1"/>
    <col min="57" max="57" width="19.5703125" style="1" customWidth="1"/>
    <col min="58" max="58" width="25" style="1" customWidth="1"/>
    <col min="59" max="59" width="21.28515625" style="1" customWidth="1"/>
    <col min="60" max="60" width="28.5703125" style="1" customWidth="1"/>
    <col min="61" max="61" width="38.85546875" style="1" customWidth="1"/>
    <col min="62" max="62" width="18.28515625" style="1" customWidth="1"/>
    <col min="63" max="63" width="31.5703125" style="1" customWidth="1"/>
    <col min="64" max="64" width="23.7109375" style="1" customWidth="1"/>
    <col min="65" max="65" width="37.28515625" style="1" customWidth="1"/>
    <col min="66" max="66" width="41.28515625" style="1" customWidth="1"/>
    <col min="67" max="67" width="11.42578125" style="1"/>
    <col min="68" max="68" width="26.5703125" style="1" customWidth="1"/>
    <col min="69" max="69" width="29.85546875" style="1" customWidth="1"/>
    <col min="70" max="70" width="39.140625" style="1" customWidth="1"/>
    <col min="71" max="71" width="37.5703125" style="1" customWidth="1"/>
    <col min="72" max="244" width="11.42578125" style="1"/>
    <col min="245" max="245" width="21.85546875" style="1" customWidth="1"/>
    <col min="246" max="246" width="13.85546875" style="1" customWidth="1"/>
    <col min="247" max="247" width="38.7109375" style="1" customWidth="1"/>
    <col min="248" max="248" width="3" style="1" bestFit="1" customWidth="1"/>
    <col min="249" max="249" width="32.28515625" style="1" customWidth="1"/>
    <col min="250" max="250" width="46.28515625" style="1" customWidth="1"/>
    <col min="251" max="251" width="19" style="1" customWidth="1"/>
    <col min="252" max="252" width="0" style="1" hidden="1" customWidth="1"/>
    <col min="253" max="253" width="17.7109375" style="1" customWidth="1"/>
    <col min="254" max="254" width="0" style="1" hidden="1" customWidth="1"/>
    <col min="255" max="255" width="22.28515625" style="1" customWidth="1"/>
    <col min="256" max="256" width="5.28515625" style="1" customWidth="1"/>
    <col min="257" max="257" width="36.28515625" style="1" customWidth="1"/>
    <col min="258" max="258" width="5.7109375" style="1" customWidth="1"/>
    <col min="259" max="259" width="0" style="1" hidden="1" customWidth="1"/>
    <col min="260" max="260" width="20.7109375" style="1" customWidth="1"/>
    <col min="261" max="261" width="4.85546875" style="1" customWidth="1"/>
    <col min="262" max="262" width="0" style="1" hidden="1" customWidth="1"/>
    <col min="263" max="263" width="24.7109375" style="1" customWidth="1"/>
    <col min="264" max="264" width="12.28515625" style="1" customWidth="1"/>
    <col min="265" max="265" width="0" style="1" hidden="1" customWidth="1"/>
    <col min="266" max="266" width="3.42578125" style="1" customWidth="1"/>
    <col min="267" max="267" width="0" style="1" hidden="1" customWidth="1"/>
    <col min="268" max="268" width="17.7109375" style="1" customWidth="1"/>
    <col min="269" max="269" width="3.42578125" style="1" customWidth="1"/>
    <col min="270" max="270" width="0" style="1" hidden="1" customWidth="1"/>
    <col min="271" max="271" width="23.7109375" style="1" customWidth="1"/>
    <col min="272" max="272" width="10" style="1" customWidth="1"/>
    <col min="273" max="273" width="0" style="1" hidden="1" customWidth="1"/>
    <col min="274" max="275" width="14.7109375" style="1" customWidth="1"/>
    <col min="276" max="276" width="12.85546875" style="1" customWidth="1"/>
    <col min="277" max="277" width="3.28515625" style="1" customWidth="1"/>
    <col min="278" max="278" width="30.28515625" style="1" customWidth="1"/>
    <col min="279" max="279" width="5" style="1" customWidth="1"/>
    <col min="280" max="280" width="0" style="1" hidden="1" customWidth="1"/>
    <col min="281" max="281" width="14.28515625" style="1" customWidth="1"/>
    <col min="282" max="282" width="5.7109375" style="1" customWidth="1"/>
    <col min="283" max="283" width="0" style="1" hidden="1" customWidth="1"/>
    <col min="284" max="284" width="17.28515625" style="1" customWidth="1"/>
    <col min="285" max="285" width="12.7109375" style="1" customWidth="1"/>
    <col min="286" max="286" width="0" style="1" hidden="1" customWidth="1"/>
    <col min="287" max="287" width="5.28515625" style="1" customWidth="1"/>
    <col min="288" max="288" width="0" style="1" hidden="1" customWidth="1"/>
    <col min="289" max="289" width="17" style="1" customWidth="1"/>
    <col min="290" max="290" width="6.28515625" style="1" customWidth="1"/>
    <col min="291" max="291" width="0" style="1" hidden="1" customWidth="1"/>
    <col min="292" max="292" width="14.28515625" style="1" customWidth="1"/>
    <col min="293" max="293" width="7.5703125" style="1" customWidth="1"/>
    <col min="294" max="294" width="0" style="1" hidden="1" customWidth="1"/>
    <col min="295" max="296" width="14.28515625" style="1" customWidth="1"/>
    <col min="297" max="297" width="20.85546875" style="1" customWidth="1"/>
    <col min="298" max="298" width="14.42578125" style="1" customWidth="1"/>
    <col min="299" max="299" width="15" style="1" customWidth="1"/>
    <col min="300" max="300" width="2.7109375" style="1" customWidth="1"/>
    <col min="301" max="301" width="11.7109375" style="1" customWidth="1"/>
    <col min="302" max="302" width="11.5703125" style="1" customWidth="1"/>
    <col min="303" max="303" width="2.28515625" style="1" customWidth="1"/>
    <col min="304" max="304" width="41" style="1" customWidth="1"/>
    <col min="305" max="305" width="14.28515625" style="1" customWidth="1"/>
    <col min="306" max="307" width="11.5703125" style="1" customWidth="1"/>
    <col min="308" max="308" width="21.85546875" style="1" customWidth="1"/>
    <col min="309" max="500" width="11.42578125" style="1"/>
    <col min="501" max="501" width="21.85546875" style="1" customWidth="1"/>
    <col min="502" max="502" width="13.85546875" style="1" customWidth="1"/>
    <col min="503" max="503" width="38.7109375" style="1" customWidth="1"/>
    <col min="504" max="504" width="3" style="1" bestFit="1" customWidth="1"/>
    <col min="505" max="505" width="32.28515625" style="1" customWidth="1"/>
    <col min="506" max="506" width="46.28515625" style="1" customWidth="1"/>
    <col min="507" max="507" width="19" style="1" customWidth="1"/>
    <col min="508" max="508" width="0" style="1" hidden="1" customWidth="1"/>
    <col min="509" max="509" width="17.7109375" style="1" customWidth="1"/>
    <col min="510" max="510" width="0" style="1" hidden="1" customWidth="1"/>
    <col min="511" max="511" width="22.28515625" style="1" customWidth="1"/>
    <col min="512" max="512" width="5.28515625" style="1" customWidth="1"/>
    <col min="513" max="513" width="36.28515625" style="1" customWidth="1"/>
    <col min="514" max="514" width="5.7109375" style="1" customWidth="1"/>
    <col min="515" max="515" width="0" style="1" hidden="1" customWidth="1"/>
    <col min="516" max="516" width="20.7109375" style="1" customWidth="1"/>
    <col min="517" max="517" width="4.85546875" style="1" customWidth="1"/>
    <col min="518" max="518" width="0" style="1" hidden="1" customWidth="1"/>
    <col min="519" max="519" width="24.7109375" style="1" customWidth="1"/>
    <col min="520" max="520" width="12.28515625" style="1" customWidth="1"/>
    <col min="521" max="521" width="0" style="1" hidden="1" customWidth="1"/>
    <col min="522" max="522" width="3.42578125" style="1" customWidth="1"/>
    <col min="523" max="523" width="0" style="1" hidden="1" customWidth="1"/>
    <col min="524" max="524" width="17.7109375" style="1" customWidth="1"/>
    <col min="525" max="525" width="3.42578125" style="1" customWidth="1"/>
    <col min="526" max="526" width="0" style="1" hidden="1" customWidth="1"/>
    <col min="527" max="527" width="23.7109375" style="1" customWidth="1"/>
    <col min="528" max="528" width="10" style="1" customWidth="1"/>
    <col min="529" max="529" width="0" style="1" hidden="1" customWidth="1"/>
    <col min="530" max="531" width="14.7109375" style="1" customWidth="1"/>
    <col min="532" max="532" width="12.85546875" style="1" customWidth="1"/>
    <col min="533" max="533" width="3.28515625" style="1" customWidth="1"/>
    <col min="534" max="534" width="30.28515625" style="1" customWidth="1"/>
    <col min="535" max="535" width="5" style="1" customWidth="1"/>
    <col min="536" max="536" width="0" style="1" hidden="1" customWidth="1"/>
    <col min="537" max="537" width="14.28515625" style="1" customWidth="1"/>
    <col min="538" max="538" width="5.7109375" style="1" customWidth="1"/>
    <col min="539" max="539" width="0" style="1" hidden="1" customWidth="1"/>
    <col min="540" max="540" width="17.28515625" style="1" customWidth="1"/>
    <col min="541" max="541" width="12.7109375" style="1" customWidth="1"/>
    <col min="542" max="542" width="0" style="1" hidden="1" customWidth="1"/>
    <col min="543" max="543" width="5.28515625" style="1" customWidth="1"/>
    <col min="544" max="544" width="0" style="1" hidden="1" customWidth="1"/>
    <col min="545" max="545" width="17" style="1" customWidth="1"/>
    <col min="546" max="546" width="6.28515625" style="1" customWidth="1"/>
    <col min="547" max="547" width="0" style="1" hidden="1" customWidth="1"/>
    <col min="548" max="548" width="14.28515625" style="1" customWidth="1"/>
    <col min="549" max="549" width="7.5703125" style="1" customWidth="1"/>
    <col min="550" max="550" width="0" style="1" hidden="1" customWidth="1"/>
    <col min="551" max="552" width="14.28515625" style="1" customWidth="1"/>
    <col min="553" max="553" width="20.85546875" style="1" customWidth="1"/>
    <col min="554" max="554" width="14.42578125" style="1" customWidth="1"/>
    <col min="555" max="555" width="15" style="1" customWidth="1"/>
    <col min="556" max="556" width="2.7109375" style="1" customWidth="1"/>
    <col min="557" max="557" width="11.7109375" style="1" customWidth="1"/>
    <col min="558" max="558" width="11.5703125" style="1" customWidth="1"/>
    <col min="559" max="559" width="2.28515625" style="1" customWidth="1"/>
    <col min="560" max="560" width="41" style="1" customWidth="1"/>
    <col min="561" max="561" width="14.28515625" style="1" customWidth="1"/>
    <col min="562" max="563" width="11.5703125" style="1" customWidth="1"/>
    <col min="564" max="564" width="21.85546875" style="1" customWidth="1"/>
    <col min="565" max="756" width="11.42578125" style="1"/>
    <col min="757" max="757" width="21.85546875" style="1" customWidth="1"/>
    <col min="758" max="758" width="13.85546875" style="1" customWidth="1"/>
    <col min="759" max="759" width="38.7109375" style="1" customWidth="1"/>
    <col min="760" max="760" width="3" style="1" bestFit="1" customWidth="1"/>
    <col min="761" max="761" width="32.28515625" style="1" customWidth="1"/>
    <col min="762" max="762" width="46.28515625" style="1" customWidth="1"/>
    <col min="763" max="763" width="19" style="1" customWidth="1"/>
    <col min="764" max="764" width="0" style="1" hidden="1" customWidth="1"/>
    <col min="765" max="765" width="17.7109375" style="1" customWidth="1"/>
    <col min="766" max="766" width="0" style="1" hidden="1" customWidth="1"/>
    <col min="767" max="767" width="22.28515625" style="1" customWidth="1"/>
    <col min="768" max="768" width="5.28515625" style="1" customWidth="1"/>
    <col min="769" max="769" width="36.28515625" style="1" customWidth="1"/>
    <col min="770" max="770" width="5.7109375" style="1" customWidth="1"/>
    <col min="771" max="771" width="0" style="1" hidden="1" customWidth="1"/>
    <col min="772" max="772" width="20.7109375" style="1" customWidth="1"/>
    <col min="773" max="773" width="4.85546875" style="1" customWidth="1"/>
    <col min="774" max="774" width="0" style="1" hidden="1" customWidth="1"/>
    <col min="775" max="775" width="24.7109375" style="1" customWidth="1"/>
    <col min="776" max="776" width="12.28515625" style="1" customWidth="1"/>
    <col min="777" max="777" width="0" style="1" hidden="1" customWidth="1"/>
    <col min="778" max="778" width="3.42578125" style="1" customWidth="1"/>
    <col min="779" max="779" width="0" style="1" hidden="1" customWidth="1"/>
    <col min="780" max="780" width="17.7109375" style="1" customWidth="1"/>
    <col min="781" max="781" width="3.42578125" style="1" customWidth="1"/>
    <col min="782" max="782" width="0" style="1" hidden="1" customWidth="1"/>
    <col min="783" max="783" width="23.7109375" style="1" customWidth="1"/>
    <col min="784" max="784" width="10" style="1" customWidth="1"/>
    <col min="785" max="785" width="0" style="1" hidden="1" customWidth="1"/>
    <col min="786" max="787" width="14.7109375" style="1" customWidth="1"/>
    <col min="788" max="788" width="12.85546875" style="1" customWidth="1"/>
    <col min="789" max="789" width="3.28515625" style="1" customWidth="1"/>
    <col min="790" max="790" width="30.28515625" style="1" customWidth="1"/>
    <col min="791" max="791" width="5" style="1" customWidth="1"/>
    <col min="792" max="792" width="0" style="1" hidden="1" customWidth="1"/>
    <col min="793" max="793" width="14.28515625" style="1" customWidth="1"/>
    <col min="794" max="794" width="5.7109375" style="1" customWidth="1"/>
    <col min="795" max="795" width="0" style="1" hidden="1" customWidth="1"/>
    <col min="796" max="796" width="17.28515625" style="1" customWidth="1"/>
    <col min="797" max="797" width="12.7109375" style="1" customWidth="1"/>
    <col min="798" max="798" width="0" style="1" hidden="1" customWidth="1"/>
    <col min="799" max="799" width="5.28515625" style="1" customWidth="1"/>
    <col min="800" max="800" width="0" style="1" hidden="1" customWidth="1"/>
    <col min="801" max="801" width="17" style="1" customWidth="1"/>
    <col min="802" max="802" width="6.28515625" style="1" customWidth="1"/>
    <col min="803" max="803" width="0" style="1" hidden="1" customWidth="1"/>
    <col min="804" max="804" width="14.28515625" style="1" customWidth="1"/>
    <col min="805" max="805" width="7.5703125" style="1" customWidth="1"/>
    <col min="806" max="806" width="0" style="1" hidden="1" customWidth="1"/>
    <col min="807" max="808" width="14.28515625" style="1" customWidth="1"/>
    <col min="809" max="809" width="20.85546875" style="1" customWidth="1"/>
    <col min="810" max="810" width="14.42578125" style="1" customWidth="1"/>
    <col min="811" max="811" width="15" style="1" customWidth="1"/>
    <col min="812" max="812" width="2.7109375" style="1" customWidth="1"/>
    <col min="813" max="813" width="11.7109375" style="1" customWidth="1"/>
    <col min="814" max="814" width="11.5703125" style="1" customWidth="1"/>
    <col min="815" max="815" width="2.28515625" style="1" customWidth="1"/>
    <col min="816" max="816" width="41" style="1" customWidth="1"/>
    <col min="817" max="817" width="14.28515625" style="1" customWidth="1"/>
    <col min="818" max="819" width="11.5703125" style="1" customWidth="1"/>
    <col min="820" max="820" width="21.85546875" style="1" customWidth="1"/>
    <col min="821" max="1012" width="11.42578125" style="1"/>
    <col min="1013" max="1013" width="21.85546875" style="1" customWidth="1"/>
    <col min="1014" max="1014" width="13.85546875" style="1" customWidth="1"/>
    <col min="1015" max="1015" width="38.7109375" style="1" customWidth="1"/>
    <col min="1016" max="1016" width="3" style="1" bestFit="1" customWidth="1"/>
    <col min="1017" max="1017" width="32.28515625" style="1" customWidth="1"/>
    <col min="1018" max="1018" width="46.28515625" style="1" customWidth="1"/>
    <col min="1019" max="1019" width="19" style="1" customWidth="1"/>
    <col min="1020" max="1020" width="0" style="1" hidden="1" customWidth="1"/>
    <col min="1021" max="1021" width="17.7109375" style="1" customWidth="1"/>
    <col min="1022" max="1022" width="0" style="1" hidden="1" customWidth="1"/>
    <col min="1023" max="1023" width="22.28515625" style="1" customWidth="1"/>
    <col min="1024" max="1024" width="5.28515625" style="1" customWidth="1"/>
    <col min="1025" max="1025" width="36.28515625" style="1" customWidth="1"/>
    <col min="1026" max="1026" width="5.7109375" style="1" customWidth="1"/>
    <col min="1027" max="1027" width="0" style="1" hidden="1" customWidth="1"/>
    <col min="1028" max="1028" width="20.7109375" style="1" customWidth="1"/>
    <col min="1029" max="1029" width="4.85546875" style="1" customWidth="1"/>
    <col min="1030" max="1030" width="0" style="1" hidden="1" customWidth="1"/>
    <col min="1031" max="1031" width="24.7109375" style="1" customWidth="1"/>
    <col min="1032" max="1032" width="12.28515625" style="1" customWidth="1"/>
    <col min="1033" max="1033" width="0" style="1" hidden="1" customWidth="1"/>
    <col min="1034" max="1034" width="3.42578125" style="1" customWidth="1"/>
    <col min="1035" max="1035" width="0" style="1" hidden="1" customWidth="1"/>
    <col min="1036" max="1036" width="17.7109375" style="1" customWidth="1"/>
    <col min="1037" max="1037" width="3.42578125" style="1" customWidth="1"/>
    <col min="1038" max="1038" width="0" style="1" hidden="1" customWidth="1"/>
    <col min="1039" max="1039" width="23.7109375" style="1" customWidth="1"/>
    <col min="1040" max="1040" width="10" style="1" customWidth="1"/>
    <col min="1041" max="1041" width="0" style="1" hidden="1" customWidth="1"/>
    <col min="1042" max="1043" width="14.7109375" style="1" customWidth="1"/>
    <col min="1044" max="1044" width="12.85546875" style="1" customWidth="1"/>
    <col min="1045" max="1045" width="3.28515625" style="1" customWidth="1"/>
    <col min="1046" max="1046" width="30.28515625" style="1" customWidth="1"/>
    <col min="1047" max="1047" width="5" style="1" customWidth="1"/>
    <col min="1048" max="1048" width="0" style="1" hidden="1" customWidth="1"/>
    <col min="1049" max="1049" width="14.28515625" style="1" customWidth="1"/>
    <col min="1050" max="1050" width="5.7109375" style="1" customWidth="1"/>
    <col min="1051" max="1051" width="0" style="1" hidden="1" customWidth="1"/>
    <col min="1052" max="1052" width="17.28515625" style="1" customWidth="1"/>
    <col min="1053" max="1053" width="12.7109375" style="1" customWidth="1"/>
    <col min="1054" max="1054" width="0" style="1" hidden="1" customWidth="1"/>
    <col min="1055" max="1055" width="5.28515625" style="1" customWidth="1"/>
    <col min="1056" max="1056" width="0" style="1" hidden="1" customWidth="1"/>
    <col min="1057" max="1057" width="17" style="1" customWidth="1"/>
    <col min="1058" max="1058" width="6.28515625" style="1" customWidth="1"/>
    <col min="1059" max="1059" width="0" style="1" hidden="1" customWidth="1"/>
    <col min="1060" max="1060" width="14.28515625" style="1" customWidth="1"/>
    <col min="1061" max="1061" width="7.5703125" style="1" customWidth="1"/>
    <col min="1062" max="1062" width="0" style="1" hidden="1" customWidth="1"/>
    <col min="1063" max="1064" width="14.28515625" style="1" customWidth="1"/>
    <col min="1065" max="1065" width="20.85546875" style="1" customWidth="1"/>
    <col min="1066" max="1066" width="14.42578125" style="1" customWidth="1"/>
    <col min="1067" max="1067" width="15" style="1" customWidth="1"/>
    <col min="1068" max="1068" width="2.7109375" style="1" customWidth="1"/>
    <col min="1069" max="1069" width="11.7109375" style="1" customWidth="1"/>
    <col min="1070" max="1070" width="11.5703125" style="1" customWidth="1"/>
    <col min="1071" max="1071" width="2.28515625" style="1" customWidth="1"/>
    <col min="1072" max="1072" width="41" style="1" customWidth="1"/>
    <col min="1073" max="1073" width="14.28515625" style="1" customWidth="1"/>
    <col min="1074" max="1075" width="11.5703125" style="1" customWidth="1"/>
    <col min="1076" max="1076" width="21.85546875" style="1" customWidth="1"/>
    <col min="1077" max="1268" width="11.42578125" style="1"/>
    <col min="1269" max="1269" width="21.85546875" style="1" customWidth="1"/>
    <col min="1270" max="1270" width="13.85546875" style="1" customWidth="1"/>
    <col min="1271" max="1271" width="38.7109375" style="1" customWidth="1"/>
    <col min="1272" max="1272" width="3" style="1" bestFit="1" customWidth="1"/>
    <col min="1273" max="1273" width="32.28515625" style="1" customWidth="1"/>
    <col min="1274" max="1274" width="46.28515625" style="1" customWidth="1"/>
    <col min="1275" max="1275" width="19" style="1" customWidth="1"/>
    <col min="1276" max="1276" width="0" style="1" hidden="1" customWidth="1"/>
    <col min="1277" max="1277" width="17.7109375" style="1" customWidth="1"/>
    <col min="1278" max="1278" width="0" style="1" hidden="1" customWidth="1"/>
    <col min="1279" max="1279" width="22.28515625" style="1" customWidth="1"/>
    <col min="1280" max="1280" width="5.28515625" style="1" customWidth="1"/>
    <col min="1281" max="1281" width="36.28515625" style="1" customWidth="1"/>
    <col min="1282" max="1282" width="5.7109375" style="1" customWidth="1"/>
    <col min="1283" max="1283" width="0" style="1" hidden="1" customWidth="1"/>
    <col min="1284" max="1284" width="20.7109375" style="1" customWidth="1"/>
    <col min="1285" max="1285" width="4.85546875" style="1" customWidth="1"/>
    <col min="1286" max="1286" width="0" style="1" hidden="1" customWidth="1"/>
    <col min="1287" max="1287" width="24.7109375" style="1" customWidth="1"/>
    <col min="1288" max="1288" width="12.28515625" style="1" customWidth="1"/>
    <col min="1289" max="1289" width="0" style="1" hidden="1" customWidth="1"/>
    <col min="1290" max="1290" width="3.42578125" style="1" customWidth="1"/>
    <col min="1291" max="1291" width="0" style="1" hidden="1" customWidth="1"/>
    <col min="1292" max="1292" width="17.7109375" style="1" customWidth="1"/>
    <col min="1293" max="1293" width="3.42578125" style="1" customWidth="1"/>
    <col min="1294" max="1294" width="0" style="1" hidden="1" customWidth="1"/>
    <col min="1295" max="1295" width="23.7109375" style="1" customWidth="1"/>
    <col min="1296" max="1296" width="10" style="1" customWidth="1"/>
    <col min="1297" max="1297" width="0" style="1" hidden="1" customWidth="1"/>
    <col min="1298" max="1299" width="14.7109375" style="1" customWidth="1"/>
    <col min="1300" max="1300" width="12.85546875" style="1" customWidth="1"/>
    <col min="1301" max="1301" width="3.28515625" style="1" customWidth="1"/>
    <col min="1302" max="1302" width="30.28515625" style="1" customWidth="1"/>
    <col min="1303" max="1303" width="5" style="1" customWidth="1"/>
    <col min="1304" max="1304" width="0" style="1" hidden="1" customWidth="1"/>
    <col min="1305" max="1305" width="14.28515625" style="1" customWidth="1"/>
    <col min="1306" max="1306" width="5.7109375" style="1" customWidth="1"/>
    <col min="1307" max="1307" width="0" style="1" hidden="1" customWidth="1"/>
    <col min="1308" max="1308" width="17.28515625" style="1" customWidth="1"/>
    <col min="1309" max="1309" width="12.7109375" style="1" customWidth="1"/>
    <col min="1310" max="1310" width="0" style="1" hidden="1" customWidth="1"/>
    <col min="1311" max="1311" width="5.28515625" style="1" customWidth="1"/>
    <col min="1312" max="1312" width="0" style="1" hidden="1" customWidth="1"/>
    <col min="1313" max="1313" width="17" style="1" customWidth="1"/>
    <col min="1314" max="1314" width="6.28515625" style="1" customWidth="1"/>
    <col min="1315" max="1315" width="0" style="1" hidden="1" customWidth="1"/>
    <col min="1316" max="1316" width="14.28515625" style="1" customWidth="1"/>
    <col min="1317" max="1317" width="7.5703125" style="1" customWidth="1"/>
    <col min="1318" max="1318" width="0" style="1" hidden="1" customWidth="1"/>
    <col min="1319" max="1320" width="14.28515625" style="1" customWidth="1"/>
    <col min="1321" max="1321" width="20.85546875" style="1" customWidth="1"/>
    <col min="1322" max="1322" width="14.42578125" style="1" customWidth="1"/>
    <col min="1323" max="1323" width="15" style="1" customWidth="1"/>
    <col min="1324" max="1324" width="2.7109375" style="1" customWidth="1"/>
    <col min="1325" max="1325" width="11.7109375" style="1" customWidth="1"/>
    <col min="1326" max="1326" width="11.5703125" style="1" customWidth="1"/>
    <col min="1327" max="1327" width="2.28515625" style="1" customWidth="1"/>
    <col min="1328" max="1328" width="41" style="1" customWidth="1"/>
    <col min="1329" max="1329" width="14.28515625" style="1" customWidth="1"/>
    <col min="1330" max="1331" width="11.5703125" style="1" customWidth="1"/>
    <col min="1332" max="1332" width="21.85546875" style="1" customWidth="1"/>
    <col min="1333" max="1524" width="11.42578125" style="1"/>
    <col min="1525" max="1525" width="21.85546875" style="1" customWidth="1"/>
    <col min="1526" max="1526" width="13.85546875" style="1" customWidth="1"/>
    <col min="1527" max="1527" width="38.7109375" style="1" customWidth="1"/>
    <col min="1528" max="1528" width="3" style="1" bestFit="1" customWidth="1"/>
    <col min="1529" max="1529" width="32.28515625" style="1" customWidth="1"/>
    <col min="1530" max="1530" width="46.28515625" style="1" customWidth="1"/>
    <col min="1531" max="1531" width="19" style="1" customWidth="1"/>
    <col min="1532" max="1532" width="0" style="1" hidden="1" customWidth="1"/>
    <col min="1533" max="1533" width="17.7109375" style="1" customWidth="1"/>
    <col min="1534" max="1534" width="0" style="1" hidden="1" customWidth="1"/>
    <col min="1535" max="1535" width="22.28515625" style="1" customWidth="1"/>
    <col min="1536" max="1536" width="5.28515625" style="1" customWidth="1"/>
    <col min="1537" max="1537" width="36.28515625" style="1" customWidth="1"/>
    <col min="1538" max="1538" width="5.7109375" style="1" customWidth="1"/>
    <col min="1539" max="1539" width="0" style="1" hidden="1" customWidth="1"/>
    <col min="1540" max="1540" width="20.7109375" style="1" customWidth="1"/>
    <col min="1541" max="1541" width="4.85546875" style="1" customWidth="1"/>
    <col min="1542" max="1542" width="0" style="1" hidden="1" customWidth="1"/>
    <col min="1543" max="1543" width="24.7109375" style="1" customWidth="1"/>
    <col min="1544" max="1544" width="12.28515625" style="1" customWidth="1"/>
    <col min="1545" max="1545" width="0" style="1" hidden="1" customWidth="1"/>
    <col min="1546" max="1546" width="3.42578125" style="1" customWidth="1"/>
    <col min="1547" max="1547" width="0" style="1" hidden="1" customWidth="1"/>
    <col min="1548" max="1548" width="17.7109375" style="1" customWidth="1"/>
    <col min="1549" max="1549" width="3.42578125" style="1" customWidth="1"/>
    <col min="1550" max="1550" width="0" style="1" hidden="1" customWidth="1"/>
    <col min="1551" max="1551" width="23.7109375" style="1" customWidth="1"/>
    <col min="1552" max="1552" width="10" style="1" customWidth="1"/>
    <col min="1553" max="1553" width="0" style="1" hidden="1" customWidth="1"/>
    <col min="1554" max="1555" width="14.7109375" style="1" customWidth="1"/>
    <col min="1556" max="1556" width="12.85546875" style="1" customWidth="1"/>
    <col min="1557" max="1557" width="3.28515625" style="1" customWidth="1"/>
    <col min="1558" max="1558" width="30.28515625" style="1" customWidth="1"/>
    <col min="1559" max="1559" width="5" style="1" customWidth="1"/>
    <col min="1560" max="1560" width="0" style="1" hidden="1" customWidth="1"/>
    <col min="1561" max="1561" width="14.28515625" style="1" customWidth="1"/>
    <col min="1562" max="1562" width="5.7109375" style="1" customWidth="1"/>
    <col min="1563" max="1563" width="0" style="1" hidden="1" customWidth="1"/>
    <col min="1564" max="1564" width="17.28515625" style="1" customWidth="1"/>
    <col min="1565" max="1565" width="12.7109375" style="1" customWidth="1"/>
    <col min="1566" max="1566" width="0" style="1" hidden="1" customWidth="1"/>
    <col min="1567" max="1567" width="5.28515625" style="1" customWidth="1"/>
    <col min="1568" max="1568" width="0" style="1" hidden="1" customWidth="1"/>
    <col min="1569" max="1569" width="17" style="1" customWidth="1"/>
    <col min="1570" max="1570" width="6.28515625" style="1" customWidth="1"/>
    <col min="1571" max="1571" width="0" style="1" hidden="1" customWidth="1"/>
    <col min="1572" max="1572" width="14.28515625" style="1" customWidth="1"/>
    <col min="1573" max="1573" width="7.5703125" style="1" customWidth="1"/>
    <col min="1574" max="1574" width="0" style="1" hidden="1" customWidth="1"/>
    <col min="1575" max="1576" width="14.28515625" style="1" customWidth="1"/>
    <col min="1577" max="1577" width="20.85546875" style="1" customWidth="1"/>
    <col min="1578" max="1578" width="14.42578125" style="1" customWidth="1"/>
    <col min="1579" max="1579" width="15" style="1" customWidth="1"/>
    <col min="1580" max="1580" width="2.7109375" style="1" customWidth="1"/>
    <col min="1581" max="1581" width="11.7109375" style="1" customWidth="1"/>
    <col min="1582" max="1582" width="11.5703125" style="1" customWidth="1"/>
    <col min="1583" max="1583" width="2.28515625" style="1" customWidth="1"/>
    <col min="1584" max="1584" width="41" style="1" customWidth="1"/>
    <col min="1585" max="1585" width="14.28515625" style="1" customWidth="1"/>
    <col min="1586" max="1587" width="11.5703125" style="1" customWidth="1"/>
    <col min="1588" max="1588" width="21.85546875" style="1" customWidth="1"/>
    <col min="1589" max="1780" width="11.42578125" style="1"/>
    <col min="1781" max="1781" width="21.85546875" style="1" customWidth="1"/>
    <col min="1782" max="1782" width="13.85546875" style="1" customWidth="1"/>
    <col min="1783" max="1783" width="38.7109375" style="1" customWidth="1"/>
    <col min="1784" max="1784" width="3" style="1" bestFit="1" customWidth="1"/>
    <col min="1785" max="1785" width="32.28515625" style="1" customWidth="1"/>
    <col min="1786" max="1786" width="46.28515625" style="1" customWidth="1"/>
    <col min="1787" max="1787" width="19" style="1" customWidth="1"/>
    <col min="1788" max="1788" width="0" style="1" hidden="1" customWidth="1"/>
    <col min="1789" max="1789" width="17.7109375" style="1" customWidth="1"/>
    <col min="1790" max="1790" width="0" style="1" hidden="1" customWidth="1"/>
    <col min="1791" max="1791" width="22.28515625" style="1" customWidth="1"/>
    <col min="1792" max="1792" width="5.28515625" style="1" customWidth="1"/>
    <col min="1793" max="1793" width="36.28515625" style="1" customWidth="1"/>
    <col min="1794" max="1794" width="5.7109375" style="1" customWidth="1"/>
    <col min="1795" max="1795" width="0" style="1" hidden="1" customWidth="1"/>
    <col min="1796" max="1796" width="20.7109375" style="1" customWidth="1"/>
    <col min="1797" max="1797" width="4.85546875" style="1" customWidth="1"/>
    <col min="1798" max="1798" width="0" style="1" hidden="1" customWidth="1"/>
    <col min="1799" max="1799" width="24.7109375" style="1" customWidth="1"/>
    <col min="1800" max="1800" width="12.28515625" style="1" customWidth="1"/>
    <col min="1801" max="1801" width="0" style="1" hidden="1" customWidth="1"/>
    <col min="1802" max="1802" width="3.42578125" style="1" customWidth="1"/>
    <col min="1803" max="1803" width="0" style="1" hidden="1" customWidth="1"/>
    <col min="1804" max="1804" width="17.7109375" style="1" customWidth="1"/>
    <col min="1805" max="1805" width="3.42578125" style="1" customWidth="1"/>
    <col min="1806" max="1806" width="0" style="1" hidden="1" customWidth="1"/>
    <col min="1807" max="1807" width="23.7109375" style="1" customWidth="1"/>
    <col min="1808" max="1808" width="10" style="1" customWidth="1"/>
    <col min="1809" max="1809" width="0" style="1" hidden="1" customWidth="1"/>
    <col min="1810" max="1811" width="14.7109375" style="1" customWidth="1"/>
    <col min="1812" max="1812" width="12.85546875" style="1" customWidth="1"/>
    <col min="1813" max="1813" width="3.28515625" style="1" customWidth="1"/>
    <col min="1814" max="1814" width="30.28515625" style="1" customWidth="1"/>
    <col min="1815" max="1815" width="5" style="1" customWidth="1"/>
    <col min="1816" max="1816" width="0" style="1" hidden="1" customWidth="1"/>
    <col min="1817" max="1817" width="14.28515625" style="1" customWidth="1"/>
    <col min="1818" max="1818" width="5.7109375" style="1" customWidth="1"/>
    <col min="1819" max="1819" width="0" style="1" hidden="1" customWidth="1"/>
    <col min="1820" max="1820" width="17.28515625" style="1" customWidth="1"/>
    <col min="1821" max="1821" width="12.7109375" style="1" customWidth="1"/>
    <col min="1822" max="1822" width="0" style="1" hidden="1" customWidth="1"/>
    <col min="1823" max="1823" width="5.28515625" style="1" customWidth="1"/>
    <col min="1824" max="1824" width="0" style="1" hidden="1" customWidth="1"/>
    <col min="1825" max="1825" width="17" style="1" customWidth="1"/>
    <col min="1826" max="1826" width="6.28515625" style="1" customWidth="1"/>
    <col min="1827" max="1827" width="0" style="1" hidden="1" customWidth="1"/>
    <col min="1828" max="1828" width="14.28515625" style="1" customWidth="1"/>
    <col min="1829" max="1829" width="7.5703125" style="1" customWidth="1"/>
    <col min="1830" max="1830" width="0" style="1" hidden="1" customWidth="1"/>
    <col min="1831" max="1832" width="14.28515625" style="1" customWidth="1"/>
    <col min="1833" max="1833" width="20.85546875" style="1" customWidth="1"/>
    <col min="1834" max="1834" width="14.42578125" style="1" customWidth="1"/>
    <col min="1835" max="1835" width="15" style="1" customWidth="1"/>
    <col min="1836" max="1836" width="2.7109375" style="1" customWidth="1"/>
    <col min="1837" max="1837" width="11.7109375" style="1" customWidth="1"/>
    <col min="1838" max="1838" width="11.5703125" style="1" customWidth="1"/>
    <col min="1839" max="1839" width="2.28515625" style="1" customWidth="1"/>
    <col min="1840" max="1840" width="41" style="1" customWidth="1"/>
    <col min="1841" max="1841" width="14.28515625" style="1" customWidth="1"/>
    <col min="1842" max="1843" width="11.5703125" style="1" customWidth="1"/>
    <col min="1844" max="1844" width="21.85546875" style="1" customWidth="1"/>
    <col min="1845" max="2036" width="11.42578125" style="1"/>
    <col min="2037" max="2037" width="21.85546875" style="1" customWidth="1"/>
    <col min="2038" max="2038" width="13.85546875" style="1" customWidth="1"/>
    <col min="2039" max="2039" width="38.7109375" style="1" customWidth="1"/>
    <col min="2040" max="2040" width="3" style="1" bestFit="1" customWidth="1"/>
    <col min="2041" max="2041" width="32.28515625" style="1" customWidth="1"/>
    <col min="2042" max="2042" width="46.28515625" style="1" customWidth="1"/>
    <col min="2043" max="2043" width="19" style="1" customWidth="1"/>
    <col min="2044" max="2044" width="0" style="1" hidden="1" customWidth="1"/>
    <col min="2045" max="2045" width="17.7109375" style="1" customWidth="1"/>
    <col min="2046" max="2046" width="0" style="1" hidden="1" customWidth="1"/>
    <col min="2047" max="2047" width="22.28515625" style="1" customWidth="1"/>
    <col min="2048" max="2048" width="5.28515625" style="1" customWidth="1"/>
    <col min="2049" max="2049" width="36.28515625" style="1" customWidth="1"/>
    <col min="2050" max="2050" width="5.7109375" style="1" customWidth="1"/>
    <col min="2051" max="2051" width="0" style="1" hidden="1" customWidth="1"/>
    <col min="2052" max="2052" width="20.7109375" style="1" customWidth="1"/>
    <col min="2053" max="2053" width="4.85546875" style="1" customWidth="1"/>
    <col min="2054" max="2054" width="0" style="1" hidden="1" customWidth="1"/>
    <col min="2055" max="2055" width="24.7109375" style="1" customWidth="1"/>
    <col min="2056" max="2056" width="12.28515625" style="1" customWidth="1"/>
    <col min="2057" max="2057" width="0" style="1" hidden="1" customWidth="1"/>
    <col min="2058" max="2058" width="3.42578125" style="1" customWidth="1"/>
    <col min="2059" max="2059" width="0" style="1" hidden="1" customWidth="1"/>
    <col min="2060" max="2060" width="17.7109375" style="1" customWidth="1"/>
    <col min="2061" max="2061" width="3.42578125" style="1" customWidth="1"/>
    <col min="2062" max="2062" width="0" style="1" hidden="1" customWidth="1"/>
    <col min="2063" max="2063" width="23.7109375" style="1" customWidth="1"/>
    <col min="2064" max="2064" width="10" style="1" customWidth="1"/>
    <col min="2065" max="2065" width="0" style="1" hidden="1" customWidth="1"/>
    <col min="2066" max="2067" width="14.7109375" style="1" customWidth="1"/>
    <col min="2068" max="2068" width="12.85546875" style="1" customWidth="1"/>
    <col min="2069" max="2069" width="3.28515625" style="1" customWidth="1"/>
    <col min="2070" max="2070" width="30.28515625" style="1" customWidth="1"/>
    <col min="2071" max="2071" width="5" style="1" customWidth="1"/>
    <col min="2072" max="2072" width="0" style="1" hidden="1" customWidth="1"/>
    <col min="2073" max="2073" width="14.28515625" style="1" customWidth="1"/>
    <col min="2074" max="2074" width="5.7109375" style="1" customWidth="1"/>
    <col min="2075" max="2075" width="0" style="1" hidden="1" customWidth="1"/>
    <col min="2076" max="2076" width="17.28515625" style="1" customWidth="1"/>
    <col min="2077" max="2077" width="12.7109375" style="1" customWidth="1"/>
    <col min="2078" max="2078" width="0" style="1" hidden="1" customWidth="1"/>
    <col min="2079" max="2079" width="5.28515625" style="1" customWidth="1"/>
    <col min="2080" max="2080" width="0" style="1" hidden="1" customWidth="1"/>
    <col min="2081" max="2081" width="17" style="1" customWidth="1"/>
    <col min="2082" max="2082" width="6.28515625" style="1" customWidth="1"/>
    <col min="2083" max="2083" width="0" style="1" hidden="1" customWidth="1"/>
    <col min="2084" max="2084" width="14.28515625" style="1" customWidth="1"/>
    <col min="2085" max="2085" width="7.5703125" style="1" customWidth="1"/>
    <col min="2086" max="2086" width="0" style="1" hidden="1" customWidth="1"/>
    <col min="2087" max="2088" width="14.28515625" style="1" customWidth="1"/>
    <col min="2089" max="2089" width="20.85546875" style="1" customWidth="1"/>
    <col min="2090" max="2090" width="14.42578125" style="1" customWidth="1"/>
    <col min="2091" max="2091" width="15" style="1" customWidth="1"/>
    <col min="2092" max="2092" width="2.7109375" style="1" customWidth="1"/>
    <col min="2093" max="2093" width="11.7109375" style="1" customWidth="1"/>
    <col min="2094" max="2094" width="11.5703125" style="1" customWidth="1"/>
    <col min="2095" max="2095" width="2.28515625" style="1" customWidth="1"/>
    <col min="2096" max="2096" width="41" style="1" customWidth="1"/>
    <col min="2097" max="2097" width="14.28515625" style="1" customWidth="1"/>
    <col min="2098" max="2099" width="11.5703125" style="1" customWidth="1"/>
    <col min="2100" max="2100" width="21.85546875" style="1" customWidth="1"/>
    <col min="2101" max="2292" width="11.42578125" style="1"/>
    <col min="2293" max="2293" width="21.85546875" style="1" customWidth="1"/>
    <col min="2294" max="2294" width="13.85546875" style="1" customWidth="1"/>
    <col min="2295" max="2295" width="38.7109375" style="1" customWidth="1"/>
    <col min="2296" max="2296" width="3" style="1" bestFit="1" customWidth="1"/>
    <col min="2297" max="2297" width="32.28515625" style="1" customWidth="1"/>
    <col min="2298" max="2298" width="46.28515625" style="1" customWidth="1"/>
    <col min="2299" max="2299" width="19" style="1" customWidth="1"/>
    <col min="2300" max="2300" width="0" style="1" hidden="1" customWidth="1"/>
    <col min="2301" max="2301" width="17.7109375" style="1" customWidth="1"/>
    <col min="2302" max="2302" width="0" style="1" hidden="1" customWidth="1"/>
    <col min="2303" max="2303" width="22.28515625" style="1" customWidth="1"/>
    <col min="2304" max="2304" width="5.28515625" style="1" customWidth="1"/>
    <col min="2305" max="2305" width="36.28515625" style="1" customWidth="1"/>
    <col min="2306" max="2306" width="5.7109375" style="1" customWidth="1"/>
    <col min="2307" max="2307" width="0" style="1" hidden="1" customWidth="1"/>
    <col min="2308" max="2308" width="20.7109375" style="1" customWidth="1"/>
    <col min="2309" max="2309" width="4.85546875" style="1" customWidth="1"/>
    <col min="2310" max="2310" width="0" style="1" hidden="1" customWidth="1"/>
    <col min="2311" max="2311" width="24.7109375" style="1" customWidth="1"/>
    <col min="2312" max="2312" width="12.28515625" style="1" customWidth="1"/>
    <col min="2313" max="2313" width="0" style="1" hidden="1" customWidth="1"/>
    <col min="2314" max="2314" width="3.42578125" style="1" customWidth="1"/>
    <col min="2315" max="2315" width="0" style="1" hidden="1" customWidth="1"/>
    <col min="2316" max="2316" width="17.7109375" style="1" customWidth="1"/>
    <col min="2317" max="2317" width="3.42578125" style="1" customWidth="1"/>
    <col min="2318" max="2318" width="0" style="1" hidden="1" customWidth="1"/>
    <col min="2319" max="2319" width="23.7109375" style="1" customWidth="1"/>
    <col min="2320" max="2320" width="10" style="1" customWidth="1"/>
    <col min="2321" max="2321" width="0" style="1" hidden="1" customWidth="1"/>
    <col min="2322" max="2323" width="14.7109375" style="1" customWidth="1"/>
    <col min="2324" max="2324" width="12.85546875" style="1" customWidth="1"/>
    <col min="2325" max="2325" width="3.28515625" style="1" customWidth="1"/>
    <col min="2326" max="2326" width="30.28515625" style="1" customWidth="1"/>
    <col min="2327" max="2327" width="5" style="1" customWidth="1"/>
    <col min="2328" max="2328" width="0" style="1" hidden="1" customWidth="1"/>
    <col min="2329" max="2329" width="14.28515625" style="1" customWidth="1"/>
    <col min="2330" max="2330" width="5.7109375" style="1" customWidth="1"/>
    <col min="2331" max="2331" width="0" style="1" hidden="1" customWidth="1"/>
    <col min="2332" max="2332" width="17.28515625" style="1" customWidth="1"/>
    <col min="2333" max="2333" width="12.7109375" style="1" customWidth="1"/>
    <col min="2334" max="2334" width="0" style="1" hidden="1" customWidth="1"/>
    <col min="2335" max="2335" width="5.28515625" style="1" customWidth="1"/>
    <col min="2336" max="2336" width="0" style="1" hidden="1" customWidth="1"/>
    <col min="2337" max="2337" width="17" style="1" customWidth="1"/>
    <col min="2338" max="2338" width="6.28515625" style="1" customWidth="1"/>
    <col min="2339" max="2339" width="0" style="1" hidden="1" customWidth="1"/>
    <col min="2340" max="2340" width="14.28515625" style="1" customWidth="1"/>
    <col min="2341" max="2341" width="7.5703125" style="1" customWidth="1"/>
    <col min="2342" max="2342" width="0" style="1" hidden="1" customWidth="1"/>
    <col min="2343" max="2344" width="14.28515625" style="1" customWidth="1"/>
    <col min="2345" max="2345" width="20.85546875" style="1" customWidth="1"/>
    <col min="2346" max="2346" width="14.42578125" style="1" customWidth="1"/>
    <col min="2347" max="2347" width="15" style="1" customWidth="1"/>
    <col min="2348" max="2348" width="2.7109375" style="1" customWidth="1"/>
    <col min="2349" max="2349" width="11.7109375" style="1" customWidth="1"/>
    <col min="2350" max="2350" width="11.5703125" style="1" customWidth="1"/>
    <col min="2351" max="2351" width="2.28515625" style="1" customWidth="1"/>
    <col min="2352" max="2352" width="41" style="1" customWidth="1"/>
    <col min="2353" max="2353" width="14.28515625" style="1" customWidth="1"/>
    <col min="2354" max="2355" width="11.5703125" style="1" customWidth="1"/>
    <col min="2356" max="2356" width="21.85546875" style="1" customWidth="1"/>
    <col min="2357" max="2548" width="11.42578125" style="1"/>
    <col min="2549" max="2549" width="21.85546875" style="1" customWidth="1"/>
    <col min="2550" max="2550" width="13.85546875" style="1" customWidth="1"/>
    <col min="2551" max="2551" width="38.7109375" style="1" customWidth="1"/>
    <col min="2552" max="2552" width="3" style="1" bestFit="1" customWidth="1"/>
    <col min="2553" max="2553" width="32.28515625" style="1" customWidth="1"/>
    <col min="2554" max="2554" width="46.28515625" style="1" customWidth="1"/>
    <col min="2555" max="2555" width="19" style="1" customWidth="1"/>
    <col min="2556" max="2556" width="0" style="1" hidden="1" customWidth="1"/>
    <col min="2557" max="2557" width="17.7109375" style="1" customWidth="1"/>
    <col min="2558" max="2558" width="0" style="1" hidden="1" customWidth="1"/>
    <col min="2559" max="2559" width="22.28515625" style="1" customWidth="1"/>
    <col min="2560" max="2560" width="5.28515625" style="1" customWidth="1"/>
    <col min="2561" max="2561" width="36.28515625" style="1" customWidth="1"/>
    <col min="2562" max="2562" width="5.7109375" style="1" customWidth="1"/>
    <col min="2563" max="2563" width="0" style="1" hidden="1" customWidth="1"/>
    <col min="2564" max="2564" width="20.7109375" style="1" customWidth="1"/>
    <col min="2565" max="2565" width="4.85546875" style="1" customWidth="1"/>
    <col min="2566" max="2566" width="0" style="1" hidden="1" customWidth="1"/>
    <col min="2567" max="2567" width="24.7109375" style="1" customWidth="1"/>
    <col min="2568" max="2568" width="12.28515625" style="1" customWidth="1"/>
    <col min="2569" max="2569" width="0" style="1" hidden="1" customWidth="1"/>
    <col min="2570" max="2570" width="3.42578125" style="1" customWidth="1"/>
    <col min="2571" max="2571" width="0" style="1" hidden="1" customWidth="1"/>
    <col min="2572" max="2572" width="17.7109375" style="1" customWidth="1"/>
    <col min="2573" max="2573" width="3.42578125" style="1" customWidth="1"/>
    <col min="2574" max="2574" width="0" style="1" hidden="1" customWidth="1"/>
    <col min="2575" max="2575" width="23.7109375" style="1" customWidth="1"/>
    <col min="2576" max="2576" width="10" style="1" customWidth="1"/>
    <col min="2577" max="2577" width="0" style="1" hidden="1" customWidth="1"/>
    <col min="2578" max="2579" width="14.7109375" style="1" customWidth="1"/>
    <col min="2580" max="2580" width="12.85546875" style="1" customWidth="1"/>
    <col min="2581" max="2581" width="3.28515625" style="1" customWidth="1"/>
    <col min="2582" max="2582" width="30.28515625" style="1" customWidth="1"/>
    <col min="2583" max="2583" width="5" style="1" customWidth="1"/>
    <col min="2584" max="2584" width="0" style="1" hidden="1" customWidth="1"/>
    <col min="2585" max="2585" width="14.28515625" style="1" customWidth="1"/>
    <col min="2586" max="2586" width="5.7109375" style="1" customWidth="1"/>
    <col min="2587" max="2587" width="0" style="1" hidden="1" customWidth="1"/>
    <col min="2588" max="2588" width="17.28515625" style="1" customWidth="1"/>
    <col min="2589" max="2589" width="12.7109375" style="1" customWidth="1"/>
    <col min="2590" max="2590" width="0" style="1" hidden="1" customWidth="1"/>
    <col min="2591" max="2591" width="5.28515625" style="1" customWidth="1"/>
    <col min="2592" max="2592" width="0" style="1" hidden="1" customWidth="1"/>
    <col min="2593" max="2593" width="17" style="1" customWidth="1"/>
    <col min="2594" max="2594" width="6.28515625" style="1" customWidth="1"/>
    <col min="2595" max="2595" width="0" style="1" hidden="1" customWidth="1"/>
    <col min="2596" max="2596" width="14.28515625" style="1" customWidth="1"/>
    <col min="2597" max="2597" width="7.5703125" style="1" customWidth="1"/>
    <col min="2598" max="2598" width="0" style="1" hidden="1" customWidth="1"/>
    <col min="2599" max="2600" width="14.28515625" style="1" customWidth="1"/>
    <col min="2601" max="2601" width="20.85546875" style="1" customWidth="1"/>
    <col min="2602" max="2602" width="14.42578125" style="1" customWidth="1"/>
    <col min="2603" max="2603" width="15" style="1" customWidth="1"/>
    <col min="2604" max="2604" width="2.7109375" style="1" customWidth="1"/>
    <col min="2605" max="2605" width="11.7109375" style="1" customWidth="1"/>
    <col min="2606" max="2606" width="11.5703125" style="1" customWidth="1"/>
    <col min="2607" max="2607" width="2.28515625" style="1" customWidth="1"/>
    <col min="2608" max="2608" width="41" style="1" customWidth="1"/>
    <col min="2609" max="2609" width="14.28515625" style="1" customWidth="1"/>
    <col min="2610" max="2611" width="11.5703125" style="1" customWidth="1"/>
    <col min="2612" max="2612" width="21.85546875" style="1" customWidth="1"/>
    <col min="2613" max="2804" width="11.42578125" style="1"/>
    <col min="2805" max="2805" width="21.85546875" style="1" customWidth="1"/>
    <col min="2806" max="2806" width="13.85546875" style="1" customWidth="1"/>
    <col min="2807" max="2807" width="38.7109375" style="1" customWidth="1"/>
    <col min="2808" max="2808" width="3" style="1" bestFit="1" customWidth="1"/>
    <col min="2809" max="2809" width="32.28515625" style="1" customWidth="1"/>
    <col min="2810" max="2810" width="46.28515625" style="1" customWidth="1"/>
    <col min="2811" max="2811" width="19" style="1" customWidth="1"/>
    <col min="2812" max="2812" width="0" style="1" hidden="1" customWidth="1"/>
    <col min="2813" max="2813" width="17.7109375" style="1" customWidth="1"/>
    <col min="2814" max="2814" width="0" style="1" hidden="1" customWidth="1"/>
    <col min="2815" max="2815" width="22.28515625" style="1" customWidth="1"/>
    <col min="2816" max="2816" width="5.28515625" style="1" customWidth="1"/>
    <col min="2817" max="2817" width="36.28515625" style="1" customWidth="1"/>
    <col min="2818" max="2818" width="5.7109375" style="1" customWidth="1"/>
    <col min="2819" max="2819" width="0" style="1" hidden="1" customWidth="1"/>
    <col min="2820" max="2820" width="20.7109375" style="1" customWidth="1"/>
    <col min="2821" max="2821" width="4.85546875" style="1" customWidth="1"/>
    <col min="2822" max="2822" width="0" style="1" hidden="1" customWidth="1"/>
    <col min="2823" max="2823" width="24.7109375" style="1" customWidth="1"/>
    <col min="2824" max="2824" width="12.28515625" style="1" customWidth="1"/>
    <col min="2825" max="2825" width="0" style="1" hidden="1" customWidth="1"/>
    <col min="2826" max="2826" width="3.42578125" style="1" customWidth="1"/>
    <col min="2827" max="2827" width="0" style="1" hidden="1" customWidth="1"/>
    <col min="2828" max="2828" width="17.7109375" style="1" customWidth="1"/>
    <col min="2829" max="2829" width="3.42578125" style="1" customWidth="1"/>
    <col min="2830" max="2830" width="0" style="1" hidden="1" customWidth="1"/>
    <col min="2831" max="2831" width="23.7109375" style="1" customWidth="1"/>
    <col min="2832" max="2832" width="10" style="1" customWidth="1"/>
    <col min="2833" max="2833" width="0" style="1" hidden="1" customWidth="1"/>
    <col min="2834" max="2835" width="14.7109375" style="1" customWidth="1"/>
    <col min="2836" max="2836" width="12.85546875" style="1" customWidth="1"/>
    <col min="2837" max="2837" width="3.28515625" style="1" customWidth="1"/>
    <col min="2838" max="2838" width="30.28515625" style="1" customWidth="1"/>
    <col min="2839" max="2839" width="5" style="1" customWidth="1"/>
    <col min="2840" max="2840" width="0" style="1" hidden="1" customWidth="1"/>
    <col min="2841" max="2841" width="14.28515625" style="1" customWidth="1"/>
    <col min="2842" max="2842" width="5.7109375" style="1" customWidth="1"/>
    <col min="2843" max="2843" width="0" style="1" hidden="1" customWidth="1"/>
    <col min="2844" max="2844" width="17.28515625" style="1" customWidth="1"/>
    <col min="2845" max="2845" width="12.7109375" style="1" customWidth="1"/>
    <col min="2846" max="2846" width="0" style="1" hidden="1" customWidth="1"/>
    <col min="2847" max="2847" width="5.28515625" style="1" customWidth="1"/>
    <col min="2848" max="2848" width="0" style="1" hidden="1" customWidth="1"/>
    <col min="2849" max="2849" width="17" style="1" customWidth="1"/>
    <col min="2850" max="2850" width="6.28515625" style="1" customWidth="1"/>
    <col min="2851" max="2851" width="0" style="1" hidden="1" customWidth="1"/>
    <col min="2852" max="2852" width="14.28515625" style="1" customWidth="1"/>
    <col min="2853" max="2853" width="7.5703125" style="1" customWidth="1"/>
    <col min="2854" max="2854" width="0" style="1" hidden="1" customWidth="1"/>
    <col min="2855" max="2856" width="14.28515625" style="1" customWidth="1"/>
    <col min="2857" max="2857" width="20.85546875" style="1" customWidth="1"/>
    <col min="2858" max="2858" width="14.42578125" style="1" customWidth="1"/>
    <col min="2859" max="2859" width="15" style="1" customWidth="1"/>
    <col min="2860" max="2860" width="2.7109375" style="1" customWidth="1"/>
    <col min="2861" max="2861" width="11.7109375" style="1" customWidth="1"/>
    <col min="2862" max="2862" width="11.5703125" style="1" customWidth="1"/>
    <col min="2863" max="2863" width="2.28515625" style="1" customWidth="1"/>
    <col min="2864" max="2864" width="41" style="1" customWidth="1"/>
    <col min="2865" max="2865" width="14.28515625" style="1" customWidth="1"/>
    <col min="2866" max="2867" width="11.5703125" style="1" customWidth="1"/>
    <col min="2868" max="2868" width="21.85546875" style="1" customWidth="1"/>
    <col min="2869" max="3060" width="11.42578125" style="1"/>
    <col min="3061" max="3061" width="21.85546875" style="1" customWidth="1"/>
    <col min="3062" max="3062" width="13.85546875" style="1" customWidth="1"/>
    <col min="3063" max="3063" width="38.7109375" style="1" customWidth="1"/>
    <col min="3064" max="3064" width="3" style="1" bestFit="1" customWidth="1"/>
    <col min="3065" max="3065" width="32.28515625" style="1" customWidth="1"/>
    <col min="3066" max="3066" width="46.28515625" style="1" customWidth="1"/>
    <col min="3067" max="3067" width="19" style="1" customWidth="1"/>
    <col min="3068" max="3068" width="0" style="1" hidden="1" customWidth="1"/>
    <col min="3069" max="3069" width="17.7109375" style="1" customWidth="1"/>
    <col min="3070" max="3070" width="0" style="1" hidden="1" customWidth="1"/>
    <col min="3071" max="3071" width="22.28515625" style="1" customWidth="1"/>
    <col min="3072" max="3072" width="5.28515625" style="1" customWidth="1"/>
    <col min="3073" max="3073" width="36.28515625" style="1" customWidth="1"/>
    <col min="3074" max="3074" width="5.7109375" style="1" customWidth="1"/>
    <col min="3075" max="3075" width="0" style="1" hidden="1" customWidth="1"/>
    <col min="3076" max="3076" width="20.7109375" style="1" customWidth="1"/>
    <col min="3077" max="3077" width="4.85546875" style="1" customWidth="1"/>
    <col min="3078" max="3078" width="0" style="1" hidden="1" customWidth="1"/>
    <col min="3079" max="3079" width="24.7109375" style="1" customWidth="1"/>
    <col min="3080" max="3080" width="12.28515625" style="1" customWidth="1"/>
    <col min="3081" max="3081" width="0" style="1" hidden="1" customWidth="1"/>
    <col min="3082" max="3082" width="3.42578125" style="1" customWidth="1"/>
    <col min="3083" max="3083" width="0" style="1" hidden="1" customWidth="1"/>
    <col min="3084" max="3084" width="17.7109375" style="1" customWidth="1"/>
    <col min="3085" max="3085" width="3.42578125" style="1" customWidth="1"/>
    <col min="3086" max="3086" width="0" style="1" hidden="1" customWidth="1"/>
    <col min="3087" max="3087" width="23.7109375" style="1" customWidth="1"/>
    <col min="3088" max="3088" width="10" style="1" customWidth="1"/>
    <col min="3089" max="3089" width="0" style="1" hidden="1" customWidth="1"/>
    <col min="3090" max="3091" width="14.7109375" style="1" customWidth="1"/>
    <col min="3092" max="3092" width="12.85546875" style="1" customWidth="1"/>
    <col min="3093" max="3093" width="3.28515625" style="1" customWidth="1"/>
    <col min="3094" max="3094" width="30.28515625" style="1" customWidth="1"/>
    <col min="3095" max="3095" width="5" style="1" customWidth="1"/>
    <col min="3096" max="3096" width="0" style="1" hidden="1" customWidth="1"/>
    <col min="3097" max="3097" width="14.28515625" style="1" customWidth="1"/>
    <col min="3098" max="3098" width="5.7109375" style="1" customWidth="1"/>
    <col min="3099" max="3099" width="0" style="1" hidden="1" customWidth="1"/>
    <col min="3100" max="3100" width="17.28515625" style="1" customWidth="1"/>
    <col min="3101" max="3101" width="12.7109375" style="1" customWidth="1"/>
    <col min="3102" max="3102" width="0" style="1" hidden="1" customWidth="1"/>
    <col min="3103" max="3103" width="5.28515625" style="1" customWidth="1"/>
    <col min="3104" max="3104" width="0" style="1" hidden="1" customWidth="1"/>
    <col min="3105" max="3105" width="17" style="1" customWidth="1"/>
    <col min="3106" max="3106" width="6.28515625" style="1" customWidth="1"/>
    <col min="3107" max="3107" width="0" style="1" hidden="1" customWidth="1"/>
    <col min="3108" max="3108" width="14.28515625" style="1" customWidth="1"/>
    <col min="3109" max="3109" width="7.5703125" style="1" customWidth="1"/>
    <col min="3110" max="3110" width="0" style="1" hidden="1" customWidth="1"/>
    <col min="3111" max="3112" width="14.28515625" style="1" customWidth="1"/>
    <col min="3113" max="3113" width="20.85546875" style="1" customWidth="1"/>
    <col min="3114" max="3114" width="14.42578125" style="1" customWidth="1"/>
    <col min="3115" max="3115" width="15" style="1" customWidth="1"/>
    <col min="3116" max="3116" width="2.7109375" style="1" customWidth="1"/>
    <col min="3117" max="3117" width="11.7109375" style="1" customWidth="1"/>
    <col min="3118" max="3118" width="11.5703125" style="1" customWidth="1"/>
    <col min="3119" max="3119" width="2.28515625" style="1" customWidth="1"/>
    <col min="3120" max="3120" width="41" style="1" customWidth="1"/>
    <col min="3121" max="3121" width="14.28515625" style="1" customWidth="1"/>
    <col min="3122" max="3123" width="11.5703125" style="1" customWidth="1"/>
    <col min="3124" max="3124" width="21.85546875" style="1" customWidth="1"/>
    <col min="3125" max="3316" width="11.42578125" style="1"/>
    <col min="3317" max="3317" width="21.85546875" style="1" customWidth="1"/>
    <col min="3318" max="3318" width="13.85546875" style="1" customWidth="1"/>
    <col min="3319" max="3319" width="38.7109375" style="1" customWidth="1"/>
    <col min="3320" max="3320" width="3" style="1" bestFit="1" customWidth="1"/>
    <col min="3321" max="3321" width="32.28515625" style="1" customWidth="1"/>
    <col min="3322" max="3322" width="46.28515625" style="1" customWidth="1"/>
    <col min="3323" max="3323" width="19" style="1" customWidth="1"/>
    <col min="3324" max="3324" width="0" style="1" hidden="1" customWidth="1"/>
    <col min="3325" max="3325" width="17.7109375" style="1" customWidth="1"/>
    <col min="3326" max="3326" width="0" style="1" hidden="1" customWidth="1"/>
    <col min="3327" max="3327" width="22.28515625" style="1" customWidth="1"/>
    <col min="3328" max="3328" width="5.28515625" style="1" customWidth="1"/>
    <col min="3329" max="3329" width="36.28515625" style="1" customWidth="1"/>
    <col min="3330" max="3330" width="5.7109375" style="1" customWidth="1"/>
    <col min="3331" max="3331" width="0" style="1" hidden="1" customWidth="1"/>
    <col min="3332" max="3332" width="20.7109375" style="1" customWidth="1"/>
    <col min="3333" max="3333" width="4.85546875" style="1" customWidth="1"/>
    <col min="3334" max="3334" width="0" style="1" hidden="1" customWidth="1"/>
    <col min="3335" max="3335" width="24.7109375" style="1" customWidth="1"/>
    <col min="3336" max="3336" width="12.28515625" style="1" customWidth="1"/>
    <col min="3337" max="3337" width="0" style="1" hidden="1" customWidth="1"/>
    <col min="3338" max="3338" width="3.42578125" style="1" customWidth="1"/>
    <col min="3339" max="3339" width="0" style="1" hidden="1" customWidth="1"/>
    <col min="3340" max="3340" width="17.7109375" style="1" customWidth="1"/>
    <col min="3341" max="3341" width="3.42578125" style="1" customWidth="1"/>
    <col min="3342" max="3342" width="0" style="1" hidden="1" customWidth="1"/>
    <col min="3343" max="3343" width="23.7109375" style="1" customWidth="1"/>
    <col min="3344" max="3344" width="10" style="1" customWidth="1"/>
    <col min="3345" max="3345" width="0" style="1" hidden="1" customWidth="1"/>
    <col min="3346" max="3347" width="14.7109375" style="1" customWidth="1"/>
    <col min="3348" max="3348" width="12.85546875" style="1" customWidth="1"/>
    <col min="3349" max="3349" width="3.28515625" style="1" customWidth="1"/>
    <col min="3350" max="3350" width="30.28515625" style="1" customWidth="1"/>
    <col min="3351" max="3351" width="5" style="1" customWidth="1"/>
    <col min="3352" max="3352" width="0" style="1" hidden="1" customWidth="1"/>
    <col min="3353" max="3353" width="14.28515625" style="1" customWidth="1"/>
    <col min="3354" max="3354" width="5.7109375" style="1" customWidth="1"/>
    <col min="3355" max="3355" width="0" style="1" hidden="1" customWidth="1"/>
    <col min="3356" max="3356" width="17.28515625" style="1" customWidth="1"/>
    <col min="3357" max="3357" width="12.7109375" style="1" customWidth="1"/>
    <col min="3358" max="3358" width="0" style="1" hidden="1" customWidth="1"/>
    <col min="3359" max="3359" width="5.28515625" style="1" customWidth="1"/>
    <col min="3360" max="3360" width="0" style="1" hidden="1" customWidth="1"/>
    <col min="3361" max="3361" width="17" style="1" customWidth="1"/>
    <col min="3362" max="3362" width="6.28515625" style="1" customWidth="1"/>
    <col min="3363" max="3363" width="0" style="1" hidden="1" customWidth="1"/>
    <col min="3364" max="3364" width="14.28515625" style="1" customWidth="1"/>
    <col min="3365" max="3365" width="7.5703125" style="1" customWidth="1"/>
    <col min="3366" max="3366" width="0" style="1" hidden="1" customWidth="1"/>
    <col min="3367" max="3368" width="14.28515625" style="1" customWidth="1"/>
    <col min="3369" max="3369" width="20.85546875" style="1" customWidth="1"/>
    <col min="3370" max="3370" width="14.42578125" style="1" customWidth="1"/>
    <col min="3371" max="3371" width="15" style="1" customWidth="1"/>
    <col min="3372" max="3372" width="2.7109375" style="1" customWidth="1"/>
    <col min="3373" max="3373" width="11.7109375" style="1" customWidth="1"/>
    <col min="3374" max="3374" width="11.5703125" style="1" customWidth="1"/>
    <col min="3375" max="3375" width="2.28515625" style="1" customWidth="1"/>
    <col min="3376" max="3376" width="41" style="1" customWidth="1"/>
    <col min="3377" max="3377" width="14.28515625" style="1" customWidth="1"/>
    <col min="3378" max="3379" width="11.5703125" style="1" customWidth="1"/>
    <col min="3380" max="3380" width="21.85546875" style="1" customWidth="1"/>
    <col min="3381" max="3572" width="11.42578125" style="1"/>
    <col min="3573" max="3573" width="21.85546875" style="1" customWidth="1"/>
    <col min="3574" max="3574" width="13.85546875" style="1" customWidth="1"/>
    <col min="3575" max="3575" width="38.7109375" style="1" customWidth="1"/>
    <col min="3576" max="3576" width="3" style="1" bestFit="1" customWidth="1"/>
    <col min="3577" max="3577" width="32.28515625" style="1" customWidth="1"/>
    <col min="3578" max="3578" width="46.28515625" style="1" customWidth="1"/>
    <col min="3579" max="3579" width="19" style="1" customWidth="1"/>
    <col min="3580" max="3580" width="0" style="1" hidden="1" customWidth="1"/>
    <col min="3581" max="3581" width="17.7109375" style="1" customWidth="1"/>
    <col min="3582" max="3582" width="0" style="1" hidden="1" customWidth="1"/>
    <col min="3583" max="3583" width="22.28515625" style="1" customWidth="1"/>
    <col min="3584" max="3584" width="5.28515625" style="1" customWidth="1"/>
    <col min="3585" max="3585" width="36.28515625" style="1" customWidth="1"/>
    <col min="3586" max="3586" width="5.7109375" style="1" customWidth="1"/>
    <col min="3587" max="3587" width="0" style="1" hidden="1" customWidth="1"/>
    <col min="3588" max="3588" width="20.7109375" style="1" customWidth="1"/>
    <col min="3589" max="3589" width="4.85546875" style="1" customWidth="1"/>
    <col min="3590" max="3590" width="0" style="1" hidden="1" customWidth="1"/>
    <col min="3591" max="3591" width="24.7109375" style="1" customWidth="1"/>
    <col min="3592" max="3592" width="12.28515625" style="1" customWidth="1"/>
    <col min="3593" max="3593" width="0" style="1" hidden="1" customWidth="1"/>
    <col min="3594" max="3594" width="3.42578125" style="1" customWidth="1"/>
    <col min="3595" max="3595" width="0" style="1" hidden="1" customWidth="1"/>
    <col min="3596" max="3596" width="17.7109375" style="1" customWidth="1"/>
    <col min="3597" max="3597" width="3.42578125" style="1" customWidth="1"/>
    <col min="3598" max="3598" width="0" style="1" hidden="1" customWidth="1"/>
    <col min="3599" max="3599" width="23.7109375" style="1" customWidth="1"/>
    <col min="3600" max="3600" width="10" style="1" customWidth="1"/>
    <col min="3601" max="3601" width="0" style="1" hidden="1" customWidth="1"/>
    <col min="3602" max="3603" width="14.7109375" style="1" customWidth="1"/>
    <col min="3604" max="3604" width="12.85546875" style="1" customWidth="1"/>
    <col min="3605" max="3605" width="3.28515625" style="1" customWidth="1"/>
    <col min="3606" max="3606" width="30.28515625" style="1" customWidth="1"/>
    <col min="3607" max="3607" width="5" style="1" customWidth="1"/>
    <col min="3608" max="3608" width="0" style="1" hidden="1" customWidth="1"/>
    <col min="3609" max="3609" width="14.28515625" style="1" customWidth="1"/>
    <col min="3610" max="3610" width="5.7109375" style="1" customWidth="1"/>
    <col min="3611" max="3611" width="0" style="1" hidden="1" customWidth="1"/>
    <col min="3612" max="3612" width="17.28515625" style="1" customWidth="1"/>
    <col min="3613" max="3613" width="12.7109375" style="1" customWidth="1"/>
    <col min="3614" max="3614" width="0" style="1" hidden="1" customWidth="1"/>
    <col min="3615" max="3615" width="5.28515625" style="1" customWidth="1"/>
    <col min="3616" max="3616" width="0" style="1" hidden="1" customWidth="1"/>
    <col min="3617" max="3617" width="17" style="1" customWidth="1"/>
    <col min="3618" max="3618" width="6.28515625" style="1" customWidth="1"/>
    <col min="3619" max="3619" width="0" style="1" hidden="1" customWidth="1"/>
    <col min="3620" max="3620" width="14.28515625" style="1" customWidth="1"/>
    <col min="3621" max="3621" width="7.5703125" style="1" customWidth="1"/>
    <col min="3622" max="3622" width="0" style="1" hidden="1" customWidth="1"/>
    <col min="3623" max="3624" width="14.28515625" style="1" customWidth="1"/>
    <col min="3625" max="3625" width="20.85546875" style="1" customWidth="1"/>
    <col min="3626" max="3626" width="14.42578125" style="1" customWidth="1"/>
    <col min="3627" max="3627" width="15" style="1" customWidth="1"/>
    <col min="3628" max="3628" width="2.7109375" style="1" customWidth="1"/>
    <col min="3629" max="3629" width="11.7109375" style="1" customWidth="1"/>
    <col min="3630" max="3630" width="11.5703125" style="1" customWidth="1"/>
    <col min="3631" max="3631" width="2.28515625" style="1" customWidth="1"/>
    <col min="3632" max="3632" width="41" style="1" customWidth="1"/>
    <col min="3633" max="3633" width="14.28515625" style="1" customWidth="1"/>
    <col min="3634" max="3635" width="11.5703125" style="1" customWidth="1"/>
    <col min="3636" max="3636" width="21.85546875" style="1" customWidth="1"/>
    <col min="3637" max="3828" width="11.42578125" style="1"/>
    <col min="3829" max="3829" width="21.85546875" style="1" customWidth="1"/>
    <col min="3830" max="3830" width="13.85546875" style="1" customWidth="1"/>
    <col min="3831" max="3831" width="38.7109375" style="1" customWidth="1"/>
    <col min="3832" max="3832" width="3" style="1" bestFit="1" customWidth="1"/>
    <col min="3833" max="3833" width="32.28515625" style="1" customWidth="1"/>
    <col min="3834" max="3834" width="46.28515625" style="1" customWidth="1"/>
    <col min="3835" max="3835" width="19" style="1" customWidth="1"/>
    <col min="3836" max="3836" width="0" style="1" hidden="1" customWidth="1"/>
    <col min="3837" max="3837" width="17.7109375" style="1" customWidth="1"/>
    <col min="3838" max="3838" width="0" style="1" hidden="1" customWidth="1"/>
    <col min="3839" max="3839" width="22.28515625" style="1" customWidth="1"/>
    <col min="3840" max="3840" width="5.28515625" style="1" customWidth="1"/>
    <col min="3841" max="3841" width="36.28515625" style="1" customWidth="1"/>
    <col min="3842" max="3842" width="5.7109375" style="1" customWidth="1"/>
    <col min="3843" max="3843" width="0" style="1" hidden="1" customWidth="1"/>
    <col min="3844" max="3844" width="20.7109375" style="1" customWidth="1"/>
    <col min="3845" max="3845" width="4.85546875" style="1" customWidth="1"/>
    <col min="3846" max="3846" width="0" style="1" hidden="1" customWidth="1"/>
    <col min="3847" max="3847" width="24.7109375" style="1" customWidth="1"/>
    <col min="3848" max="3848" width="12.28515625" style="1" customWidth="1"/>
    <col min="3849" max="3849" width="0" style="1" hidden="1" customWidth="1"/>
    <col min="3850" max="3850" width="3.42578125" style="1" customWidth="1"/>
    <col min="3851" max="3851" width="0" style="1" hidden="1" customWidth="1"/>
    <col min="3852" max="3852" width="17.7109375" style="1" customWidth="1"/>
    <col min="3853" max="3853" width="3.42578125" style="1" customWidth="1"/>
    <col min="3854" max="3854" width="0" style="1" hidden="1" customWidth="1"/>
    <col min="3855" max="3855" width="23.7109375" style="1" customWidth="1"/>
    <col min="3856" max="3856" width="10" style="1" customWidth="1"/>
    <col min="3857" max="3857" width="0" style="1" hidden="1" customWidth="1"/>
    <col min="3858" max="3859" width="14.7109375" style="1" customWidth="1"/>
    <col min="3860" max="3860" width="12.85546875" style="1" customWidth="1"/>
    <col min="3861" max="3861" width="3.28515625" style="1" customWidth="1"/>
    <col min="3862" max="3862" width="30.28515625" style="1" customWidth="1"/>
    <col min="3863" max="3863" width="5" style="1" customWidth="1"/>
    <col min="3864" max="3864" width="0" style="1" hidden="1" customWidth="1"/>
    <col min="3865" max="3865" width="14.28515625" style="1" customWidth="1"/>
    <col min="3866" max="3866" width="5.7109375" style="1" customWidth="1"/>
    <col min="3867" max="3867" width="0" style="1" hidden="1" customWidth="1"/>
    <col min="3868" max="3868" width="17.28515625" style="1" customWidth="1"/>
    <col min="3869" max="3869" width="12.7109375" style="1" customWidth="1"/>
    <col min="3870" max="3870" width="0" style="1" hidden="1" customWidth="1"/>
    <col min="3871" max="3871" width="5.28515625" style="1" customWidth="1"/>
    <col min="3872" max="3872" width="0" style="1" hidden="1" customWidth="1"/>
    <col min="3873" max="3873" width="17" style="1" customWidth="1"/>
    <col min="3874" max="3874" width="6.28515625" style="1" customWidth="1"/>
    <col min="3875" max="3875" width="0" style="1" hidden="1" customWidth="1"/>
    <col min="3876" max="3876" width="14.28515625" style="1" customWidth="1"/>
    <col min="3877" max="3877" width="7.5703125" style="1" customWidth="1"/>
    <col min="3878" max="3878" width="0" style="1" hidden="1" customWidth="1"/>
    <col min="3879" max="3880" width="14.28515625" style="1" customWidth="1"/>
    <col min="3881" max="3881" width="20.85546875" style="1" customWidth="1"/>
    <col min="3882" max="3882" width="14.42578125" style="1" customWidth="1"/>
    <col min="3883" max="3883" width="15" style="1" customWidth="1"/>
    <col min="3884" max="3884" width="2.7109375" style="1" customWidth="1"/>
    <col min="3885" max="3885" width="11.7109375" style="1" customWidth="1"/>
    <col min="3886" max="3886" width="11.5703125" style="1" customWidth="1"/>
    <col min="3887" max="3887" width="2.28515625" style="1" customWidth="1"/>
    <col min="3888" max="3888" width="41" style="1" customWidth="1"/>
    <col min="3889" max="3889" width="14.28515625" style="1" customWidth="1"/>
    <col min="3890" max="3891" width="11.5703125" style="1" customWidth="1"/>
    <col min="3892" max="3892" width="21.85546875" style="1" customWidth="1"/>
    <col min="3893" max="4084" width="11.42578125" style="1"/>
    <col min="4085" max="4085" width="21.85546875" style="1" customWidth="1"/>
    <col min="4086" max="4086" width="13.85546875" style="1" customWidth="1"/>
    <col min="4087" max="4087" width="38.7109375" style="1" customWidth="1"/>
    <col min="4088" max="4088" width="3" style="1" bestFit="1" customWidth="1"/>
    <col min="4089" max="4089" width="32.28515625" style="1" customWidth="1"/>
    <col min="4090" max="4090" width="46.28515625" style="1" customWidth="1"/>
    <col min="4091" max="4091" width="19" style="1" customWidth="1"/>
    <col min="4092" max="4092" width="0" style="1" hidden="1" customWidth="1"/>
    <col min="4093" max="4093" width="17.7109375" style="1" customWidth="1"/>
    <col min="4094" max="4094" width="0" style="1" hidden="1" customWidth="1"/>
    <col min="4095" max="4095" width="22.28515625" style="1" customWidth="1"/>
    <col min="4096" max="4096" width="5.28515625" style="1" customWidth="1"/>
    <col min="4097" max="4097" width="36.28515625" style="1" customWidth="1"/>
    <col min="4098" max="4098" width="5.7109375" style="1" customWidth="1"/>
    <col min="4099" max="4099" width="0" style="1" hidden="1" customWidth="1"/>
    <col min="4100" max="4100" width="20.7109375" style="1" customWidth="1"/>
    <col min="4101" max="4101" width="4.85546875" style="1" customWidth="1"/>
    <col min="4102" max="4102" width="0" style="1" hidden="1" customWidth="1"/>
    <col min="4103" max="4103" width="24.7109375" style="1" customWidth="1"/>
    <col min="4104" max="4104" width="12.28515625" style="1" customWidth="1"/>
    <col min="4105" max="4105" width="0" style="1" hidden="1" customWidth="1"/>
    <col min="4106" max="4106" width="3.42578125" style="1" customWidth="1"/>
    <col min="4107" max="4107" width="0" style="1" hidden="1" customWidth="1"/>
    <col min="4108" max="4108" width="17.7109375" style="1" customWidth="1"/>
    <col min="4109" max="4109" width="3.42578125" style="1" customWidth="1"/>
    <col min="4110" max="4110" width="0" style="1" hidden="1" customWidth="1"/>
    <col min="4111" max="4111" width="23.7109375" style="1" customWidth="1"/>
    <col min="4112" max="4112" width="10" style="1" customWidth="1"/>
    <col min="4113" max="4113" width="0" style="1" hidden="1" customWidth="1"/>
    <col min="4114" max="4115" width="14.7109375" style="1" customWidth="1"/>
    <col min="4116" max="4116" width="12.85546875" style="1" customWidth="1"/>
    <col min="4117" max="4117" width="3.28515625" style="1" customWidth="1"/>
    <col min="4118" max="4118" width="30.28515625" style="1" customWidth="1"/>
    <col min="4119" max="4119" width="5" style="1" customWidth="1"/>
    <col min="4120" max="4120" width="0" style="1" hidden="1" customWidth="1"/>
    <col min="4121" max="4121" width="14.28515625" style="1" customWidth="1"/>
    <col min="4122" max="4122" width="5.7109375" style="1" customWidth="1"/>
    <col min="4123" max="4123" width="0" style="1" hidden="1" customWidth="1"/>
    <col min="4124" max="4124" width="17.28515625" style="1" customWidth="1"/>
    <col min="4125" max="4125" width="12.7109375" style="1" customWidth="1"/>
    <col min="4126" max="4126" width="0" style="1" hidden="1" customWidth="1"/>
    <col min="4127" max="4127" width="5.28515625" style="1" customWidth="1"/>
    <col min="4128" max="4128" width="0" style="1" hidden="1" customWidth="1"/>
    <col min="4129" max="4129" width="17" style="1" customWidth="1"/>
    <col min="4130" max="4130" width="6.28515625" style="1" customWidth="1"/>
    <col min="4131" max="4131" width="0" style="1" hidden="1" customWidth="1"/>
    <col min="4132" max="4132" width="14.28515625" style="1" customWidth="1"/>
    <col min="4133" max="4133" width="7.5703125" style="1" customWidth="1"/>
    <col min="4134" max="4134" width="0" style="1" hidden="1" customWidth="1"/>
    <col min="4135" max="4136" width="14.28515625" style="1" customWidth="1"/>
    <col min="4137" max="4137" width="20.85546875" style="1" customWidth="1"/>
    <col min="4138" max="4138" width="14.42578125" style="1" customWidth="1"/>
    <col min="4139" max="4139" width="15" style="1" customWidth="1"/>
    <col min="4140" max="4140" width="2.7109375" style="1" customWidth="1"/>
    <col min="4141" max="4141" width="11.7109375" style="1" customWidth="1"/>
    <col min="4142" max="4142" width="11.5703125" style="1" customWidth="1"/>
    <col min="4143" max="4143" width="2.28515625" style="1" customWidth="1"/>
    <col min="4144" max="4144" width="41" style="1" customWidth="1"/>
    <col min="4145" max="4145" width="14.28515625" style="1" customWidth="1"/>
    <col min="4146" max="4147" width="11.5703125" style="1" customWidth="1"/>
    <col min="4148" max="4148" width="21.85546875" style="1" customWidth="1"/>
    <col min="4149" max="4340" width="11.42578125" style="1"/>
    <col min="4341" max="4341" width="21.85546875" style="1" customWidth="1"/>
    <col min="4342" max="4342" width="13.85546875" style="1" customWidth="1"/>
    <col min="4343" max="4343" width="38.7109375" style="1" customWidth="1"/>
    <col min="4344" max="4344" width="3" style="1" bestFit="1" customWidth="1"/>
    <col min="4345" max="4345" width="32.28515625" style="1" customWidth="1"/>
    <col min="4346" max="4346" width="46.28515625" style="1" customWidth="1"/>
    <col min="4347" max="4347" width="19" style="1" customWidth="1"/>
    <col min="4348" max="4348" width="0" style="1" hidden="1" customWidth="1"/>
    <col min="4349" max="4349" width="17.7109375" style="1" customWidth="1"/>
    <col min="4350" max="4350" width="0" style="1" hidden="1" customWidth="1"/>
    <col min="4351" max="4351" width="22.28515625" style="1" customWidth="1"/>
    <col min="4352" max="4352" width="5.28515625" style="1" customWidth="1"/>
    <col min="4353" max="4353" width="36.28515625" style="1" customWidth="1"/>
    <col min="4354" max="4354" width="5.7109375" style="1" customWidth="1"/>
    <col min="4355" max="4355" width="0" style="1" hidden="1" customWidth="1"/>
    <col min="4356" max="4356" width="20.7109375" style="1" customWidth="1"/>
    <col min="4357" max="4357" width="4.85546875" style="1" customWidth="1"/>
    <col min="4358" max="4358" width="0" style="1" hidden="1" customWidth="1"/>
    <col min="4359" max="4359" width="24.7109375" style="1" customWidth="1"/>
    <col min="4360" max="4360" width="12.28515625" style="1" customWidth="1"/>
    <col min="4361" max="4361" width="0" style="1" hidden="1" customWidth="1"/>
    <col min="4362" max="4362" width="3.42578125" style="1" customWidth="1"/>
    <col min="4363" max="4363" width="0" style="1" hidden="1" customWidth="1"/>
    <col min="4364" max="4364" width="17.7109375" style="1" customWidth="1"/>
    <col min="4365" max="4365" width="3.42578125" style="1" customWidth="1"/>
    <col min="4366" max="4366" width="0" style="1" hidden="1" customWidth="1"/>
    <col min="4367" max="4367" width="23.7109375" style="1" customWidth="1"/>
    <col min="4368" max="4368" width="10" style="1" customWidth="1"/>
    <col min="4369" max="4369" width="0" style="1" hidden="1" customWidth="1"/>
    <col min="4370" max="4371" width="14.7109375" style="1" customWidth="1"/>
    <col min="4372" max="4372" width="12.85546875" style="1" customWidth="1"/>
    <col min="4373" max="4373" width="3.28515625" style="1" customWidth="1"/>
    <col min="4374" max="4374" width="30.28515625" style="1" customWidth="1"/>
    <col min="4375" max="4375" width="5" style="1" customWidth="1"/>
    <col min="4376" max="4376" width="0" style="1" hidden="1" customWidth="1"/>
    <col min="4377" max="4377" width="14.28515625" style="1" customWidth="1"/>
    <col min="4378" max="4378" width="5.7109375" style="1" customWidth="1"/>
    <col min="4379" max="4379" width="0" style="1" hidden="1" customWidth="1"/>
    <col min="4380" max="4380" width="17.28515625" style="1" customWidth="1"/>
    <col min="4381" max="4381" width="12.7109375" style="1" customWidth="1"/>
    <col min="4382" max="4382" width="0" style="1" hidden="1" customWidth="1"/>
    <col min="4383" max="4383" width="5.28515625" style="1" customWidth="1"/>
    <col min="4384" max="4384" width="0" style="1" hidden="1" customWidth="1"/>
    <col min="4385" max="4385" width="17" style="1" customWidth="1"/>
    <col min="4386" max="4386" width="6.28515625" style="1" customWidth="1"/>
    <col min="4387" max="4387" width="0" style="1" hidden="1" customWidth="1"/>
    <col min="4388" max="4388" width="14.28515625" style="1" customWidth="1"/>
    <col min="4389" max="4389" width="7.5703125" style="1" customWidth="1"/>
    <col min="4390" max="4390" width="0" style="1" hidden="1" customWidth="1"/>
    <col min="4391" max="4392" width="14.28515625" style="1" customWidth="1"/>
    <col min="4393" max="4393" width="20.85546875" style="1" customWidth="1"/>
    <col min="4394" max="4394" width="14.42578125" style="1" customWidth="1"/>
    <col min="4395" max="4395" width="15" style="1" customWidth="1"/>
    <col min="4396" max="4396" width="2.7109375" style="1" customWidth="1"/>
    <col min="4397" max="4397" width="11.7109375" style="1" customWidth="1"/>
    <col min="4398" max="4398" width="11.5703125" style="1" customWidth="1"/>
    <col min="4399" max="4399" width="2.28515625" style="1" customWidth="1"/>
    <col min="4400" max="4400" width="41" style="1" customWidth="1"/>
    <col min="4401" max="4401" width="14.28515625" style="1" customWidth="1"/>
    <col min="4402" max="4403" width="11.5703125" style="1" customWidth="1"/>
    <col min="4404" max="4404" width="21.85546875" style="1" customWidth="1"/>
    <col min="4405" max="4596" width="11.42578125" style="1"/>
    <col min="4597" max="4597" width="21.85546875" style="1" customWidth="1"/>
    <col min="4598" max="4598" width="13.85546875" style="1" customWidth="1"/>
    <col min="4599" max="4599" width="38.7109375" style="1" customWidth="1"/>
    <col min="4600" max="4600" width="3" style="1" bestFit="1" customWidth="1"/>
    <col min="4601" max="4601" width="32.28515625" style="1" customWidth="1"/>
    <col min="4602" max="4602" width="46.28515625" style="1" customWidth="1"/>
    <col min="4603" max="4603" width="19" style="1" customWidth="1"/>
    <col min="4604" max="4604" width="0" style="1" hidden="1" customWidth="1"/>
    <col min="4605" max="4605" width="17.7109375" style="1" customWidth="1"/>
    <col min="4606" max="4606" width="0" style="1" hidden="1" customWidth="1"/>
    <col min="4607" max="4607" width="22.28515625" style="1" customWidth="1"/>
    <col min="4608" max="4608" width="5.28515625" style="1" customWidth="1"/>
    <col min="4609" max="4609" width="36.28515625" style="1" customWidth="1"/>
    <col min="4610" max="4610" width="5.7109375" style="1" customWidth="1"/>
    <col min="4611" max="4611" width="0" style="1" hidden="1" customWidth="1"/>
    <col min="4612" max="4612" width="20.7109375" style="1" customWidth="1"/>
    <col min="4613" max="4613" width="4.85546875" style="1" customWidth="1"/>
    <col min="4614" max="4614" width="0" style="1" hidden="1" customWidth="1"/>
    <col min="4615" max="4615" width="24.7109375" style="1" customWidth="1"/>
    <col min="4616" max="4616" width="12.28515625" style="1" customWidth="1"/>
    <col min="4617" max="4617" width="0" style="1" hidden="1" customWidth="1"/>
    <col min="4618" max="4618" width="3.42578125" style="1" customWidth="1"/>
    <col min="4619" max="4619" width="0" style="1" hidden="1" customWidth="1"/>
    <col min="4620" max="4620" width="17.7109375" style="1" customWidth="1"/>
    <col min="4621" max="4621" width="3.42578125" style="1" customWidth="1"/>
    <col min="4622" max="4622" width="0" style="1" hidden="1" customWidth="1"/>
    <col min="4623" max="4623" width="23.7109375" style="1" customWidth="1"/>
    <col min="4624" max="4624" width="10" style="1" customWidth="1"/>
    <col min="4625" max="4625" width="0" style="1" hidden="1" customWidth="1"/>
    <col min="4626" max="4627" width="14.7109375" style="1" customWidth="1"/>
    <col min="4628" max="4628" width="12.85546875" style="1" customWidth="1"/>
    <col min="4629" max="4629" width="3.28515625" style="1" customWidth="1"/>
    <col min="4630" max="4630" width="30.28515625" style="1" customWidth="1"/>
    <col min="4631" max="4631" width="5" style="1" customWidth="1"/>
    <col min="4632" max="4632" width="0" style="1" hidden="1" customWidth="1"/>
    <col min="4633" max="4633" width="14.28515625" style="1" customWidth="1"/>
    <col min="4634" max="4634" width="5.7109375" style="1" customWidth="1"/>
    <col min="4635" max="4635" width="0" style="1" hidden="1" customWidth="1"/>
    <col min="4636" max="4636" width="17.28515625" style="1" customWidth="1"/>
    <col min="4637" max="4637" width="12.7109375" style="1" customWidth="1"/>
    <col min="4638" max="4638" width="0" style="1" hidden="1" customWidth="1"/>
    <col min="4639" max="4639" width="5.28515625" style="1" customWidth="1"/>
    <col min="4640" max="4640" width="0" style="1" hidden="1" customWidth="1"/>
    <col min="4641" max="4641" width="17" style="1" customWidth="1"/>
    <col min="4642" max="4642" width="6.28515625" style="1" customWidth="1"/>
    <col min="4643" max="4643" width="0" style="1" hidden="1" customWidth="1"/>
    <col min="4644" max="4644" width="14.28515625" style="1" customWidth="1"/>
    <col min="4645" max="4645" width="7.5703125" style="1" customWidth="1"/>
    <col min="4646" max="4646" width="0" style="1" hidden="1" customWidth="1"/>
    <col min="4647" max="4648" width="14.28515625" style="1" customWidth="1"/>
    <col min="4649" max="4649" width="20.85546875" style="1" customWidth="1"/>
    <col min="4650" max="4650" width="14.42578125" style="1" customWidth="1"/>
    <col min="4651" max="4651" width="15" style="1" customWidth="1"/>
    <col min="4652" max="4652" width="2.7109375" style="1" customWidth="1"/>
    <col min="4653" max="4653" width="11.7109375" style="1" customWidth="1"/>
    <col min="4654" max="4654" width="11.5703125" style="1" customWidth="1"/>
    <col min="4655" max="4655" width="2.28515625" style="1" customWidth="1"/>
    <col min="4656" max="4656" width="41" style="1" customWidth="1"/>
    <col min="4657" max="4657" width="14.28515625" style="1" customWidth="1"/>
    <col min="4658" max="4659" width="11.5703125" style="1" customWidth="1"/>
    <col min="4660" max="4660" width="21.85546875" style="1" customWidth="1"/>
    <col min="4661" max="4852" width="11.42578125" style="1"/>
    <col min="4853" max="4853" width="21.85546875" style="1" customWidth="1"/>
    <col min="4854" max="4854" width="13.85546875" style="1" customWidth="1"/>
    <col min="4855" max="4855" width="38.7109375" style="1" customWidth="1"/>
    <col min="4856" max="4856" width="3" style="1" bestFit="1" customWidth="1"/>
    <col min="4857" max="4857" width="32.28515625" style="1" customWidth="1"/>
    <col min="4858" max="4858" width="46.28515625" style="1" customWidth="1"/>
    <col min="4859" max="4859" width="19" style="1" customWidth="1"/>
    <col min="4860" max="4860" width="0" style="1" hidden="1" customWidth="1"/>
    <col min="4861" max="4861" width="17.7109375" style="1" customWidth="1"/>
    <col min="4862" max="4862" width="0" style="1" hidden="1" customWidth="1"/>
    <col min="4863" max="4863" width="22.28515625" style="1" customWidth="1"/>
    <col min="4864" max="4864" width="5.28515625" style="1" customWidth="1"/>
    <col min="4865" max="4865" width="36.28515625" style="1" customWidth="1"/>
    <col min="4866" max="4866" width="5.7109375" style="1" customWidth="1"/>
    <col min="4867" max="4867" width="0" style="1" hidden="1" customWidth="1"/>
    <col min="4868" max="4868" width="20.7109375" style="1" customWidth="1"/>
    <col min="4869" max="4869" width="4.85546875" style="1" customWidth="1"/>
    <col min="4870" max="4870" width="0" style="1" hidden="1" customWidth="1"/>
    <col min="4871" max="4871" width="24.7109375" style="1" customWidth="1"/>
    <col min="4872" max="4872" width="12.28515625" style="1" customWidth="1"/>
    <col min="4873" max="4873" width="0" style="1" hidden="1" customWidth="1"/>
    <col min="4874" max="4874" width="3.42578125" style="1" customWidth="1"/>
    <col min="4875" max="4875" width="0" style="1" hidden="1" customWidth="1"/>
    <col min="4876" max="4876" width="17.7109375" style="1" customWidth="1"/>
    <col min="4877" max="4877" width="3.42578125" style="1" customWidth="1"/>
    <col min="4878" max="4878" width="0" style="1" hidden="1" customWidth="1"/>
    <col min="4879" max="4879" width="23.7109375" style="1" customWidth="1"/>
    <col min="4880" max="4880" width="10" style="1" customWidth="1"/>
    <col min="4881" max="4881" width="0" style="1" hidden="1" customWidth="1"/>
    <col min="4882" max="4883" width="14.7109375" style="1" customWidth="1"/>
    <col min="4884" max="4884" width="12.85546875" style="1" customWidth="1"/>
    <col min="4885" max="4885" width="3.28515625" style="1" customWidth="1"/>
    <col min="4886" max="4886" width="30.28515625" style="1" customWidth="1"/>
    <col min="4887" max="4887" width="5" style="1" customWidth="1"/>
    <col min="4888" max="4888" width="0" style="1" hidden="1" customWidth="1"/>
    <col min="4889" max="4889" width="14.28515625" style="1" customWidth="1"/>
    <col min="4890" max="4890" width="5.7109375" style="1" customWidth="1"/>
    <col min="4891" max="4891" width="0" style="1" hidden="1" customWidth="1"/>
    <col min="4892" max="4892" width="17.28515625" style="1" customWidth="1"/>
    <col min="4893" max="4893" width="12.7109375" style="1" customWidth="1"/>
    <col min="4894" max="4894" width="0" style="1" hidden="1" customWidth="1"/>
    <col min="4895" max="4895" width="5.28515625" style="1" customWidth="1"/>
    <col min="4896" max="4896" width="0" style="1" hidden="1" customWidth="1"/>
    <col min="4897" max="4897" width="17" style="1" customWidth="1"/>
    <col min="4898" max="4898" width="6.28515625" style="1" customWidth="1"/>
    <col min="4899" max="4899" width="0" style="1" hidden="1" customWidth="1"/>
    <col min="4900" max="4900" width="14.28515625" style="1" customWidth="1"/>
    <col min="4901" max="4901" width="7.5703125" style="1" customWidth="1"/>
    <col min="4902" max="4902" width="0" style="1" hidden="1" customWidth="1"/>
    <col min="4903" max="4904" width="14.28515625" style="1" customWidth="1"/>
    <col min="4905" max="4905" width="20.85546875" style="1" customWidth="1"/>
    <col min="4906" max="4906" width="14.42578125" style="1" customWidth="1"/>
    <col min="4907" max="4907" width="15" style="1" customWidth="1"/>
    <col min="4908" max="4908" width="2.7109375" style="1" customWidth="1"/>
    <col min="4909" max="4909" width="11.7109375" style="1" customWidth="1"/>
    <col min="4910" max="4910" width="11.5703125" style="1" customWidth="1"/>
    <col min="4911" max="4911" width="2.28515625" style="1" customWidth="1"/>
    <col min="4912" max="4912" width="41" style="1" customWidth="1"/>
    <col min="4913" max="4913" width="14.28515625" style="1" customWidth="1"/>
    <col min="4914" max="4915" width="11.5703125" style="1" customWidth="1"/>
    <col min="4916" max="4916" width="21.85546875" style="1" customWidth="1"/>
    <col min="4917" max="5108" width="11.42578125" style="1"/>
    <col min="5109" max="5109" width="21.85546875" style="1" customWidth="1"/>
    <col min="5110" max="5110" width="13.85546875" style="1" customWidth="1"/>
    <col min="5111" max="5111" width="38.7109375" style="1" customWidth="1"/>
    <col min="5112" max="5112" width="3" style="1" bestFit="1" customWidth="1"/>
    <col min="5113" max="5113" width="32.28515625" style="1" customWidth="1"/>
    <col min="5114" max="5114" width="46.28515625" style="1" customWidth="1"/>
    <col min="5115" max="5115" width="19" style="1" customWidth="1"/>
    <col min="5116" max="5116" width="0" style="1" hidden="1" customWidth="1"/>
    <col min="5117" max="5117" width="17.7109375" style="1" customWidth="1"/>
    <col min="5118" max="5118" width="0" style="1" hidden="1" customWidth="1"/>
    <col min="5119" max="5119" width="22.28515625" style="1" customWidth="1"/>
    <col min="5120" max="5120" width="5.28515625" style="1" customWidth="1"/>
    <col min="5121" max="5121" width="36.28515625" style="1" customWidth="1"/>
    <col min="5122" max="5122" width="5.7109375" style="1" customWidth="1"/>
    <col min="5123" max="5123" width="0" style="1" hidden="1" customWidth="1"/>
    <col min="5124" max="5124" width="20.7109375" style="1" customWidth="1"/>
    <col min="5125" max="5125" width="4.85546875" style="1" customWidth="1"/>
    <col min="5126" max="5126" width="0" style="1" hidden="1" customWidth="1"/>
    <col min="5127" max="5127" width="24.7109375" style="1" customWidth="1"/>
    <col min="5128" max="5128" width="12.28515625" style="1" customWidth="1"/>
    <col min="5129" max="5129" width="0" style="1" hidden="1" customWidth="1"/>
    <col min="5130" max="5130" width="3.42578125" style="1" customWidth="1"/>
    <col min="5131" max="5131" width="0" style="1" hidden="1" customWidth="1"/>
    <col min="5132" max="5132" width="17.7109375" style="1" customWidth="1"/>
    <col min="5133" max="5133" width="3.42578125" style="1" customWidth="1"/>
    <col min="5134" max="5134" width="0" style="1" hidden="1" customWidth="1"/>
    <col min="5135" max="5135" width="23.7109375" style="1" customWidth="1"/>
    <col min="5136" max="5136" width="10" style="1" customWidth="1"/>
    <col min="5137" max="5137" width="0" style="1" hidden="1" customWidth="1"/>
    <col min="5138" max="5139" width="14.7109375" style="1" customWidth="1"/>
    <col min="5140" max="5140" width="12.85546875" style="1" customWidth="1"/>
    <col min="5141" max="5141" width="3.28515625" style="1" customWidth="1"/>
    <col min="5142" max="5142" width="30.28515625" style="1" customWidth="1"/>
    <col min="5143" max="5143" width="5" style="1" customWidth="1"/>
    <col min="5144" max="5144" width="0" style="1" hidden="1" customWidth="1"/>
    <col min="5145" max="5145" width="14.28515625" style="1" customWidth="1"/>
    <col min="5146" max="5146" width="5.7109375" style="1" customWidth="1"/>
    <col min="5147" max="5147" width="0" style="1" hidden="1" customWidth="1"/>
    <col min="5148" max="5148" width="17.28515625" style="1" customWidth="1"/>
    <col min="5149" max="5149" width="12.7109375" style="1" customWidth="1"/>
    <col min="5150" max="5150" width="0" style="1" hidden="1" customWidth="1"/>
    <col min="5151" max="5151" width="5.28515625" style="1" customWidth="1"/>
    <col min="5152" max="5152" width="0" style="1" hidden="1" customWidth="1"/>
    <col min="5153" max="5153" width="17" style="1" customWidth="1"/>
    <col min="5154" max="5154" width="6.28515625" style="1" customWidth="1"/>
    <col min="5155" max="5155" width="0" style="1" hidden="1" customWidth="1"/>
    <col min="5156" max="5156" width="14.28515625" style="1" customWidth="1"/>
    <col min="5157" max="5157" width="7.5703125" style="1" customWidth="1"/>
    <col min="5158" max="5158" width="0" style="1" hidden="1" customWidth="1"/>
    <col min="5159" max="5160" width="14.28515625" style="1" customWidth="1"/>
    <col min="5161" max="5161" width="20.85546875" style="1" customWidth="1"/>
    <col min="5162" max="5162" width="14.42578125" style="1" customWidth="1"/>
    <col min="5163" max="5163" width="15" style="1" customWidth="1"/>
    <col min="5164" max="5164" width="2.7109375" style="1" customWidth="1"/>
    <col min="5165" max="5165" width="11.7109375" style="1" customWidth="1"/>
    <col min="5166" max="5166" width="11.5703125" style="1" customWidth="1"/>
    <col min="5167" max="5167" width="2.28515625" style="1" customWidth="1"/>
    <col min="5168" max="5168" width="41" style="1" customWidth="1"/>
    <col min="5169" max="5169" width="14.28515625" style="1" customWidth="1"/>
    <col min="5170" max="5171" width="11.5703125" style="1" customWidth="1"/>
    <col min="5172" max="5172" width="21.85546875" style="1" customWidth="1"/>
    <col min="5173" max="5364" width="11.42578125" style="1"/>
    <col min="5365" max="5365" width="21.85546875" style="1" customWidth="1"/>
    <col min="5366" max="5366" width="13.85546875" style="1" customWidth="1"/>
    <col min="5367" max="5367" width="38.7109375" style="1" customWidth="1"/>
    <col min="5368" max="5368" width="3" style="1" bestFit="1" customWidth="1"/>
    <col min="5369" max="5369" width="32.28515625" style="1" customWidth="1"/>
    <col min="5370" max="5370" width="46.28515625" style="1" customWidth="1"/>
    <col min="5371" max="5371" width="19" style="1" customWidth="1"/>
    <col min="5372" max="5372" width="0" style="1" hidden="1" customWidth="1"/>
    <col min="5373" max="5373" width="17.7109375" style="1" customWidth="1"/>
    <col min="5374" max="5374" width="0" style="1" hidden="1" customWidth="1"/>
    <col min="5375" max="5375" width="22.28515625" style="1" customWidth="1"/>
    <col min="5376" max="5376" width="5.28515625" style="1" customWidth="1"/>
    <col min="5377" max="5377" width="36.28515625" style="1" customWidth="1"/>
    <col min="5378" max="5378" width="5.7109375" style="1" customWidth="1"/>
    <col min="5379" max="5379" width="0" style="1" hidden="1" customWidth="1"/>
    <col min="5380" max="5380" width="20.7109375" style="1" customWidth="1"/>
    <col min="5381" max="5381" width="4.85546875" style="1" customWidth="1"/>
    <col min="5382" max="5382" width="0" style="1" hidden="1" customWidth="1"/>
    <col min="5383" max="5383" width="24.7109375" style="1" customWidth="1"/>
    <col min="5384" max="5384" width="12.28515625" style="1" customWidth="1"/>
    <col min="5385" max="5385" width="0" style="1" hidden="1" customWidth="1"/>
    <col min="5386" max="5386" width="3.42578125" style="1" customWidth="1"/>
    <col min="5387" max="5387" width="0" style="1" hidden="1" customWidth="1"/>
    <col min="5388" max="5388" width="17.7109375" style="1" customWidth="1"/>
    <col min="5389" max="5389" width="3.42578125" style="1" customWidth="1"/>
    <col min="5390" max="5390" width="0" style="1" hidden="1" customWidth="1"/>
    <col min="5391" max="5391" width="23.7109375" style="1" customWidth="1"/>
    <col min="5392" max="5392" width="10" style="1" customWidth="1"/>
    <col min="5393" max="5393" width="0" style="1" hidden="1" customWidth="1"/>
    <col min="5394" max="5395" width="14.7109375" style="1" customWidth="1"/>
    <col min="5396" max="5396" width="12.85546875" style="1" customWidth="1"/>
    <col min="5397" max="5397" width="3.28515625" style="1" customWidth="1"/>
    <col min="5398" max="5398" width="30.28515625" style="1" customWidth="1"/>
    <col min="5399" max="5399" width="5" style="1" customWidth="1"/>
    <col min="5400" max="5400" width="0" style="1" hidden="1" customWidth="1"/>
    <col min="5401" max="5401" width="14.28515625" style="1" customWidth="1"/>
    <col min="5402" max="5402" width="5.7109375" style="1" customWidth="1"/>
    <col min="5403" max="5403" width="0" style="1" hidden="1" customWidth="1"/>
    <col min="5404" max="5404" width="17.28515625" style="1" customWidth="1"/>
    <col min="5405" max="5405" width="12.7109375" style="1" customWidth="1"/>
    <col min="5406" max="5406" width="0" style="1" hidden="1" customWidth="1"/>
    <col min="5407" max="5407" width="5.28515625" style="1" customWidth="1"/>
    <col min="5408" max="5408" width="0" style="1" hidden="1" customWidth="1"/>
    <col min="5409" max="5409" width="17" style="1" customWidth="1"/>
    <col min="5410" max="5410" width="6.28515625" style="1" customWidth="1"/>
    <col min="5411" max="5411" width="0" style="1" hidden="1" customWidth="1"/>
    <col min="5412" max="5412" width="14.28515625" style="1" customWidth="1"/>
    <col min="5413" max="5413" width="7.5703125" style="1" customWidth="1"/>
    <col min="5414" max="5414" width="0" style="1" hidden="1" customWidth="1"/>
    <col min="5415" max="5416" width="14.28515625" style="1" customWidth="1"/>
    <col min="5417" max="5417" width="20.85546875" style="1" customWidth="1"/>
    <col min="5418" max="5418" width="14.42578125" style="1" customWidth="1"/>
    <col min="5419" max="5419" width="15" style="1" customWidth="1"/>
    <col min="5420" max="5420" width="2.7109375" style="1" customWidth="1"/>
    <col min="5421" max="5421" width="11.7109375" style="1" customWidth="1"/>
    <col min="5422" max="5422" width="11.5703125" style="1" customWidth="1"/>
    <col min="5423" max="5423" width="2.28515625" style="1" customWidth="1"/>
    <col min="5424" max="5424" width="41" style="1" customWidth="1"/>
    <col min="5425" max="5425" width="14.28515625" style="1" customWidth="1"/>
    <col min="5426" max="5427" width="11.5703125" style="1" customWidth="1"/>
    <col min="5428" max="5428" width="21.85546875" style="1" customWidth="1"/>
    <col min="5429" max="5620" width="11.42578125" style="1"/>
    <col min="5621" max="5621" width="21.85546875" style="1" customWidth="1"/>
    <col min="5622" max="5622" width="13.85546875" style="1" customWidth="1"/>
    <col min="5623" max="5623" width="38.7109375" style="1" customWidth="1"/>
    <col min="5624" max="5624" width="3" style="1" bestFit="1" customWidth="1"/>
    <col min="5625" max="5625" width="32.28515625" style="1" customWidth="1"/>
    <col min="5626" max="5626" width="46.28515625" style="1" customWidth="1"/>
    <col min="5627" max="5627" width="19" style="1" customWidth="1"/>
    <col min="5628" max="5628" width="0" style="1" hidden="1" customWidth="1"/>
    <col min="5629" max="5629" width="17.7109375" style="1" customWidth="1"/>
    <col min="5630" max="5630" width="0" style="1" hidden="1" customWidth="1"/>
    <col min="5631" max="5631" width="22.28515625" style="1" customWidth="1"/>
    <col min="5632" max="5632" width="5.28515625" style="1" customWidth="1"/>
    <col min="5633" max="5633" width="36.28515625" style="1" customWidth="1"/>
    <col min="5634" max="5634" width="5.7109375" style="1" customWidth="1"/>
    <col min="5635" max="5635" width="0" style="1" hidden="1" customWidth="1"/>
    <col min="5636" max="5636" width="20.7109375" style="1" customWidth="1"/>
    <col min="5637" max="5637" width="4.85546875" style="1" customWidth="1"/>
    <col min="5638" max="5638" width="0" style="1" hidden="1" customWidth="1"/>
    <col min="5639" max="5639" width="24.7109375" style="1" customWidth="1"/>
    <col min="5640" max="5640" width="12.28515625" style="1" customWidth="1"/>
    <col min="5641" max="5641" width="0" style="1" hidden="1" customWidth="1"/>
    <col min="5642" max="5642" width="3.42578125" style="1" customWidth="1"/>
    <col min="5643" max="5643" width="0" style="1" hidden="1" customWidth="1"/>
    <col min="5644" max="5644" width="17.7109375" style="1" customWidth="1"/>
    <col min="5645" max="5645" width="3.42578125" style="1" customWidth="1"/>
    <col min="5646" max="5646" width="0" style="1" hidden="1" customWidth="1"/>
    <col min="5647" max="5647" width="23.7109375" style="1" customWidth="1"/>
    <col min="5648" max="5648" width="10" style="1" customWidth="1"/>
    <col min="5649" max="5649" width="0" style="1" hidden="1" customWidth="1"/>
    <col min="5650" max="5651" width="14.7109375" style="1" customWidth="1"/>
    <col min="5652" max="5652" width="12.85546875" style="1" customWidth="1"/>
    <col min="5653" max="5653" width="3.28515625" style="1" customWidth="1"/>
    <col min="5654" max="5654" width="30.28515625" style="1" customWidth="1"/>
    <col min="5655" max="5655" width="5" style="1" customWidth="1"/>
    <col min="5656" max="5656" width="0" style="1" hidden="1" customWidth="1"/>
    <col min="5657" max="5657" width="14.28515625" style="1" customWidth="1"/>
    <col min="5658" max="5658" width="5.7109375" style="1" customWidth="1"/>
    <col min="5659" max="5659" width="0" style="1" hidden="1" customWidth="1"/>
    <col min="5660" max="5660" width="17.28515625" style="1" customWidth="1"/>
    <col min="5661" max="5661" width="12.7109375" style="1" customWidth="1"/>
    <col min="5662" max="5662" width="0" style="1" hidden="1" customWidth="1"/>
    <col min="5663" max="5663" width="5.28515625" style="1" customWidth="1"/>
    <col min="5664" max="5664" width="0" style="1" hidden="1" customWidth="1"/>
    <col min="5665" max="5665" width="17" style="1" customWidth="1"/>
    <col min="5666" max="5666" width="6.28515625" style="1" customWidth="1"/>
    <col min="5667" max="5667" width="0" style="1" hidden="1" customWidth="1"/>
    <col min="5668" max="5668" width="14.28515625" style="1" customWidth="1"/>
    <col min="5669" max="5669" width="7.5703125" style="1" customWidth="1"/>
    <col min="5670" max="5670" width="0" style="1" hidden="1" customWidth="1"/>
    <col min="5671" max="5672" width="14.28515625" style="1" customWidth="1"/>
    <col min="5673" max="5673" width="20.85546875" style="1" customWidth="1"/>
    <col min="5674" max="5674" width="14.42578125" style="1" customWidth="1"/>
    <col min="5675" max="5675" width="15" style="1" customWidth="1"/>
    <col min="5676" max="5676" width="2.7109375" style="1" customWidth="1"/>
    <col min="5677" max="5677" width="11.7109375" style="1" customWidth="1"/>
    <col min="5678" max="5678" width="11.5703125" style="1" customWidth="1"/>
    <col min="5679" max="5679" width="2.28515625" style="1" customWidth="1"/>
    <col min="5680" max="5680" width="41" style="1" customWidth="1"/>
    <col min="5681" max="5681" width="14.28515625" style="1" customWidth="1"/>
    <col min="5682" max="5683" width="11.5703125" style="1" customWidth="1"/>
    <col min="5684" max="5684" width="21.85546875" style="1" customWidth="1"/>
    <col min="5685" max="5876" width="11.42578125" style="1"/>
    <col min="5877" max="5877" width="21.85546875" style="1" customWidth="1"/>
    <col min="5878" max="5878" width="13.85546875" style="1" customWidth="1"/>
    <col min="5879" max="5879" width="38.7109375" style="1" customWidth="1"/>
    <col min="5880" max="5880" width="3" style="1" bestFit="1" customWidth="1"/>
    <col min="5881" max="5881" width="32.28515625" style="1" customWidth="1"/>
    <col min="5882" max="5882" width="46.28515625" style="1" customWidth="1"/>
    <col min="5883" max="5883" width="19" style="1" customWidth="1"/>
    <col min="5884" max="5884" width="0" style="1" hidden="1" customWidth="1"/>
    <col min="5885" max="5885" width="17.7109375" style="1" customWidth="1"/>
    <col min="5886" max="5886" width="0" style="1" hidden="1" customWidth="1"/>
    <col min="5887" max="5887" width="22.28515625" style="1" customWidth="1"/>
    <col min="5888" max="5888" width="5.28515625" style="1" customWidth="1"/>
    <col min="5889" max="5889" width="36.28515625" style="1" customWidth="1"/>
    <col min="5890" max="5890" width="5.7109375" style="1" customWidth="1"/>
    <col min="5891" max="5891" width="0" style="1" hidden="1" customWidth="1"/>
    <col min="5892" max="5892" width="20.7109375" style="1" customWidth="1"/>
    <col min="5893" max="5893" width="4.85546875" style="1" customWidth="1"/>
    <col min="5894" max="5894" width="0" style="1" hidden="1" customWidth="1"/>
    <col min="5895" max="5895" width="24.7109375" style="1" customWidth="1"/>
    <col min="5896" max="5896" width="12.28515625" style="1" customWidth="1"/>
    <col min="5897" max="5897" width="0" style="1" hidden="1" customWidth="1"/>
    <col min="5898" max="5898" width="3.42578125" style="1" customWidth="1"/>
    <col min="5899" max="5899" width="0" style="1" hidden="1" customWidth="1"/>
    <col min="5900" max="5900" width="17.7109375" style="1" customWidth="1"/>
    <col min="5901" max="5901" width="3.42578125" style="1" customWidth="1"/>
    <col min="5902" max="5902" width="0" style="1" hidden="1" customWidth="1"/>
    <col min="5903" max="5903" width="23.7109375" style="1" customWidth="1"/>
    <col min="5904" max="5904" width="10" style="1" customWidth="1"/>
    <col min="5905" max="5905" width="0" style="1" hidden="1" customWidth="1"/>
    <col min="5906" max="5907" width="14.7109375" style="1" customWidth="1"/>
    <col min="5908" max="5908" width="12.85546875" style="1" customWidth="1"/>
    <col min="5909" max="5909" width="3.28515625" style="1" customWidth="1"/>
    <col min="5910" max="5910" width="30.28515625" style="1" customWidth="1"/>
    <col min="5911" max="5911" width="5" style="1" customWidth="1"/>
    <col min="5912" max="5912" width="0" style="1" hidden="1" customWidth="1"/>
    <col min="5913" max="5913" width="14.28515625" style="1" customWidth="1"/>
    <col min="5914" max="5914" width="5.7109375" style="1" customWidth="1"/>
    <col min="5915" max="5915" width="0" style="1" hidden="1" customWidth="1"/>
    <col min="5916" max="5916" width="17.28515625" style="1" customWidth="1"/>
    <col min="5917" max="5917" width="12.7109375" style="1" customWidth="1"/>
    <col min="5918" max="5918" width="0" style="1" hidden="1" customWidth="1"/>
    <col min="5919" max="5919" width="5.28515625" style="1" customWidth="1"/>
    <col min="5920" max="5920" width="0" style="1" hidden="1" customWidth="1"/>
    <col min="5921" max="5921" width="17" style="1" customWidth="1"/>
    <col min="5922" max="5922" width="6.28515625" style="1" customWidth="1"/>
    <col min="5923" max="5923" width="0" style="1" hidden="1" customWidth="1"/>
    <col min="5924" max="5924" width="14.28515625" style="1" customWidth="1"/>
    <col min="5925" max="5925" width="7.5703125" style="1" customWidth="1"/>
    <col min="5926" max="5926" width="0" style="1" hidden="1" customWidth="1"/>
    <col min="5927" max="5928" width="14.28515625" style="1" customWidth="1"/>
    <col min="5929" max="5929" width="20.85546875" style="1" customWidth="1"/>
    <col min="5930" max="5930" width="14.42578125" style="1" customWidth="1"/>
    <col min="5931" max="5931" width="15" style="1" customWidth="1"/>
    <col min="5932" max="5932" width="2.7109375" style="1" customWidth="1"/>
    <col min="5933" max="5933" width="11.7109375" style="1" customWidth="1"/>
    <col min="5934" max="5934" width="11.5703125" style="1" customWidth="1"/>
    <col min="5935" max="5935" width="2.28515625" style="1" customWidth="1"/>
    <col min="5936" max="5936" width="41" style="1" customWidth="1"/>
    <col min="5937" max="5937" width="14.28515625" style="1" customWidth="1"/>
    <col min="5938" max="5939" width="11.5703125" style="1" customWidth="1"/>
    <col min="5940" max="5940" width="21.85546875" style="1" customWidth="1"/>
    <col min="5941" max="6132" width="11.42578125" style="1"/>
    <col min="6133" max="6133" width="21.85546875" style="1" customWidth="1"/>
    <col min="6134" max="6134" width="13.85546875" style="1" customWidth="1"/>
    <col min="6135" max="6135" width="38.7109375" style="1" customWidth="1"/>
    <col min="6136" max="6136" width="3" style="1" bestFit="1" customWidth="1"/>
    <col min="6137" max="6137" width="32.28515625" style="1" customWidth="1"/>
    <col min="6138" max="6138" width="46.28515625" style="1" customWidth="1"/>
    <col min="6139" max="6139" width="19" style="1" customWidth="1"/>
    <col min="6140" max="6140" width="0" style="1" hidden="1" customWidth="1"/>
    <col min="6141" max="6141" width="17.7109375" style="1" customWidth="1"/>
    <col min="6142" max="6142" width="0" style="1" hidden="1" customWidth="1"/>
    <col min="6143" max="6143" width="22.28515625" style="1" customWidth="1"/>
    <col min="6144" max="6144" width="5.28515625" style="1" customWidth="1"/>
    <col min="6145" max="6145" width="36.28515625" style="1" customWidth="1"/>
    <col min="6146" max="6146" width="5.7109375" style="1" customWidth="1"/>
    <col min="6147" max="6147" width="0" style="1" hidden="1" customWidth="1"/>
    <col min="6148" max="6148" width="20.7109375" style="1" customWidth="1"/>
    <col min="6149" max="6149" width="4.85546875" style="1" customWidth="1"/>
    <col min="6150" max="6150" width="0" style="1" hidden="1" customWidth="1"/>
    <col min="6151" max="6151" width="24.7109375" style="1" customWidth="1"/>
    <col min="6152" max="6152" width="12.28515625" style="1" customWidth="1"/>
    <col min="6153" max="6153" width="0" style="1" hidden="1" customWidth="1"/>
    <col min="6154" max="6154" width="3.42578125" style="1" customWidth="1"/>
    <col min="6155" max="6155" width="0" style="1" hidden="1" customWidth="1"/>
    <col min="6156" max="6156" width="17.7109375" style="1" customWidth="1"/>
    <col min="6157" max="6157" width="3.42578125" style="1" customWidth="1"/>
    <col min="6158" max="6158" width="0" style="1" hidden="1" customWidth="1"/>
    <col min="6159" max="6159" width="23.7109375" style="1" customWidth="1"/>
    <col min="6160" max="6160" width="10" style="1" customWidth="1"/>
    <col min="6161" max="6161" width="0" style="1" hidden="1" customWidth="1"/>
    <col min="6162" max="6163" width="14.7109375" style="1" customWidth="1"/>
    <col min="6164" max="6164" width="12.85546875" style="1" customWidth="1"/>
    <col min="6165" max="6165" width="3.28515625" style="1" customWidth="1"/>
    <col min="6166" max="6166" width="30.28515625" style="1" customWidth="1"/>
    <col min="6167" max="6167" width="5" style="1" customWidth="1"/>
    <col min="6168" max="6168" width="0" style="1" hidden="1" customWidth="1"/>
    <col min="6169" max="6169" width="14.28515625" style="1" customWidth="1"/>
    <col min="6170" max="6170" width="5.7109375" style="1" customWidth="1"/>
    <col min="6171" max="6171" width="0" style="1" hidden="1" customWidth="1"/>
    <col min="6172" max="6172" width="17.28515625" style="1" customWidth="1"/>
    <col min="6173" max="6173" width="12.7109375" style="1" customWidth="1"/>
    <col min="6174" max="6174" width="0" style="1" hidden="1" customWidth="1"/>
    <col min="6175" max="6175" width="5.28515625" style="1" customWidth="1"/>
    <col min="6176" max="6176" width="0" style="1" hidden="1" customWidth="1"/>
    <col min="6177" max="6177" width="17" style="1" customWidth="1"/>
    <col min="6178" max="6178" width="6.28515625" style="1" customWidth="1"/>
    <col min="6179" max="6179" width="0" style="1" hidden="1" customWidth="1"/>
    <col min="6180" max="6180" width="14.28515625" style="1" customWidth="1"/>
    <col min="6181" max="6181" width="7.5703125" style="1" customWidth="1"/>
    <col min="6182" max="6182" width="0" style="1" hidden="1" customWidth="1"/>
    <col min="6183" max="6184" width="14.28515625" style="1" customWidth="1"/>
    <col min="6185" max="6185" width="20.85546875" style="1" customWidth="1"/>
    <col min="6186" max="6186" width="14.42578125" style="1" customWidth="1"/>
    <col min="6187" max="6187" width="15" style="1" customWidth="1"/>
    <col min="6188" max="6188" width="2.7109375" style="1" customWidth="1"/>
    <col min="6189" max="6189" width="11.7109375" style="1" customWidth="1"/>
    <col min="6190" max="6190" width="11.5703125" style="1" customWidth="1"/>
    <col min="6191" max="6191" width="2.28515625" style="1" customWidth="1"/>
    <col min="6192" max="6192" width="41" style="1" customWidth="1"/>
    <col min="6193" max="6193" width="14.28515625" style="1" customWidth="1"/>
    <col min="6194" max="6195" width="11.5703125" style="1" customWidth="1"/>
    <col min="6196" max="6196" width="21.85546875" style="1" customWidth="1"/>
    <col min="6197" max="6388" width="11.42578125" style="1"/>
    <col min="6389" max="6389" width="21.85546875" style="1" customWidth="1"/>
    <col min="6390" max="6390" width="13.85546875" style="1" customWidth="1"/>
    <col min="6391" max="6391" width="38.7109375" style="1" customWidth="1"/>
    <col min="6392" max="6392" width="3" style="1" bestFit="1" customWidth="1"/>
    <col min="6393" max="6393" width="32.28515625" style="1" customWidth="1"/>
    <col min="6394" max="6394" width="46.28515625" style="1" customWidth="1"/>
    <col min="6395" max="6395" width="19" style="1" customWidth="1"/>
    <col min="6396" max="6396" width="0" style="1" hidden="1" customWidth="1"/>
    <col min="6397" max="6397" width="17.7109375" style="1" customWidth="1"/>
    <col min="6398" max="6398" width="0" style="1" hidden="1" customWidth="1"/>
    <col min="6399" max="6399" width="22.28515625" style="1" customWidth="1"/>
    <col min="6400" max="6400" width="5.28515625" style="1" customWidth="1"/>
    <col min="6401" max="6401" width="36.28515625" style="1" customWidth="1"/>
    <col min="6402" max="6402" width="5.7109375" style="1" customWidth="1"/>
    <col min="6403" max="6403" width="0" style="1" hidden="1" customWidth="1"/>
    <col min="6404" max="6404" width="20.7109375" style="1" customWidth="1"/>
    <col min="6405" max="6405" width="4.85546875" style="1" customWidth="1"/>
    <col min="6406" max="6406" width="0" style="1" hidden="1" customWidth="1"/>
    <col min="6407" max="6407" width="24.7109375" style="1" customWidth="1"/>
    <col min="6408" max="6408" width="12.28515625" style="1" customWidth="1"/>
    <col min="6409" max="6409" width="0" style="1" hidden="1" customWidth="1"/>
    <col min="6410" max="6410" width="3.42578125" style="1" customWidth="1"/>
    <col min="6411" max="6411" width="0" style="1" hidden="1" customWidth="1"/>
    <col min="6412" max="6412" width="17.7109375" style="1" customWidth="1"/>
    <col min="6413" max="6413" width="3.42578125" style="1" customWidth="1"/>
    <col min="6414" max="6414" width="0" style="1" hidden="1" customWidth="1"/>
    <col min="6415" max="6415" width="23.7109375" style="1" customWidth="1"/>
    <col min="6416" max="6416" width="10" style="1" customWidth="1"/>
    <col min="6417" max="6417" width="0" style="1" hidden="1" customWidth="1"/>
    <col min="6418" max="6419" width="14.7109375" style="1" customWidth="1"/>
    <col min="6420" max="6420" width="12.85546875" style="1" customWidth="1"/>
    <col min="6421" max="6421" width="3.28515625" style="1" customWidth="1"/>
    <col min="6422" max="6422" width="30.28515625" style="1" customWidth="1"/>
    <col min="6423" max="6423" width="5" style="1" customWidth="1"/>
    <col min="6424" max="6424" width="0" style="1" hidden="1" customWidth="1"/>
    <col min="6425" max="6425" width="14.28515625" style="1" customWidth="1"/>
    <col min="6426" max="6426" width="5.7109375" style="1" customWidth="1"/>
    <col min="6427" max="6427" width="0" style="1" hidden="1" customWidth="1"/>
    <col min="6428" max="6428" width="17.28515625" style="1" customWidth="1"/>
    <col min="6429" max="6429" width="12.7109375" style="1" customWidth="1"/>
    <col min="6430" max="6430" width="0" style="1" hidden="1" customWidth="1"/>
    <col min="6431" max="6431" width="5.28515625" style="1" customWidth="1"/>
    <col min="6432" max="6432" width="0" style="1" hidden="1" customWidth="1"/>
    <col min="6433" max="6433" width="17" style="1" customWidth="1"/>
    <col min="6434" max="6434" width="6.28515625" style="1" customWidth="1"/>
    <col min="6435" max="6435" width="0" style="1" hidden="1" customWidth="1"/>
    <col min="6436" max="6436" width="14.28515625" style="1" customWidth="1"/>
    <col min="6437" max="6437" width="7.5703125" style="1" customWidth="1"/>
    <col min="6438" max="6438" width="0" style="1" hidden="1" customWidth="1"/>
    <col min="6439" max="6440" width="14.28515625" style="1" customWidth="1"/>
    <col min="6441" max="6441" width="20.85546875" style="1" customWidth="1"/>
    <col min="6442" max="6442" width="14.42578125" style="1" customWidth="1"/>
    <col min="6443" max="6443" width="15" style="1" customWidth="1"/>
    <col min="6444" max="6444" width="2.7109375" style="1" customWidth="1"/>
    <col min="6445" max="6445" width="11.7109375" style="1" customWidth="1"/>
    <col min="6446" max="6446" width="11.5703125" style="1" customWidth="1"/>
    <col min="6447" max="6447" width="2.28515625" style="1" customWidth="1"/>
    <col min="6448" max="6448" width="41" style="1" customWidth="1"/>
    <col min="6449" max="6449" width="14.28515625" style="1" customWidth="1"/>
    <col min="6450" max="6451" width="11.5703125" style="1" customWidth="1"/>
    <col min="6452" max="6452" width="21.85546875" style="1" customWidth="1"/>
    <col min="6453" max="6644" width="11.42578125" style="1"/>
    <col min="6645" max="6645" width="21.85546875" style="1" customWidth="1"/>
    <col min="6646" max="6646" width="13.85546875" style="1" customWidth="1"/>
    <col min="6647" max="6647" width="38.7109375" style="1" customWidth="1"/>
    <col min="6648" max="6648" width="3" style="1" bestFit="1" customWidth="1"/>
    <col min="6649" max="6649" width="32.28515625" style="1" customWidth="1"/>
    <col min="6650" max="6650" width="46.28515625" style="1" customWidth="1"/>
    <col min="6651" max="6651" width="19" style="1" customWidth="1"/>
    <col min="6652" max="6652" width="0" style="1" hidden="1" customWidth="1"/>
    <col min="6653" max="6653" width="17.7109375" style="1" customWidth="1"/>
    <col min="6654" max="6654" width="0" style="1" hidden="1" customWidth="1"/>
    <col min="6655" max="6655" width="22.28515625" style="1" customWidth="1"/>
    <col min="6656" max="6656" width="5.28515625" style="1" customWidth="1"/>
    <col min="6657" max="6657" width="36.28515625" style="1" customWidth="1"/>
    <col min="6658" max="6658" width="5.7109375" style="1" customWidth="1"/>
    <col min="6659" max="6659" width="0" style="1" hidden="1" customWidth="1"/>
    <col min="6660" max="6660" width="20.7109375" style="1" customWidth="1"/>
    <col min="6661" max="6661" width="4.85546875" style="1" customWidth="1"/>
    <col min="6662" max="6662" width="0" style="1" hidden="1" customWidth="1"/>
    <col min="6663" max="6663" width="24.7109375" style="1" customWidth="1"/>
    <col min="6664" max="6664" width="12.28515625" style="1" customWidth="1"/>
    <col min="6665" max="6665" width="0" style="1" hidden="1" customWidth="1"/>
    <col min="6666" max="6666" width="3.42578125" style="1" customWidth="1"/>
    <col min="6667" max="6667" width="0" style="1" hidden="1" customWidth="1"/>
    <col min="6668" max="6668" width="17.7109375" style="1" customWidth="1"/>
    <col min="6669" max="6669" width="3.42578125" style="1" customWidth="1"/>
    <col min="6670" max="6670" width="0" style="1" hidden="1" customWidth="1"/>
    <col min="6671" max="6671" width="23.7109375" style="1" customWidth="1"/>
    <col min="6672" max="6672" width="10" style="1" customWidth="1"/>
    <col min="6673" max="6673" width="0" style="1" hidden="1" customWidth="1"/>
    <col min="6674" max="6675" width="14.7109375" style="1" customWidth="1"/>
    <col min="6676" max="6676" width="12.85546875" style="1" customWidth="1"/>
    <col min="6677" max="6677" width="3.28515625" style="1" customWidth="1"/>
    <col min="6678" max="6678" width="30.28515625" style="1" customWidth="1"/>
    <col min="6679" max="6679" width="5" style="1" customWidth="1"/>
    <col min="6680" max="6680" width="0" style="1" hidden="1" customWidth="1"/>
    <col min="6681" max="6681" width="14.28515625" style="1" customWidth="1"/>
    <col min="6682" max="6682" width="5.7109375" style="1" customWidth="1"/>
    <col min="6683" max="6683" width="0" style="1" hidden="1" customWidth="1"/>
    <col min="6684" max="6684" width="17.28515625" style="1" customWidth="1"/>
    <col min="6685" max="6685" width="12.7109375" style="1" customWidth="1"/>
    <col min="6686" max="6686" width="0" style="1" hidden="1" customWidth="1"/>
    <col min="6687" max="6687" width="5.28515625" style="1" customWidth="1"/>
    <col min="6688" max="6688" width="0" style="1" hidden="1" customWidth="1"/>
    <col min="6689" max="6689" width="17" style="1" customWidth="1"/>
    <col min="6690" max="6690" width="6.28515625" style="1" customWidth="1"/>
    <col min="6691" max="6691" width="0" style="1" hidden="1" customWidth="1"/>
    <col min="6692" max="6692" width="14.28515625" style="1" customWidth="1"/>
    <col min="6693" max="6693" width="7.5703125" style="1" customWidth="1"/>
    <col min="6694" max="6694" width="0" style="1" hidden="1" customWidth="1"/>
    <col min="6695" max="6696" width="14.28515625" style="1" customWidth="1"/>
    <col min="6697" max="6697" width="20.85546875" style="1" customWidth="1"/>
    <col min="6698" max="6698" width="14.42578125" style="1" customWidth="1"/>
    <col min="6699" max="6699" width="15" style="1" customWidth="1"/>
    <col min="6700" max="6700" width="2.7109375" style="1" customWidth="1"/>
    <col min="6701" max="6701" width="11.7109375" style="1" customWidth="1"/>
    <col min="6702" max="6702" width="11.5703125" style="1" customWidth="1"/>
    <col min="6703" max="6703" width="2.28515625" style="1" customWidth="1"/>
    <col min="6704" max="6704" width="41" style="1" customWidth="1"/>
    <col min="6705" max="6705" width="14.28515625" style="1" customWidth="1"/>
    <col min="6706" max="6707" width="11.5703125" style="1" customWidth="1"/>
    <col min="6708" max="6708" width="21.85546875" style="1" customWidth="1"/>
    <col min="6709" max="6900" width="11.42578125" style="1"/>
    <col min="6901" max="6901" width="21.85546875" style="1" customWidth="1"/>
    <col min="6902" max="6902" width="13.85546875" style="1" customWidth="1"/>
    <col min="6903" max="6903" width="38.7109375" style="1" customWidth="1"/>
    <col min="6904" max="6904" width="3" style="1" bestFit="1" customWidth="1"/>
    <col min="6905" max="6905" width="32.28515625" style="1" customWidth="1"/>
    <col min="6906" max="6906" width="46.28515625" style="1" customWidth="1"/>
    <col min="6907" max="6907" width="19" style="1" customWidth="1"/>
    <col min="6908" max="6908" width="0" style="1" hidden="1" customWidth="1"/>
    <col min="6909" max="6909" width="17.7109375" style="1" customWidth="1"/>
    <col min="6910" max="6910" width="0" style="1" hidden="1" customWidth="1"/>
    <col min="6911" max="6911" width="22.28515625" style="1" customWidth="1"/>
    <col min="6912" max="6912" width="5.28515625" style="1" customWidth="1"/>
    <col min="6913" max="6913" width="36.28515625" style="1" customWidth="1"/>
    <col min="6914" max="6914" width="5.7109375" style="1" customWidth="1"/>
    <col min="6915" max="6915" width="0" style="1" hidden="1" customWidth="1"/>
    <col min="6916" max="6916" width="20.7109375" style="1" customWidth="1"/>
    <col min="6917" max="6917" width="4.85546875" style="1" customWidth="1"/>
    <col min="6918" max="6918" width="0" style="1" hidden="1" customWidth="1"/>
    <col min="6919" max="6919" width="24.7109375" style="1" customWidth="1"/>
    <col min="6920" max="6920" width="12.28515625" style="1" customWidth="1"/>
    <col min="6921" max="6921" width="0" style="1" hidden="1" customWidth="1"/>
    <col min="6922" max="6922" width="3.42578125" style="1" customWidth="1"/>
    <col min="6923" max="6923" width="0" style="1" hidden="1" customWidth="1"/>
    <col min="6924" max="6924" width="17.7109375" style="1" customWidth="1"/>
    <col min="6925" max="6925" width="3.42578125" style="1" customWidth="1"/>
    <col min="6926" max="6926" width="0" style="1" hidden="1" customWidth="1"/>
    <col min="6927" max="6927" width="23.7109375" style="1" customWidth="1"/>
    <col min="6928" max="6928" width="10" style="1" customWidth="1"/>
    <col min="6929" max="6929" width="0" style="1" hidden="1" customWidth="1"/>
    <col min="6930" max="6931" width="14.7109375" style="1" customWidth="1"/>
    <col min="6932" max="6932" width="12.85546875" style="1" customWidth="1"/>
    <col min="6933" max="6933" width="3.28515625" style="1" customWidth="1"/>
    <col min="6934" max="6934" width="30.28515625" style="1" customWidth="1"/>
    <col min="6935" max="6935" width="5" style="1" customWidth="1"/>
    <col min="6936" max="6936" width="0" style="1" hidden="1" customWidth="1"/>
    <col min="6937" max="6937" width="14.28515625" style="1" customWidth="1"/>
    <col min="6938" max="6938" width="5.7109375" style="1" customWidth="1"/>
    <col min="6939" max="6939" width="0" style="1" hidden="1" customWidth="1"/>
    <col min="6940" max="6940" width="17.28515625" style="1" customWidth="1"/>
    <col min="6941" max="6941" width="12.7109375" style="1" customWidth="1"/>
    <col min="6942" max="6942" width="0" style="1" hidden="1" customWidth="1"/>
    <col min="6943" max="6943" width="5.28515625" style="1" customWidth="1"/>
    <col min="6944" max="6944" width="0" style="1" hidden="1" customWidth="1"/>
    <col min="6945" max="6945" width="17" style="1" customWidth="1"/>
    <col min="6946" max="6946" width="6.28515625" style="1" customWidth="1"/>
    <col min="6947" max="6947" width="0" style="1" hidden="1" customWidth="1"/>
    <col min="6948" max="6948" width="14.28515625" style="1" customWidth="1"/>
    <col min="6949" max="6949" width="7.5703125" style="1" customWidth="1"/>
    <col min="6950" max="6950" width="0" style="1" hidden="1" customWidth="1"/>
    <col min="6951" max="6952" width="14.28515625" style="1" customWidth="1"/>
    <col min="6953" max="6953" width="20.85546875" style="1" customWidth="1"/>
    <col min="6954" max="6954" width="14.42578125" style="1" customWidth="1"/>
    <col min="6955" max="6955" width="15" style="1" customWidth="1"/>
    <col min="6956" max="6956" width="2.7109375" style="1" customWidth="1"/>
    <col min="6957" max="6957" width="11.7109375" style="1" customWidth="1"/>
    <col min="6958" max="6958" width="11.5703125" style="1" customWidth="1"/>
    <col min="6959" max="6959" width="2.28515625" style="1" customWidth="1"/>
    <col min="6960" max="6960" width="41" style="1" customWidth="1"/>
    <col min="6961" max="6961" width="14.28515625" style="1" customWidth="1"/>
    <col min="6962" max="6963" width="11.5703125" style="1" customWidth="1"/>
    <col min="6964" max="6964" width="21.85546875" style="1" customWidth="1"/>
    <col min="6965" max="7156" width="11.42578125" style="1"/>
    <col min="7157" max="7157" width="21.85546875" style="1" customWidth="1"/>
    <col min="7158" max="7158" width="13.85546875" style="1" customWidth="1"/>
    <col min="7159" max="7159" width="38.7109375" style="1" customWidth="1"/>
    <col min="7160" max="7160" width="3" style="1" bestFit="1" customWidth="1"/>
    <col min="7161" max="7161" width="32.28515625" style="1" customWidth="1"/>
    <col min="7162" max="7162" width="46.28515625" style="1" customWidth="1"/>
    <col min="7163" max="7163" width="19" style="1" customWidth="1"/>
    <col min="7164" max="7164" width="0" style="1" hidden="1" customWidth="1"/>
    <col min="7165" max="7165" width="17.7109375" style="1" customWidth="1"/>
    <col min="7166" max="7166" width="0" style="1" hidden="1" customWidth="1"/>
    <col min="7167" max="7167" width="22.28515625" style="1" customWidth="1"/>
    <col min="7168" max="7168" width="5.28515625" style="1" customWidth="1"/>
    <col min="7169" max="7169" width="36.28515625" style="1" customWidth="1"/>
    <col min="7170" max="7170" width="5.7109375" style="1" customWidth="1"/>
    <col min="7171" max="7171" width="0" style="1" hidden="1" customWidth="1"/>
    <col min="7172" max="7172" width="20.7109375" style="1" customWidth="1"/>
    <col min="7173" max="7173" width="4.85546875" style="1" customWidth="1"/>
    <col min="7174" max="7174" width="0" style="1" hidden="1" customWidth="1"/>
    <col min="7175" max="7175" width="24.7109375" style="1" customWidth="1"/>
    <col min="7176" max="7176" width="12.28515625" style="1" customWidth="1"/>
    <col min="7177" max="7177" width="0" style="1" hidden="1" customWidth="1"/>
    <col min="7178" max="7178" width="3.42578125" style="1" customWidth="1"/>
    <col min="7179" max="7179" width="0" style="1" hidden="1" customWidth="1"/>
    <col min="7180" max="7180" width="17.7109375" style="1" customWidth="1"/>
    <col min="7181" max="7181" width="3.42578125" style="1" customWidth="1"/>
    <col min="7182" max="7182" width="0" style="1" hidden="1" customWidth="1"/>
    <col min="7183" max="7183" width="23.7109375" style="1" customWidth="1"/>
    <col min="7184" max="7184" width="10" style="1" customWidth="1"/>
    <col min="7185" max="7185" width="0" style="1" hidden="1" customWidth="1"/>
    <col min="7186" max="7187" width="14.7109375" style="1" customWidth="1"/>
    <col min="7188" max="7188" width="12.85546875" style="1" customWidth="1"/>
    <col min="7189" max="7189" width="3.28515625" style="1" customWidth="1"/>
    <col min="7190" max="7190" width="30.28515625" style="1" customWidth="1"/>
    <col min="7191" max="7191" width="5" style="1" customWidth="1"/>
    <col min="7192" max="7192" width="0" style="1" hidden="1" customWidth="1"/>
    <col min="7193" max="7193" width="14.28515625" style="1" customWidth="1"/>
    <col min="7194" max="7194" width="5.7109375" style="1" customWidth="1"/>
    <col min="7195" max="7195" width="0" style="1" hidden="1" customWidth="1"/>
    <col min="7196" max="7196" width="17.28515625" style="1" customWidth="1"/>
    <col min="7197" max="7197" width="12.7109375" style="1" customWidth="1"/>
    <col min="7198" max="7198" width="0" style="1" hidden="1" customWidth="1"/>
    <col min="7199" max="7199" width="5.28515625" style="1" customWidth="1"/>
    <col min="7200" max="7200" width="0" style="1" hidden="1" customWidth="1"/>
    <col min="7201" max="7201" width="17" style="1" customWidth="1"/>
    <col min="7202" max="7202" width="6.28515625" style="1" customWidth="1"/>
    <col min="7203" max="7203" width="0" style="1" hidden="1" customWidth="1"/>
    <col min="7204" max="7204" width="14.28515625" style="1" customWidth="1"/>
    <col min="7205" max="7205" width="7.5703125" style="1" customWidth="1"/>
    <col min="7206" max="7206" width="0" style="1" hidden="1" customWidth="1"/>
    <col min="7207" max="7208" width="14.28515625" style="1" customWidth="1"/>
    <col min="7209" max="7209" width="20.85546875" style="1" customWidth="1"/>
    <col min="7210" max="7210" width="14.42578125" style="1" customWidth="1"/>
    <col min="7211" max="7211" width="15" style="1" customWidth="1"/>
    <col min="7212" max="7212" width="2.7109375" style="1" customWidth="1"/>
    <col min="7213" max="7213" width="11.7109375" style="1" customWidth="1"/>
    <col min="7214" max="7214" width="11.5703125" style="1" customWidth="1"/>
    <col min="7215" max="7215" width="2.28515625" style="1" customWidth="1"/>
    <col min="7216" max="7216" width="41" style="1" customWidth="1"/>
    <col min="7217" max="7217" width="14.28515625" style="1" customWidth="1"/>
    <col min="7218" max="7219" width="11.5703125" style="1" customWidth="1"/>
    <col min="7220" max="7220" width="21.85546875" style="1" customWidth="1"/>
    <col min="7221" max="7412" width="11.42578125" style="1"/>
    <col min="7413" max="7413" width="21.85546875" style="1" customWidth="1"/>
    <col min="7414" max="7414" width="13.85546875" style="1" customWidth="1"/>
    <col min="7415" max="7415" width="38.7109375" style="1" customWidth="1"/>
    <col min="7416" max="7416" width="3" style="1" bestFit="1" customWidth="1"/>
    <col min="7417" max="7417" width="32.28515625" style="1" customWidth="1"/>
    <col min="7418" max="7418" width="46.28515625" style="1" customWidth="1"/>
    <col min="7419" max="7419" width="19" style="1" customWidth="1"/>
    <col min="7420" max="7420" width="0" style="1" hidden="1" customWidth="1"/>
    <col min="7421" max="7421" width="17.7109375" style="1" customWidth="1"/>
    <col min="7422" max="7422" width="0" style="1" hidden="1" customWidth="1"/>
    <col min="7423" max="7423" width="22.28515625" style="1" customWidth="1"/>
    <col min="7424" max="7424" width="5.28515625" style="1" customWidth="1"/>
    <col min="7425" max="7425" width="36.28515625" style="1" customWidth="1"/>
    <col min="7426" max="7426" width="5.7109375" style="1" customWidth="1"/>
    <col min="7427" max="7427" width="0" style="1" hidden="1" customWidth="1"/>
    <col min="7428" max="7428" width="20.7109375" style="1" customWidth="1"/>
    <col min="7429" max="7429" width="4.85546875" style="1" customWidth="1"/>
    <col min="7430" max="7430" width="0" style="1" hidden="1" customWidth="1"/>
    <col min="7431" max="7431" width="24.7109375" style="1" customWidth="1"/>
    <col min="7432" max="7432" width="12.28515625" style="1" customWidth="1"/>
    <col min="7433" max="7433" width="0" style="1" hidden="1" customWidth="1"/>
    <col min="7434" max="7434" width="3.42578125" style="1" customWidth="1"/>
    <col min="7435" max="7435" width="0" style="1" hidden="1" customWidth="1"/>
    <col min="7436" max="7436" width="17.7109375" style="1" customWidth="1"/>
    <col min="7437" max="7437" width="3.42578125" style="1" customWidth="1"/>
    <col min="7438" max="7438" width="0" style="1" hidden="1" customWidth="1"/>
    <col min="7439" max="7439" width="23.7109375" style="1" customWidth="1"/>
    <col min="7440" max="7440" width="10" style="1" customWidth="1"/>
    <col min="7441" max="7441" width="0" style="1" hidden="1" customWidth="1"/>
    <col min="7442" max="7443" width="14.7109375" style="1" customWidth="1"/>
    <col min="7444" max="7444" width="12.85546875" style="1" customWidth="1"/>
    <col min="7445" max="7445" width="3.28515625" style="1" customWidth="1"/>
    <col min="7446" max="7446" width="30.28515625" style="1" customWidth="1"/>
    <col min="7447" max="7447" width="5" style="1" customWidth="1"/>
    <col min="7448" max="7448" width="0" style="1" hidden="1" customWidth="1"/>
    <col min="7449" max="7449" width="14.28515625" style="1" customWidth="1"/>
    <col min="7450" max="7450" width="5.7109375" style="1" customWidth="1"/>
    <col min="7451" max="7451" width="0" style="1" hidden="1" customWidth="1"/>
    <col min="7452" max="7452" width="17.28515625" style="1" customWidth="1"/>
    <col min="7453" max="7453" width="12.7109375" style="1" customWidth="1"/>
    <col min="7454" max="7454" width="0" style="1" hidden="1" customWidth="1"/>
    <col min="7455" max="7455" width="5.28515625" style="1" customWidth="1"/>
    <col min="7456" max="7456" width="0" style="1" hidden="1" customWidth="1"/>
    <col min="7457" max="7457" width="17" style="1" customWidth="1"/>
    <col min="7458" max="7458" width="6.28515625" style="1" customWidth="1"/>
    <col min="7459" max="7459" width="0" style="1" hidden="1" customWidth="1"/>
    <col min="7460" max="7460" width="14.28515625" style="1" customWidth="1"/>
    <col min="7461" max="7461" width="7.5703125" style="1" customWidth="1"/>
    <col min="7462" max="7462" width="0" style="1" hidden="1" customWidth="1"/>
    <col min="7463" max="7464" width="14.28515625" style="1" customWidth="1"/>
    <col min="7465" max="7465" width="20.85546875" style="1" customWidth="1"/>
    <col min="7466" max="7466" width="14.42578125" style="1" customWidth="1"/>
    <col min="7467" max="7467" width="15" style="1" customWidth="1"/>
    <col min="7468" max="7468" width="2.7109375" style="1" customWidth="1"/>
    <col min="7469" max="7469" width="11.7109375" style="1" customWidth="1"/>
    <col min="7470" max="7470" width="11.5703125" style="1" customWidth="1"/>
    <col min="7471" max="7471" width="2.28515625" style="1" customWidth="1"/>
    <col min="7472" max="7472" width="41" style="1" customWidth="1"/>
    <col min="7473" max="7473" width="14.28515625" style="1" customWidth="1"/>
    <col min="7474" max="7475" width="11.5703125" style="1" customWidth="1"/>
    <col min="7476" max="7476" width="21.85546875" style="1" customWidth="1"/>
    <col min="7477" max="7668" width="11.42578125" style="1"/>
    <col min="7669" max="7669" width="21.85546875" style="1" customWidth="1"/>
    <col min="7670" max="7670" width="13.85546875" style="1" customWidth="1"/>
    <col min="7671" max="7671" width="38.7109375" style="1" customWidth="1"/>
    <col min="7672" max="7672" width="3" style="1" bestFit="1" customWidth="1"/>
    <col min="7673" max="7673" width="32.28515625" style="1" customWidth="1"/>
    <col min="7674" max="7674" width="46.28515625" style="1" customWidth="1"/>
    <col min="7675" max="7675" width="19" style="1" customWidth="1"/>
    <col min="7676" max="7676" width="0" style="1" hidden="1" customWidth="1"/>
    <col min="7677" max="7677" width="17.7109375" style="1" customWidth="1"/>
    <col min="7678" max="7678" width="0" style="1" hidden="1" customWidth="1"/>
    <col min="7679" max="7679" width="22.28515625" style="1" customWidth="1"/>
    <col min="7680" max="7680" width="5.28515625" style="1" customWidth="1"/>
    <col min="7681" max="7681" width="36.28515625" style="1" customWidth="1"/>
    <col min="7682" max="7682" width="5.7109375" style="1" customWidth="1"/>
    <col min="7683" max="7683" width="0" style="1" hidden="1" customWidth="1"/>
    <col min="7684" max="7684" width="20.7109375" style="1" customWidth="1"/>
    <col min="7685" max="7685" width="4.85546875" style="1" customWidth="1"/>
    <col min="7686" max="7686" width="0" style="1" hidden="1" customWidth="1"/>
    <col min="7687" max="7687" width="24.7109375" style="1" customWidth="1"/>
    <col min="7688" max="7688" width="12.28515625" style="1" customWidth="1"/>
    <col min="7689" max="7689" width="0" style="1" hidden="1" customWidth="1"/>
    <col min="7690" max="7690" width="3.42578125" style="1" customWidth="1"/>
    <col min="7691" max="7691" width="0" style="1" hidden="1" customWidth="1"/>
    <col min="7692" max="7692" width="17.7109375" style="1" customWidth="1"/>
    <col min="7693" max="7693" width="3.42578125" style="1" customWidth="1"/>
    <col min="7694" max="7694" width="0" style="1" hidden="1" customWidth="1"/>
    <col min="7695" max="7695" width="23.7109375" style="1" customWidth="1"/>
    <col min="7696" max="7696" width="10" style="1" customWidth="1"/>
    <col min="7697" max="7697" width="0" style="1" hidden="1" customWidth="1"/>
    <col min="7698" max="7699" width="14.7109375" style="1" customWidth="1"/>
    <col min="7700" max="7700" width="12.85546875" style="1" customWidth="1"/>
    <col min="7701" max="7701" width="3.28515625" style="1" customWidth="1"/>
    <col min="7702" max="7702" width="30.28515625" style="1" customWidth="1"/>
    <col min="7703" max="7703" width="5" style="1" customWidth="1"/>
    <col min="7704" max="7704" width="0" style="1" hidden="1" customWidth="1"/>
    <col min="7705" max="7705" width="14.28515625" style="1" customWidth="1"/>
    <col min="7706" max="7706" width="5.7109375" style="1" customWidth="1"/>
    <col min="7707" max="7707" width="0" style="1" hidden="1" customWidth="1"/>
    <col min="7708" max="7708" width="17.28515625" style="1" customWidth="1"/>
    <col min="7709" max="7709" width="12.7109375" style="1" customWidth="1"/>
    <col min="7710" max="7710" width="0" style="1" hidden="1" customWidth="1"/>
    <col min="7711" max="7711" width="5.28515625" style="1" customWidth="1"/>
    <col min="7712" max="7712" width="0" style="1" hidden="1" customWidth="1"/>
    <col min="7713" max="7713" width="17" style="1" customWidth="1"/>
    <col min="7714" max="7714" width="6.28515625" style="1" customWidth="1"/>
    <col min="7715" max="7715" width="0" style="1" hidden="1" customWidth="1"/>
    <col min="7716" max="7716" width="14.28515625" style="1" customWidth="1"/>
    <col min="7717" max="7717" width="7.5703125" style="1" customWidth="1"/>
    <col min="7718" max="7718" width="0" style="1" hidden="1" customWidth="1"/>
    <col min="7719" max="7720" width="14.28515625" style="1" customWidth="1"/>
    <col min="7721" max="7721" width="20.85546875" style="1" customWidth="1"/>
    <col min="7722" max="7722" width="14.42578125" style="1" customWidth="1"/>
    <col min="7723" max="7723" width="15" style="1" customWidth="1"/>
    <col min="7724" max="7724" width="2.7109375" style="1" customWidth="1"/>
    <col min="7725" max="7725" width="11.7109375" style="1" customWidth="1"/>
    <col min="7726" max="7726" width="11.5703125" style="1" customWidth="1"/>
    <col min="7727" max="7727" width="2.28515625" style="1" customWidth="1"/>
    <col min="7728" max="7728" width="41" style="1" customWidth="1"/>
    <col min="7729" max="7729" width="14.28515625" style="1" customWidth="1"/>
    <col min="7730" max="7731" width="11.5703125" style="1" customWidth="1"/>
    <col min="7732" max="7732" width="21.85546875" style="1" customWidth="1"/>
    <col min="7733" max="7924" width="11.42578125" style="1"/>
    <col min="7925" max="7925" width="21.85546875" style="1" customWidth="1"/>
    <col min="7926" max="7926" width="13.85546875" style="1" customWidth="1"/>
    <col min="7927" max="7927" width="38.7109375" style="1" customWidth="1"/>
    <col min="7928" max="7928" width="3" style="1" bestFit="1" customWidth="1"/>
    <col min="7929" max="7929" width="32.28515625" style="1" customWidth="1"/>
    <col min="7930" max="7930" width="46.28515625" style="1" customWidth="1"/>
    <col min="7931" max="7931" width="19" style="1" customWidth="1"/>
    <col min="7932" max="7932" width="0" style="1" hidden="1" customWidth="1"/>
    <col min="7933" max="7933" width="17.7109375" style="1" customWidth="1"/>
    <col min="7934" max="7934" width="0" style="1" hidden="1" customWidth="1"/>
    <col min="7935" max="7935" width="22.28515625" style="1" customWidth="1"/>
    <col min="7936" max="7936" width="5.28515625" style="1" customWidth="1"/>
    <col min="7937" max="7937" width="36.28515625" style="1" customWidth="1"/>
    <col min="7938" max="7938" width="5.7109375" style="1" customWidth="1"/>
    <col min="7939" max="7939" width="0" style="1" hidden="1" customWidth="1"/>
    <col min="7940" max="7940" width="20.7109375" style="1" customWidth="1"/>
    <col min="7941" max="7941" width="4.85546875" style="1" customWidth="1"/>
    <col min="7942" max="7942" width="0" style="1" hidden="1" customWidth="1"/>
    <col min="7943" max="7943" width="24.7109375" style="1" customWidth="1"/>
    <col min="7944" max="7944" width="12.28515625" style="1" customWidth="1"/>
    <col min="7945" max="7945" width="0" style="1" hidden="1" customWidth="1"/>
    <col min="7946" max="7946" width="3.42578125" style="1" customWidth="1"/>
    <col min="7947" max="7947" width="0" style="1" hidden="1" customWidth="1"/>
    <col min="7948" max="7948" width="17.7109375" style="1" customWidth="1"/>
    <col min="7949" max="7949" width="3.42578125" style="1" customWidth="1"/>
    <col min="7950" max="7950" width="0" style="1" hidden="1" customWidth="1"/>
    <col min="7951" max="7951" width="23.7109375" style="1" customWidth="1"/>
    <col min="7952" max="7952" width="10" style="1" customWidth="1"/>
    <col min="7953" max="7953" width="0" style="1" hidden="1" customWidth="1"/>
    <col min="7954" max="7955" width="14.7109375" style="1" customWidth="1"/>
    <col min="7956" max="7956" width="12.85546875" style="1" customWidth="1"/>
    <col min="7957" max="7957" width="3.28515625" style="1" customWidth="1"/>
    <col min="7958" max="7958" width="30.28515625" style="1" customWidth="1"/>
    <col min="7959" max="7959" width="5" style="1" customWidth="1"/>
    <col min="7960" max="7960" width="0" style="1" hidden="1" customWidth="1"/>
    <col min="7961" max="7961" width="14.28515625" style="1" customWidth="1"/>
    <col min="7962" max="7962" width="5.7109375" style="1" customWidth="1"/>
    <col min="7963" max="7963" width="0" style="1" hidden="1" customWidth="1"/>
    <col min="7964" max="7964" width="17.28515625" style="1" customWidth="1"/>
    <col min="7965" max="7965" width="12.7109375" style="1" customWidth="1"/>
    <col min="7966" max="7966" width="0" style="1" hidden="1" customWidth="1"/>
    <col min="7967" max="7967" width="5.28515625" style="1" customWidth="1"/>
    <col min="7968" max="7968" width="0" style="1" hidden="1" customWidth="1"/>
    <col min="7969" max="7969" width="17" style="1" customWidth="1"/>
    <col min="7970" max="7970" width="6.28515625" style="1" customWidth="1"/>
    <col min="7971" max="7971" width="0" style="1" hidden="1" customWidth="1"/>
    <col min="7972" max="7972" width="14.28515625" style="1" customWidth="1"/>
    <col min="7973" max="7973" width="7.5703125" style="1" customWidth="1"/>
    <col min="7974" max="7974" width="0" style="1" hidden="1" customWidth="1"/>
    <col min="7975" max="7976" width="14.28515625" style="1" customWidth="1"/>
    <col min="7977" max="7977" width="20.85546875" style="1" customWidth="1"/>
    <col min="7978" max="7978" width="14.42578125" style="1" customWidth="1"/>
    <col min="7979" max="7979" width="15" style="1" customWidth="1"/>
    <col min="7980" max="7980" width="2.7109375" style="1" customWidth="1"/>
    <col min="7981" max="7981" width="11.7109375" style="1" customWidth="1"/>
    <col min="7982" max="7982" width="11.5703125" style="1" customWidth="1"/>
    <col min="7983" max="7983" width="2.28515625" style="1" customWidth="1"/>
    <col min="7984" max="7984" width="41" style="1" customWidth="1"/>
    <col min="7985" max="7985" width="14.28515625" style="1" customWidth="1"/>
    <col min="7986" max="7987" width="11.5703125" style="1" customWidth="1"/>
    <col min="7988" max="7988" width="21.85546875" style="1" customWidth="1"/>
    <col min="7989" max="8180" width="11.42578125" style="1"/>
    <col min="8181" max="8181" width="21.85546875" style="1" customWidth="1"/>
    <col min="8182" max="8182" width="13.85546875" style="1" customWidth="1"/>
    <col min="8183" max="8183" width="38.7109375" style="1" customWidth="1"/>
    <col min="8184" max="8184" width="3" style="1" bestFit="1" customWidth="1"/>
    <col min="8185" max="8185" width="32.28515625" style="1" customWidth="1"/>
    <col min="8186" max="8186" width="46.28515625" style="1" customWidth="1"/>
    <col min="8187" max="8187" width="19" style="1" customWidth="1"/>
    <col min="8188" max="8188" width="0" style="1" hidden="1" customWidth="1"/>
    <col min="8189" max="8189" width="17.7109375" style="1" customWidth="1"/>
    <col min="8190" max="8190" width="0" style="1" hidden="1" customWidth="1"/>
    <col min="8191" max="8191" width="22.28515625" style="1" customWidth="1"/>
    <col min="8192" max="8192" width="5.28515625" style="1" customWidth="1"/>
    <col min="8193" max="8193" width="36.28515625" style="1" customWidth="1"/>
    <col min="8194" max="8194" width="5.7109375" style="1" customWidth="1"/>
    <col min="8195" max="8195" width="0" style="1" hidden="1" customWidth="1"/>
    <col min="8196" max="8196" width="20.7109375" style="1" customWidth="1"/>
    <col min="8197" max="8197" width="4.85546875" style="1" customWidth="1"/>
    <col min="8198" max="8198" width="0" style="1" hidden="1" customWidth="1"/>
    <col min="8199" max="8199" width="24.7109375" style="1" customWidth="1"/>
    <col min="8200" max="8200" width="12.28515625" style="1" customWidth="1"/>
    <col min="8201" max="8201" width="0" style="1" hidden="1" customWidth="1"/>
    <col min="8202" max="8202" width="3.42578125" style="1" customWidth="1"/>
    <col min="8203" max="8203" width="0" style="1" hidden="1" customWidth="1"/>
    <col min="8204" max="8204" width="17.7109375" style="1" customWidth="1"/>
    <col min="8205" max="8205" width="3.42578125" style="1" customWidth="1"/>
    <col min="8206" max="8206" width="0" style="1" hidden="1" customWidth="1"/>
    <col min="8207" max="8207" width="23.7109375" style="1" customWidth="1"/>
    <col min="8208" max="8208" width="10" style="1" customWidth="1"/>
    <col min="8209" max="8209" width="0" style="1" hidden="1" customWidth="1"/>
    <col min="8210" max="8211" width="14.7109375" style="1" customWidth="1"/>
    <col min="8212" max="8212" width="12.85546875" style="1" customWidth="1"/>
    <col min="8213" max="8213" width="3.28515625" style="1" customWidth="1"/>
    <col min="8214" max="8214" width="30.28515625" style="1" customWidth="1"/>
    <col min="8215" max="8215" width="5" style="1" customWidth="1"/>
    <col min="8216" max="8216" width="0" style="1" hidden="1" customWidth="1"/>
    <col min="8217" max="8217" width="14.28515625" style="1" customWidth="1"/>
    <col min="8218" max="8218" width="5.7109375" style="1" customWidth="1"/>
    <col min="8219" max="8219" width="0" style="1" hidden="1" customWidth="1"/>
    <col min="8220" max="8220" width="17.28515625" style="1" customWidth="1"/>
    <col min="8221" max="8221" width="12.7109375" style="1" customWidth="1"/>
    <col min="8222" max="8222" width="0" style="1" hidden="1" customWidth="1"/>
    <col min="8223" max="8223" width="5.28515625" style="1" customWidth="1"/>
    <col min="8224" max="8224" width="0" style="1" hidden="1" customWidth="1"/>
    <col min="8225" max="8225" width="17" style="1" customWidth="1"/>
    <col min="8226" max="8226" width="6.28515625" style="1" customWidth="1"/>
    <col min="8227" max="8227" width="0" style="1" hidden="1" customWidth="1"/>
    <col min="8228" max="8228" width="14.28515625" style="1" customWidth="1"/>
    <col min="8229" max="8229" width="7.5703125" style="1" customWidth="1"/>
    <col min="8230" max="8230" width="0" style="1" hidden="1" customWidth="1"/>
    <col min="8231" max="8232" width="14.28515625" style="1" customWidth="1"/>
    <col min="8233" max="8233" width="20.85546875" style="1" customWidth="1"/>
    <col min="8234" max="8234" width="14.42578125" style="1" customWidth="1"/>
    <col min="8235" max="8235" width="15" style="1" customWidth="1"/>
    <col min="8236" max="8236" width="2.7109375" style="1" customWidth="1"/>
    <col min="8237" max="8237" width="11.7109375" style="1" customWidth="1"/>
    <col min="8238" max="8238" width="11.5703125" style="1" customWidth="1"/>
    <col min="8239" max="8239" width="2.28515625" style="1" customWidth="1"/>
    <col min="8240" max="8240" width="41" style="1" customWidth="1"/>
    <col min="8241" max="8241" width="14.28515625" style="1" customWidth="1"/>
    <col min="8242" max="8243" width="11.5703125" style="1" customWidth="1"/>
    <col min="8244" max="8244" width="21.85546875" style="1" customWidth="1"/>
    <col min="8245" max="8436" width="11.42578125" style="1"/>
    <col min="8437" max="8437" width="21.85546875" style="1" customWidth="1"/>
    <col min="8438" max="8438" width="13.85546875" style="1" customWidth="1"/>
    <col min="8439" max="8439" width="38.7109375" style="1" customWidth="1"/>
    <col min="8440" max="8440" width="3" style="1" bestFit="1" customWidth="1"/>
    <col min="8441" max="8441" width="32.28515625" style="1" customWidth="1"/>
    <col min="8442" max="8442" width="46.28515625" style="1" customWidth="1"/>
    <col min="8443" max="8443" width="19" style="1" customWidth="1"/>
    <col min="8444" max="8444" width="0" style="1" hidden="1" customWidth="1"/>
    <col min="8445" max="8445" width="17.7109375" style="1" customWidth="1"/>
    <col min="8446" max="8446" width="0" style="1" hidden="1" customWidth="1"/>
    <col min="8447" max="8447" width="22.28515625" style="1" customWidth="1"/>
    <col min="8448" max="8448" width="5.28515625" style="1" customWidth="1"/>
    <col min="8449" max="8449" width="36.28515625" style="1" customWidth="1"/>
    <col min="8450" max="8450" width="5.7109375" style="1" customWidth="1"/>
    <col min="8451" max="8451" width="0" style="1" hidden="1" customWidth="1"/>
    <col min="8452" max="8452" width="20.7109375" style="1" customWidth="1"/>
    <col min="8453" max="8453" width="4.85546875" style="1" customWidth="1"/>
    <col min="8454" max="8454" width="0" style="1" hidden="1" customWidth="1"/>
    <col min="8455" max="8455" width="24.7109375" style="1" customWidth="1"/>
    <col min="8456" max="8456" width="12.28515625" style="1" customWidth="1"/>
    <col min="8457" max="8457" width="0" style="1" hidden="1" customWidth="1"/>
    <col min="8458" max="8458" width="3.42578125" style="1" customWidth="1"/>
    <col min="8459" max="8459" width="0" style="1" hidden="1" customWidth="1"/>
    <col min="8460" max="8460" width="17.7109375" style="1" customWidth="1"/>
    <col min="8461" max="8461" width="3.42578125" style="1" customWidth="1"/>
    <col min="8462" max="8462" width="0" style="1" hidden="1" customWidth="1"/>
    <col min="8463" max="8463" width="23.7109375" style="1" customWidth="1"/>
    <col min="8464" max="8464" width="10" style="1" customWidth="1"/>
    <col min="8465" max="8465" width="0" style="1" hidden="1" customWidth="1"/>
    <col min="8466" max="8467" width="14.7109375" style="1" customWidth="1"/>
    <col min="8468" max="8468" width="12.85546875" style="1" customWidth="1"/>
    <col min="8469" max="8469" width="3.28515625" style="1" customWidth="1"/>
    <col min="8470" max="8470" width="30.28515625" style="1" customWidth="1"/>
    <col min="8471" max="8471" width="5" style="1" customWidth="1"/>
    <col min="8472" max="8472" width="0" style="1" hidden="1" customWidth="1"/>
    <col min="8473" max="8473" width="14.28515625" style="1" customWidth="1"/>
    <col min="8474" max="8474" width="5.7109375" style="1" customWidth="1"/>
    <col min="8475" max="8475" width="0" style="1" hidden="1" customWidth="1"/>
    <col min="8476" max="8476" width="17.28515625" style="1" customWidth="1"/>
    <col min="8477" max="8477" width="12.7109375" style="1" customWidth="1"/>
    <col min="8478" max="8478" width="0" style="1" hidden="1" customWidth="1"/>
    <col min="8479" max="8479" width="5.28515625" style="1" customWidth="1"/>
    <col min="8480" max="8480" width="0" style="1" hidden="1" customWidth="1"/>
    <col min="8481" max="8481" width="17" style="1" customWidth="1"/>
    <col min="8482" max="8482" width="6.28515625" style="1" customWidth="1"/>
    <col min="8483" max="8483" width="0" style="1" hidden="1" customWidth="1"/>
    <col min="8484" max="8484" width="14.28515625" style="1" customWidth="1"/>
    <col min="8485" max="8485" width="7.5703125" style="1" customWidth="1"/>
    <col min="8486" max="8486" width="0" style="1" hidden="1" customWidth="1"/>
    <col min="8487" max="8488" width="14.28515625" style="1" customWidth="1"/>
    <col min="8489" max="8489" width="20.85546875" style="1" customWidth="1"/>
    <col min="8490" max="8490" width="14.42578125" style="1" customWidth="1"/>
    <col min="8491" max="8491" width="15" style="1" customWidth="1"/>
    <col min="8492" max="8492" width="2.7109375" style="1" customWidth="1"/>
    <col min="8493" max="8493" width="11.7109375" style="1" customWidth="1"/>
    <col min="8494" max="8494" width="11.5703125" style="1" customWidth="1"/>
    <col min="8495" max="8495" width="2.28515625" style="1" customWidth="1"/>
    <col min="8496" max="8496" width="41" style="1" customWidth="1"/>
    <col min="8497" max="8497" width="14.28515625" style="1" customWidth="1"/>
    <col min="8498" max="8499" width="11.5703125" style="1" customWidth="1"/>
    <col min="8500" max="8500" width="21.85546875" style="1" customWidth="1"/>
    <col min="8501" max="8692" width="11.42578125" style="1"/>
    <col min="8693" max="8693" width="21.85546875" style="1" customWidth="1"/>
    <col min="8694" max="8694" width="13.85546875" style="1" customWidth="1"/>
    <col min="8695" max="8695" width="38.7109375" style="1" customWidth="1"/>
    <col min="8696" max="8696" width="3" style="1" bestFit="1" customWidth="1"/>
    <col min="8697" max="8697" width="32.28515625" style="1" customWidth="1"/>
    <col min="8698" max="8698" width="46.28515625" style="1" customWidth="1"/>
    <col min="8699" max="8699" width="19" style="1" customWidth="1"/>
    <col min="8700" max="8700" width="0" style="1" hidden="1" customWidth="1"/>
    <col min="8701" max="8701" width="17.7109375" style="1" customWidth="1"/>
    <col min="8702" max="8702" width="0" style="1" hidden="1" customWidth="1"/>
    <col min="8703" max="8703" width="22.28515625" style="1" customWidth="1"/>
    <col min="8704" max="8704" width="5.28515625" style="1" customWidth="1"/>
    <col min="8705" max="8705" width="36.28515625" style="1" customWidth="1"/>
    <col min="8706" max="8706" width="5.7109375" style="1" customWidth="1"/>
    <col min="8707" max="8707" width="0" style="1" hidden="1" customWidth="1"/>
    <col min="8708" max="8708" width="20.7109375" style="1" customWidth="1"/>
    <col min="8709" max="8709" width="4.85546875" style="1" customWidth="1"/>
    <col min="8710" max="8710" width="0" style="1" hidden="1" customWidth="1"/>
    <col min="8711" max="8711" width="24.7109375" style="1" customWidth="1"/>
    <col min="8712" max="8712" width="12.28515625" style="1" customWidth="1"/>
    <col min="8713" max="8713" width="0" style="1" hidden="1" customWidth="1"/>
    <col min="8714" max="8714" width="3.42578125" style="1" customWidth="1"/>
    <col min="8715" max="8715" width="0" style="1" hidden="1" customWidth="1"/>
    <col min="8716" max="8716" width="17.7109375" style="1" customWidth="1"/>
    <col min="8717" max="8717" width="3.42578125" style="1" customWidth="1"/>
    <col min="8718" max="8718" width="0" style="1" hidden="1" customWidth="1"/>
    <col min="8719" max="8719" width="23.7109375" style="1" customWidth="1"/>
    <col min="8720" max="8720" width="10" style="1" customWidth="1"/>
    <col min="8721" max="8721" width="0" style="1" hidden="1" customWidth="1"/>
    <col min="8722" max="8723" width="14.7109375" style="1" customWidth="1"/>
    <col min="8724" max="8724" width="12.85546875" style="1" customWidth="1"/>
    <col min="8725" max="8725" width="3.28515625" style="1" customWidth="1"/>
    <col min="8726" max="8726" width="30.28515625" style="1" customWidth="1"/>
    <col min="8727" max="8727" width="5" style="1" customWidth="1"/>
    <col min="8728" max="8728" width="0" style="1" hidden="1" customWidth="1"/>
    <col min="8729" max="8729" width="14.28515625" style="1" customWidth="1"/>
    <col min="8730" max="8730" width="5.7109375" style="1" customWidth="1"/>
    <col min="8731" max="8731" width="0" style="1" hidden="1" customWidth="1"/>
    <col min="8732" max="8732" width="17.28515625" style="1" customWidth="1"/>
    <col min="8733" max="8733" width="12.7109375" style="1" customWidth="1"/>
    <col min="8734" max="8734" width="0" style="1" hidden="1" customWidth="1"/>
    <col min="8735" max="8735" width="5.28515625" style="1" customWidth="1"/>
    <col min="8736" max="8736" width="0" style="1" hidden="1" customWidth="1"/>
    <col min="8737" max="8737" width="17" style="1" customWidth="1"/>
    <col min="8738" max="8738" width="6.28515625" style="1" customWidth="1"/>
    <col min="8739" max="8739" width="0" style="1" hidden="1" customWidth="1"/>
    <col min="8740" max="8740" width="14.28515625" style="1" customWidth="1"/>
    <col min="8741" max="8741" width="7.5703125" style="1" customWidth="1"/>
    <col min="8742" max="8742" width="0" style="1" hidden="1" customWidth="1"/>
    <col min="8743" max="8744" width="14.28515625" style="1" customWidth="1"/>
    <col min="8745" max="8745" width="20.85546875" style="1" customWidth="1"/>
    <col min="8746" max="8746" width="14.42578125" style="1" customWidth="1"/>
    <col min="8747" max="8747" width="15" style="1" customWidth="1"/>
    <col min="8748" max="8748" width="2.7109375" style="1" customWidth="1"/>
    <col min="8749" max="8749" width="11.7109375" style="1" customWidth="1"/>
    <col min="8750" max="8750" width="11.5703125" style="1" customWidth="1"/>
    <col min="8751" max="8751" width="2.28515625" style="1" customWidth="1"/>
    <col min="8752" max="8752" width="41" style="1" customWidth="1"/>
    <col min="8753" max="8753" width="14.28515625" style="1" customWidth="1"/>
    <col min="8754" max="8755" width="11.5703125" style="1" customWidth="1"/>
    <col min="8756" max="8756" width="21.85546875" style="1" customWidth="1"/>
    <col min="8757" max="8948" width="11.42578125" style="1"/>
    <col min="8949" max="8949" width="21.85546875" style="1" customWidth="1"/>
    <col min="8950" max="8950" width="13.85546875" style="1" customWidth="1"/>
    <col min="8951" max="8951" width="38.7109375" style="1" customWidth="1"/>
    <col min="8952" max="8952" width="3" style="1" bestFit="1" customWidth="1"/>
    <col min="8953" max="8953" width="32.28515625" style="1" customWidth="1"/>
    <col min="8954" max="8954" width="46.28515625" style="1" customWidth="1"/>
    <col min="8955" max="8955" width="19" style="1" customWidth="1"/>
    <col min="8956" max="8956" width="0" style="1" hidden="1" customWidth="1"/>
    <col min="8957" max="8957" width="17.7109375" style="1" customWidth="1"/>
    <col min="8958" max="8958" width="0" style="1" hidden="1" customWidth="1"/>
    <col min="8959" max="8959" width="22.28515625" style="1" customWidth="1"/>
    <col min="8960" max="8960" width="5.28515625" style="1" customWidth="1"/>
    <col min="8961" max="8961" width="36.28515625" style="1" customWidth="1"/>
    <col min="8962" max="8962" width="5.7109375" style="1" customWidth="1"/>
    <col min="8963" max="8963" width="0" style="1" hidden="1" customWidth="1"/>
    <col min="8964" max="8964" width="20.7109375" style="1" customWidth="1"/>
    <col min="8965" max="8965" width="4.85546875" style="1" customWidth="1"/>
    <col min="8966" max="8966" width="0" style="1" hidden="1" customWidth="1"/>
    <col min="8967" max="8967" width="24.7109375" style="1" customWidth="1"/>
    <col min="8968" max="8968" width="12.28515625" style="1" customWidth="1"/>
    <col min="8969" max="8969" width="0" style="1" hidden="1" customWidth="1"/>
    <col min="8970" max="8970" width="3.42578125" style="1" customWidth="1"/>
    <col min="8971" max="8971" width="0" style="1" hidden="1" customWidth="1"/>
    <col min="8972" max="8972" width="17.7109375" style="1" customWidth="1"/>
    <col min="8973" max="8973" width="3.42578125" style="1" customWidth="1"/>
    <col min="8974" max="8974" width="0" style="1" hidden="1" customWidth="1"/>
    <col min="8975" max="8975" width="23.7109375" style="1" customWidth="1"/>
    <col min="8976" max="8976" width="10" style="1" customWidth="1"/>
    <col min="8977" max="8977" width="0" style="1" hidden="1" customWidth="1"/>
    <col min="8978" max="8979" width="14.7109375" style="1" customWidth="1"/>
    <col min="8980" max="8980" width="12.85546875" style="1" customWidth="1"/>
    <col min="8981" max="8981" width="3.28515625" style="1" customWidth="1"/>
    <col min="8982" max="8982" width="30.28515625" style="1" customWidth="1"/>
    <col min="8983" max="8983" width="5" style="1" customWidth="1"/>
    <col min="8984" max="8984" width="0" style="1" hidden="1" customWidth="1"/>
    <col min="8985" max="8985" width="14.28515625" style="1" customWidth="1"/>
    <col min="8986" max="8986" width="5.7109375" style="1" customWidth="1"/>
    <col min="8987" max="8987" width="0" style="1" hidden="1" customWidth="1"/>
    <col min="8988" max="8988" width="17.28515625" style="1" customWidth="1"/>
    <col min="8989" max="8989" width="12.7109375" style="1" customWidth="1"/>
    <col min="8990" max="8990" width="0" style="1" hidden="1" customWidth="1"/>
    <col min="8991" max="8991" width="5.28515625" style="1" customWidth="1"/>
    <col min="8992" max="8992" width="0" style="1" hidden="1" customWidth="1"/>
    <col min="8993" max="8993" width="17" style="1" customWidth="1"/>
    <col min="8994" max="8994" width="6.28515625" style="1" customWidth="1"/>
    <col min="8995" max="8995" width="0" style="1" hidden="1" customWidth="1"/>
    <col min="8996" max="8996" width="14.28515625" style="1" customWidth="1"/>
    <col min="8997" max="8997" width="7.5703125" style="1" customWidth="1"/>
    <col min="8998" max="8998" width="0" style="1" hidden="1" customWidth="1"/>
    <col min="8999" max="9000" width="14.28515625" style="1" customWidth="1"/>
    <col min="9001" max="9001" width="20.85546875" style="1" customWidth="1"/>
    <col min="9002" max="9002" width="14.42578125" style="1" customWidth="1"/>
    <col min="9003" max="9003" width="15" style="1" customWidth="1"/>
    <col min="9004" max="9004" width="2.7109375" style="1" customWidth="1"/>
    <col min="9005" max="9005" width="11.7109375" style="1" customWidth="1"/>
    <col min="9006" max="9006" width="11.5703125" style="1" customWidth="1"/>
    <col min="9007" max="9007" width="2.28515625" style="1" customWidth="1"/>
    <col min="9008" max="9008" width="41" style="1" customWidth="1"/>
    <col min="9009" max="9009" width="14.28515625" style="1" customWidth="1"/>
    <col min="9010" max="9011" width="11.5703125" style="1" customWidth="1"/>
    <col min="9012" max="9012" width="21.85546875" style="1" customWidth="1"/>
    <col min="9013" max="9204" width="11.42578125" style="1"/>
    <col min="9205" max="9205" width="21.85546875" style="1" customWidth="1"/>
    <col min="9206" max="9206" width="13.85546875" style="1" customWidth="1"/>
    <col min="9207" max="9207" width="38.7109375" style="1" customWidth="1"/>
    <col min="9208" max="9208" width="3" style="1" bestFit="1" customWidth="1"/>
    <col min="9209" max="9209" width="32.28515625" style="1" customWidth="1"/>
    <col min="9210" max="9210" width="46.28515625" style="1" customWidth="1"/>
    <col min="9211" max="9211" width="19" style="1" customWidth="1"/>
    <col min="9212" max="9212" width="0" style="1" hidden="1" customWidth="1"/>
    <col min="9213" max="9213" width="17.7109375" style="1" customWidth="1"/>
    <col min="9214" max="9214" width="0" style="1" hidden="1" customWidth="1"/>
    <col min="9215" max="9215" width="22.28515625" style="1" customWidth="1"/>
    <col min="9216" max="9216" width="5.28515625" style="1" customWidth="1"/>
    <col min="9217" max="9217" width="36.28515625" style="1" customWidth="1"/>
    <col min="9218" max="9218" width="5.7109375" style="1" customWidth="1"/>
    <col min="9219" max="9219" width="0" style="1" hidden="1" customWidth="1"/>
    <col min="9220" max="9220" width="20.7109375" style="1" customWidth="1"/>
    <col min="9221" max="9221" width="4.85546875" style="1" customWidth="1"/>
    <col min="9222" max="9222" width="0" style="1" hidden="1" customWidth="1"/>
    <col min="9223" max="9223" width="24.7109375" style="1" customWidth="1"/>
    <col min="9224" max="9224" width="12.28515625" style="1" customWidth="1"/>
    <col min="9225" max="9225" width="0" style="1" hidden="1" customWidth="1"/>
    <col min="9226" max="9226" width="3.42578125" style="1" customWidth="1"/>
    <col min="9227" max="9227" width="0" style="1" hidden="1" customWidth="1"/>
    <col min="9228" max="9228" width="17.7109375" style="1" customWidth="1"/>
    <col min="9229" max="9229" width="3.42578125" style="1" customWidth="1"/>
    <col min="9230" max="9230" width="0" style="1" hidden="1" customWidth="1"/>
    <col min="9231" max="9231" width="23.7109375" style="1" customWidth="1"/>
    <col min="9232" max="9232" width="10" style="1" customWidth="1"/>
    <col min="9233" max="9233" width="0" style="1" hidden="1" customWidth="1"/>
    <col min="9234" max="9235" width="14.7109375" style="1" customWidth="1"/>
    <col min="9236" max="9236" width="12.85546875" style="1" customWidth="1"/>
    <col min="9237" max="9237" width="3.28515625" style="1" customWidth="1"/>
    <col min="9238" max="9238" width="30.28515625" style="1" customWidth="1"/>
    <col min="9239" max="9239" width="5" style="1" customWidth="1"/>
    <col min="9240" max="9240" width="0" style="1" hidden="1" customWidth="1"/>
    <col min="9241" max="9241" width="14.28515625" style="1" customWidth="1"/>
    <col min="9242" max="9242" width="5.7109375" style="1" customWidth="1"/>
    <col min="9243" max="9243" width="0" style="1" hidden="1" customWidth="1"/>
    <col min="9244" max="9244" width="17.28515625" style="1" customWidth="1"/>
    <col min="9245" max="9245" width="12.7109375" style="1" customWidth="1"/>
    <col min="9246" max="9246" width="0" style="1" hidden="1" customWidth="1"/>
    <col min="9247" max="9247" width="5.28515625" style="1" customWidth="1"/>
    <col min="9248" max="9248" width="0" style="1" hidden="1" customWidth="1"/>
    <col min="9249" max="9249" width="17" style="1" customWidth="1"/>
    <col min="9250" max="9250" width="6.28515625" style="1" customWidth="1"/>
    <col min="9251" max="9251" width="0" style="1" hidden="1" customWidth="1"/>
    <col min="9252" max="9252" width="14.28515625" style="1" customWidth="1"/>
    <col min="9253" max="9253" width="7.5703125" style="1" customWidth="1"/>
    <col min="9254" max="9254" width="0" style="1" hidden="1" customWidth="1"/>
    <col min="9255" max="9256" width="14.28515625" style="1" customWidth="1"/>
    <col min="9257" max="9257" width="20.85546875" style="1" customWidth="1"/>
    <col min="9258" max="9258" width="14.42578125" style="1" customWidth="1"/>
    <col min="9259" max="9259" width="15" style="1" customWidth="1"/>
    <col min="9260" max="9260" width="2.7109375" style="1" customWidth="1"/>
    <col min="9261" max="9261" width="11.7109375" style="1" customWidth="1"/>
    <col min="9262" max="9262" width="11.5703125" style="1" customWidth="1"/>
    <col min="9263" max="9263" width="2.28515625" style="1" customWidth="1"/>
    <col min="9264" max="9264" width="41" style="1" customWidth="1"/>
    <col min="9265" max="9265" width="14.28515625" style="1" customWidth="1"/>
    <col min="9266" max="9267" width="11.5703125" style="1" customWidth="1"/>
    <col min="9268" max="9268" width="21.85546875" style="1" customWidth="1"/>
    <col min="9269" max="9460" width="11.42578125" style="1"/>
    <col min="9461" max="9461" width="21.85546875" style="1" customWidth="1"/>
    <col min="9462" max="9462" width="13.85546875" style="1" customWidth="1"/>
    <col min="9463" max="9463" width="38.7109375" style="1" customWidth="1"/>
    <col min="9464" max="9464" width="3" style="1" bestFit="1" customWidth="1"/>
    <col min="9465" max="9465" width="32.28515625" style="1" customWidth="1"/>
    <col min="9466" max="9466" width="46.28515625" style="1" customWidth="1"/>
    <col min="9467" max="9467" width="19" style="1" customWidth="1"/>
    <col min="9468" max="9468" width="0" style="1" hidden="1" customWidth="1"/>
    <col min="9469" max="9469" width="17.7109375" style="1" customWidth="1"/>
    <col min="9470" max="9470" width="0" style="1" hidden="1" customWidth="1"/>
    <col min="9471" max="9471" width="22.28515625" style="1" customWidth="1"/>
    <col min="9472" max="9472" width="5.28515625" style="1" customWidth="1"/>
    <col min="9473" max="9473" width="36.28515625" style="1" customWidth="1"/>
    <col min="9474" max="9474" width="5.7109375" style="1" customWidth="1"/>
    <col min="9475" max="9475" width="0" style="1" hidden="1" customWidth="1"/>
    <col min="9476" max="9476" width="20.7109375" style="1" customWidth="1"/>
    <col min="9477" max="9477" width="4.85546875" style="1" customWidth="1"/>
    <col min="9478" max="9478" width="0" style="1" hidden="1" customWidth="1"/>
    <col min="9479" max="9479" width="24.7109375" style="1" customWidth="1"/>
    <col min="9480" max="9480" width="12.28515625" style="1" customWidth="1"/>
    <col min="9481" max="9481" width="0" style="1" hidden="1" customWidth="1"/>
    <col min="9482" max="9482" width="3.42578125" style="1" customWidth="1"/>
    <col min="9483" max="9483" width="0" style="1" hidden="1" customWidth="1"/>
    <col min="9484" max="9484" width="17.7109375" style="1" customWidth="1"/>
    <col min="9485" max="9485" width="3.42578125" style="1" customWidth="1"/>
    <col min="9486" max="9486" width="0" style="1" hidden="1" customWidth="1"/>
    <col min="9487" max="9487" width="23.7109375" style="1" customWidth="1"/>
    <col min="9488" max="9488" width="10" style="1" customWidth="1"/>
    <col min="9489" max="9489" width="0" style="1" hidden="1" customWidth="1"/>
    <col min="9490" max="9491" width="14.7109375" style="1" customWidth="1"/>
    <col min="9492" max="9492" width="12.85546875" style="1" customWidth="1"/>
    <col min="9493" max="9493" width="3.28515625" style="1" customWidth="1"/>
    <col min="9494" max="9494" width="30.28515625" style="1" customWidth="1"/>
    <col min="9495" max="9495" width="5" style="1" customWidth="1"/>
    <col min="9496" max="9496" width="0" style="1" hidden="1" customWidth="1"/>
    <col min="9497" max="9497" width="14.28515625" style="1" customWidth="1"/>
    <col min="9498" max="9498" width="5.7109375" style="1" customWidth="1"/>
    <col min="9499" max="9499" width="0" style="1" hidden="1" customWidth="1"/>
    <col min="9500" max="9500" width="17.28515625" style="1" customWidth="1"/>
    <col min="9501" max="9501" width="12.7109375" style="1" customWidth="1"/>
    <col min="9502" max="9502" width="0" style="1" hidden="1" customWidth="1"/>
    <col min="9503" max="9503" width="5.28515625" style="1" customWidth="1"/>
    <col min="9504" max="9504" width="0" style="1" hidden="1" customWidth="1"/>
    <col min="9505" max="9505" width="17" style="1" customWidth="1"/>
    <col min="9506" max="9506" width="6.28515625" style="1" customWidth="1"/>
    <col min="9507" max="9507" width="0" style="1" hidden="1" customWidth="1"/>
    <col min="9508" max="9508" width="14.28515625" style="1" customWidth="1"/>
    <col min="9509" max="9509" width="7.5703125" style="1" customWidth="1"/>
    <col min="9510" max="9510" width="0" style="1" hidden="1" customWidth="1"/>
    <col min="9511" max="9512" width="14.28515625" style="1" customWidth="1"/>
    <col min="9513" max="9513" width="20.85546875" style="1" customWidth="1"/>
    <col min="9514" max="9514" width="14.42578125" style="1" customWidth="1"/>
    <col min="9515" max="9515" width="15" style="1" customWidth="1"/>
    <col min="9516" max="9516" width="2.7109375" style="1" customWidth="1"/>
    <col min="9517" max="9517" width="11.7109375" style="1" customWidth="1"/>
    <col min="9518" max="9518" width="11.5703125" style="1" customWidth="1"/>
    <col min="9519" max="9519" width="2.28515625" style="1" customWidth="1"/>
    <col min="9520" max="9520" width="41" style="1" customWidth="1"/>
    <col min="9521" max="9521" width="14.28515625" style="1" customWidth="1"/>
    <col min="9522" max="9523" width="11.5703125" style="1" customWidth="1"/>
    <col min="9524" max="9524" width="21.85546875" style="1" customWidth="1"/>
    <col min="9525" max="9716" width="11.42578125" style="1"/>
    <col min="9717" max="9717" width="21.85546875" style="1" customWidth="1"/>
    <col min="9718" max="9718" width="13.85546875" style="1" customWidth="1"/>
    <col min="9719" max="9719" width="38.7109375" style="1" customWidth="1"/>
    <col min="9720" max="9720" width="3" style="1" bestFit="1" customWidth="1"/>
    <col min="9721" max="9721" width="32.28515625" style="1" customWidth="1"/>
    <col min="9722" max="9722" width="46.28515625" style="1" customWidth="1"/>
    <col min="9723" max="9723" width="19" style="1" customWidth="1"/>
    <col min="9724" max="9724" width="0" style="1" hidden="1" customWidth="1"/>
    <col min="9725" max="9725" width="17.7109375" style="1" customWidth="1"/>
    <col min="9726" max="9726" width="0" style="1" hidden="1" customWidth="1"/>
    <col min="9727" max="9727" width="22.28515625" style="1" customWidth="1"/>
    <col min="9728" max="9728" width="5.28515625" style="1" customWidth="1"/>
    <col min="9729" max="9729" width="36.28515625" style="1" customWidth="1"/>
    <col min="9730" max="9730" width="5.7109375" style="1" customWidth="1"/>
    <col min="9731" max="9731" width="0" style="1" hidden="1" customWidth="1"/>
    <col min="9732" max="9732" width="20.7109375" style="1" customWidth="1"/>
    <col min="9733" max="9733" width="4.85546875" style="1" customWidth="1"/>
    <col min="9734" max="9734" width="0" style="1" hidden="1" customWidth="1"/>
    <col min="9735" max="9735" width="24.7109375" style="1" customWidth="1"/>
    <col min="9736" max="9736" width="12.28515625" style="1" customWidth="1"/>
    <col min="9737" max="9737" width="0" style="1" hidden="1" customWidth="1"/>
    <col min="9738" max="9738" width="3.42578125" style="1" customWidth="1"/>
    <col min="9739" max="9739" width="0" style="1" hidden="1" customWidth="1"/>
    <col min="9740" max="9740" width="17.7109375" style="1" customWidth="1"/>
    <col min="9741" max="9741" width="3.42578125" style="1" customWidth="1"/>
    <col min="9742" max="9742" width="0" style="1" hidden="1" customWidth="1"/>
    <col min="9743" max="9743" width="23.7109375" style="1" customWidth="1"/>
    <col min="9744" max="9744" width="10" style="1" customWidth="1"/>
    <col min="9745" max="9745" width="0" style="1" hidden="1" customWidth="1"/>
    <col min="9746" max="9747" width="14.7109375" style="1" customWidth="1"/>
    <col min="9748" max="9748" width="12.85546875" style="1" customWidth="1"/>
    <col min="9749" max="9749" width="3.28515625" style="1" customWidth="1"/>
    <col min="9750" max="9750" width="30.28515625" style="1" customWidth="1"/>
    <col min="9751" max="9751" width="5" style="1" customWidth="1"/>
    <col min="9752" max="9752" width="0" style="1" hidden="1" customWidth="1"/>
    <col min="9753" max="9753" width="14.28515625" style="1" customWidth="1"/>
    <col min="9754" max="9754" width="5.7109375" style="1" customWidth="1"/>
    <col min="9755" max="9755" width="0" style="1" hidden="1" customWidth="1"/>
    <col min="9756" max="9756" width="17.28515625" style="1" customWidth="1"/>
    <col min="9757" max="9757" width="12.7109375" style="1" customWidth="1"/>
    <col min="9758" max="9758" width="0" style="1" hidden="1" customWidth="1"/>
    <col min="9759" max="9759" width="5.28515625" style="1" customWidth="1"/>
    <col min="9760" max="9760" width="0" style="1" hidden="1" customWidth="1"/>
    <col min="9761" max="9761" width="17" style="1" customWidth="1"/>
    <col min="9762" max="9762" width="6.28515625" style="1" customWidth="1"/>
    <col min="9763" max="9763" width="0" style="1" hidden="1" customWidth="1"/>
    <col min="9764" max="9764" width="14.28515625" style="1" customWidth="1"/>
    <col min="9765" max="9765" width="7.5703125" style="1" customWidth="1"/>
    <col min="9766" max="9766" width="0" style="1" hidden="1" customWidth="1"/>
    <col min="9767" max="9768" width="14.28515625" style="1" customWidth="1"/>
    <col min="9769" max="9769" width="20.85546875" style="1" customWidth="1"/>
    <col min="9770" max="9770" width="14.42578125" style="1" customWidth="1"/>
    <col min="9771" max="9771" width="15" style="1" customWidth="1"/>
    <col min="9772" max="9772" width="2.7109375" style="1" customWidth="1"/>
    <col min="9773" max="9773" width="11.7109375" style="1" customWidth="1"/>
    <col min="9774" max="9774" width="11.5703125" style="1" customWidth="1"/>
    <col min="9775" max="9775" width="2.28515625" style="1" customWidth="1"/>
    <col min="9776" max="9776" width="41" style="1" customWidth="1"/>
    <col min="9777" max="9777" width="14.28515625" style="1" customWidth="1"/>
    <col min="9778" max="9779" width="11.5703125" style="1" customWidth="1"/>
    <col min="9780" max="9780" width="21.85546875" style="1" customWidth="1"/>
    <col min="9781" max="9972" width="11.42578125" style="1"/>
    <col min="9973" max="9973" width="21.85546875" style="1" customWidth="1"/>
    <col min="9974" max="9974" width="13.85546875" style="1" customWidth="1"/>
    <col min="9975" max="9975" width="38.7109375" style="1" customWidth="1"/>
    <col min="9976" max="9976" width="3" style="1" bestFit="1" customWidth="1"/>
    <col min="9977" max="9977" width="32.28515625" style="1" customWidth="1"/>
    <col min="9978" max="9978" width="46.28515625" style="1" customWidth="1"/>
    <col min="9979" max="9979" width="19" style="1" customWidth="1"/>
    <col min="9980" max="9980" width="0" style="1" hidden="1" customWidth="1"/>
    <col min="9981" max="9981" width="17.7109375" style="1" customWidth="1"/>
    <col min="9982" max="9982" width="0" style="1" hidden="1" customWidth="1"/>
    <col min="9983" max="9983" width="22.28515625" style="1" customWidth="1"/>
    <col min="9984" max="9984" width="5.28515625" style="1" customWidth="1"/>
    <col min="9985" max="9985" width="36.28515625" style="1" customWidth="1"/>
    <col min="9986" max="9986" width="5.7109375" style="1" customWidth="1"/>
    <col min="9987" max="9987" width="0" style="1" hidden="1" customWidth="1"/>
    <col min="9988" max="9988" width="20.7109375" style="1" customWidth="1"/>
    <col min="9989" max="9989" width="4.85546875" style="1" customWidth="1"/>
    <col min="9990" max="9990" width="0" style="1" hidden="1" customWidth="1"/>
    <col min="9991" max="9991" width="24.7109375" style="1" customWidth="1"/>
    <col min="9992" max="9992" width="12.28515625" style="1" customWidth="1"/>
    <col min="9993" max="9993" width="0" style="1" hidden="1" customWidth="1"/>
    <col min="9994" max="9994" width="3.42578125" style="1" customWidth="1"/>
    <col min="9995" max="9995" width="0" style="1" hidden="1" customWidth="1"/>
    <col min="9996" max="9996" width="17.7109375" style="1" customWidth="1"/>
    <col min="9997" max="9997" width="3.42578125" style="1" customWidth="1"/>
    <col min="9998" max="9998" width="0" style="1" hidden="1" customWidth="1"/>
    <col min="9999" max="9999" width="23.7109375" style="1" customWidth="1"/>
    <col min="10000" max="10000" width="10" style="1" customWidth="1"/>
    <col min="10001" max="10001" width="0" style="1" hidden="1" customWidth="1"/>
    <col min="10002" max="10003" width="14.7109375" style="1" customWidth="1"/>
    <col min="10004" max="10004" width="12.85546875" style="1" customWidth="1"/>
    <col min="10005" max="10005" width="3.28515625" style="1" customWidth="1"/>
    <col min="10006" max="10006" width="30.28515625" style="1" customWidth="1"/>
    <col min="10007" max="10007" width="5" style="1" customWidth="1"/>
    <col min="10008" max="10008" width="0" style="1" hidden="1" customWidth="1"/>
    <col min="10009" max="10009" width="14.28515625" style="1" customWidth="1"/>
    <col min="10010" max="10010" width="5.7109375" style="1" customWidth="1"/>
    <col min="10011" max="10011" width="0" style="1" hidden="1" customWidth="1"/>
    <col min="10012" max="10012" width="17.28515625" style="1" customWidth="1"/>
    <col min="10013" max="10013" width="12.7109375" style="1" customWidth="1"/>
    <col min="10014" max="10014" width="0" style="1" hidden="1" customWidth="1"/>
    <col min="10015" max="10015" width="5.28515625" style="1" customWidth="1"/>
    <col min="10016" max="10016" width="0" style="1" hidden="1" customWidth="1"/>
    <col min="10017" max="10017" width="17" style="1" customWidth="1"/>
    <col min="10018" max="10018" width="6.28515625" style="1" customWidth="1"/>
    <col min="10019" max="10019" width="0" style="1" hidden="1" customWidth="1"/>
    <col min="10020" max="10020" width="14.28515625" style="1" customWidth="1"/>
    <col min="10021" max="10021" width="7.5703125" style="1" customWidth="1"/>
    <col min="10022" max="10022" width="0" style="1" hidden="1" customWidth="1"/>
    <col min="10023" max="10024" width="14.28515625" style="1" customWidth="1"/>
    <col min="10025" max="10025" width="20.85546875" style="1" customWidth="1"/>
    <col min="10026" max="10026" width="14.42578125" style="1" customWidth="1"/>
    <col min="10027" max="10027" width="15" style="1" customWidth="1"/>
    <col min="10028" max="10028" width="2.7109375" style="1" customWidth="1"/>
    <col min="10029" max="10029" width="11.7109375" style="1" customWidth="1"/>
    <col min="10030" max="10030" width="11.5703125" style="1" customWidth="1"/>
    <col min="10031" max="10031" width="2.28515625" style="1" customWidth="1"/>
    <col min="10032" max="10032" width="41" style="1" customWidth="1"/>
    <col min="10033" max="10033" width="14.28515625" style="1" customWidth="1"/>
    <col min="10034" max="10035" width="11.5703125" style="1" customWidth="1"/>
    <col min="10036" max="10036" width="21.85546875" style="1" customWidth="1"/>
    <col min="10037" max="10228" width="11.42578125" style="1"/>
    <col min="10229" max="10229" width="21.85546875" style="1" customWidth="1"/>
    <col min="10230" max="10230" width="13.85546875" style="1" customWidth="1"/>
    <col min="10231" max="10231" width="38.7109375" style="1" customWidth="1"/>
    <col min="10232" max="10232" width="3" style="1" bestFit="1" customWidth="1"/>
    <col min="10233" max="10233" width="32.28515625" style="1" customWidth="1"/>
    <col min="10234" max="10234" width="46.28515625" style="1" customWidth="1"/>
    <col min="10235" max="10235" width="19" style="1" customWidth="1"/>
    <col min="10236" max="10236" width="0" style="1" hidden="1" customWidth="1"/>
    <col min="10237" max="10237" width="17.7109375" style="1" customWidth="1"/>
    <col min="10238" max="10238" width="0" style="1" hidden="1" customWidth="1"/>
    <col min="10239" max="10239" width="22.28515625" style="1" customWidth="1"/>
    <col min="10240" max="10240" width="5.28515625" style="1" customWidth="1"/>
    <col min="10241" max="10241" width="36.28515625" style="1" customWidth="1"/>
    <col min="10242" max="10242" width="5.7109375" style="1" customWidth="1"/>
    <col min="10243" max="10243" width="0" style="1" hidden="1" customWidth="1"/>
    <col min="10244" max="10244" width="20.7109375" style="1" customWidth="1"/>
    <col min="10245" max="10245" width="4.85546875" style="1" customWidth="1"/>
    <col min="10246" max="10246" width="0" style="1" hidden="1" customWidth="1"/>
    <col min="10247" max="10247" width="24.7109375" style="1" customWidth="1"/>
    <col min="10248" max="10248" width="12.28515625" style="1" customWidth="1"/>
    <col min="10249" max="10249" width="0" style="1" hidden="1" customWidth="1"/>
    <col min="10250" max="10250" width="3.42578125" style="1" customWidth="1"/>
    <col min="10251" max="10251" width="0" style="1" hidden="1" customWidth="1"/>
    <col min="10252" max="10252" width="17.7109375" style="1" customWidth="1"/>
    <col min="10253" max="10253" width="3.42578125" style="1" customWidth="1"/>
    <col min="10254" max="10254" width="0" style="1" hidden="1" customWidth="1"/>
    <col min="10255" max="10255" width="23.7109375" style="1" customWidth="1"/>
    <col min="10256" max="10256" width="10" style="1" customWidth="1"/>
    <col min="10257" max="10257" width="0" style="1" hidden="1" customWidth="1"/>
    <col min="10258" max="10259" width="14.7109375" style="1" customWidth="1"/>
    <col min="10260" max="10260" width="12.85546875" style="1" customWidth="1"/>
    <col min="10261" max="10261" width="3.28515625" style="1" customWidth="1"/>
    <col min="10262" max="10262" width="30.28515625" style="1" customWidth="1"/>
    <col min="10263" max="10263" width="5" style="1" customWidth="1"/>
    <col min="10264" max="10264" width="0" style="1" hidden="1" customWidth="1"/>
    <col min="10265" max="10265" width="14.28515625" style="1" customWidth="1"/>
    <col min="10266" max="10266" width="5.7109375" style="1" customWidth="1"/>
    <col min="10267" max="10267" width="0" style="1" hidden="1" customWidth="1"/>
    <col min="10268" max="10268" width="17.28515625" style="1" customWidth="1"/>
    <col min="10269" max="10269" width="12.7109375" style="1" customWidth="1"/>
    <col min="10270" max="10270" width="0" style="1" hidden="1" customWidth="1"/>
    <col min="10271" max="10271" width="5.28515625" style="1" customWidth="1"/>
    <col min="10272" max="10272" width="0" style="1" hidden="1" customWidth="1"/>
    <col min="10273" max="10273" width="17" style="1" customWidth="1"/>
    <col min="10274" max="10274" width="6.28515625" style="1" customWidth="1"/>
    <col min="10275" max="10275" width="0" style="1" hidden="1" customWidth="1"/>
    <col min="10276" max="10276" width="14.28515625" style="1" customWidth="1"/>
    <col min="10277" max="10277" width="7.5703125" style="1" customWidth="1"/>
    <col min="10278" max="10278" width="0" style="1" hidden="1" customWidth="1"/>
    <col min="10279" max="10280" width="14.28515625" style="1" customWidth="1"/>
    <col min="10281" max="10281" width="20.85546875" style="1" customWidth="1"/>
    <col min="10282" max="10282" width="14.42578125" style="1" customWidth="1"/>
    <col min="10283" max="10283" width="15" style="1" customWidth="1"/>
    <col min="10284" max="10284" width="2.7109375" style="1" customWidth="1"/>
    <col min="10285" max="10285" width="11.7109375" style="1" customWidth="1"/>
    <col min="10286" max="10286" width="11.5703125" style="1" customWidth="1"/>
    <col min="10287" max="10287" width="2.28515625" style="1" customWidth="1"/>
    <col min="10288" max="10288" width="41" style="1" customWidth="1"/>
    <col min="10289" max="10289" width="14.28515625" style="1" customWidth="1"/>
    <col min="10290" max="10291" width="11.5703125" style="1" customWidth="1"/>
    <col min="10292" max="10292" width="21.85546875" style="1" customWidth="1"/>
    <col min="10293" max="10484" width="11.42578125" style="1"/>
    <col min="10485" max="10485" width="21.85546875" style="1" customWidth="1"/>
    <col min="10486" max="10486" width="13.85546875" style="1" customWidth="1"/>
    <col min="10487" max="10487" width="38.7109375" style="1" customWidth="1"/>
    <col min="10488" max="10488" width="3" style="1" bestFit="1" customWidth="1"/>
    <col min="10489" max="10489" width="32.28515625" style="1" customWidth="1"/>
    <col min="10490" max="10490" width="46.28515625" style="1" customWidth="1"/>
    <col min="10491" max="10491" width="19" style="1" customWidth="1"/>
    <col min="10492" max="10492" width="0" style="1" hidden="1" customWidth="1"/>
    <col min="10493" max="10493" width="17.7109375" style="1" customWidth="1"/>
    <col min="10494" max="10494" width="0" style="1" hidden="1" customWidth="1"/>
    <col min="10495" max="10495" width="22.28515625" style="1" customWidth="1"/>
    <col min="10496" max="10496" width="5.28515625" style="1" customWidth="1"/>
    <col min="10497" max="10497" width="36.28515625" style="1" customWidth="1"/>
    <col min="10498" max="10498" width="5.7109375" style="1" customWidth="1"/>
    <col min="10499" max="10499" width="0" style="1" hidden="1" customWidth="1"/>
    <col min="10500" max="10500" width="20.7109375" style="1" customWidth="1"/>
    <col min="10501" max="10501" width="4.85546875" style="1" customWidth="1"/>
    <col min="10502" max="10502" width="0" style="1" hidden="1" customWidth="1"/>
    <col min="10503" max="10503" width="24.7109375" style="1" customWidth="1"/>
    <col min="10504" max="10504" width="12.28515625" style="1" customWidth="1"/>
    <col min="10505" max="10505" width="0" style="1" hidden="1" customWidth="1"/>
    <col min="10506" max="10506" width="3.42578125" style="1" customWidth="1"/>
    <col min="10507" max="10507" width="0" style="1" hidden="1" customWidth="1"/>
    <col min="10508" max="10508" width="17.7109375" style="1" customWidth="1"/>
    <col min="10509" max="10509" width="3.42578125" style="1" customWidth="1"/>
    <col min="10510" max="10510" width="0" style="1" hidden="1" customWidth="1"/>
    <col min="10511" max="10511" width="23.7109375" style="1" customWidth="1"/>
    <col min="10512" max="10512" width="10" style="1" customWidth="1"/>
    <col min="10513" max="10513" width="0" style="1" hidden="1" customWidth="1"/>
    <col min="10514" max="10515" width="14.7109375" style="1" customWidth="1"/>
    <col min="10516" max="10516" width="12.85546875" style="1" customWidth="1"/>
    <col min="10517" max="10517" width="3.28515625" style="1" customWidth="1"/>
    <col min="10518" max="10518" width="30.28515625" style="1" customWidth="1"/>
    <col min="10519" max="10519" width="5" style="1" customWidth="1"/>
    <col min="10520" max="10520" width="0" style="1" hidden="1" customWidth="1"/>
    <col min="10521" max="10521" width="14.28515625" style="1" customWidth="1"/>
    <col min="10522" max="10522" width="5.7109375" style="1" customWidth="1"/>
    <col min="10523" max="10523" width="0" style="1" hidden="1" customWidth="1"/>
    <col min="10524" max="10524" width="17.28515625" style="1" customWidth="1"/>
    <col min="10525" max="10525" width="12.7109375" style="1" customWidth="1"/>
    <col min="10526" max="10526" width="0" style="1" hidden="1" customWidth="1"/>
    <col min="10527" max="10527" width="5.28515625" style="1" customWidth="1"/>
    <col min="10528" max="10528" width="0" style="1" hidden="1" customWidth="1"/>
    <col min="10529" max="10529" width="17" style="1" customWidth="1"/>
    <col min="10530" max="10530" width="6.28515625" style="1" customWidth="1"/>
    <col min="10531" max="10531" width="0" style="1" hidden="1" customWidth="1"/>
    <col min="10532" max="10532" width="14.28515625" style="1" customWidth="1"/>
    <col min="10533" max="10533" width="7.5703125" style="1" customWidth="1"/>
    <col min="10534" max="10534" width="0" style="1" hidden="1" customWidth="1"/>
    <col min="10535" max="10536" width="14.28515625" style="1" customWidth="1"/>
    <col min="10537" max="10537" width="20.85546875" style="1" customWidth="1"/>
    <col min="10538" max="10538" width="14.42578125" style="1" customWidth="1"/>
    <col min="10539" max="10539" width="15" style="1" customWidth="1"/>
    <col min="10540" max="10540" width="2.7109375" style="1" customWidth="1"/>
    <col min="10541" max="10541" width="11.7109375" style="1" customWidth="1"/>
    <col min="10542" max="10542" width="11.5703125" style="1" customWidth="1"/>
    <col min="10543" max="10543" width="2.28515625" style="1" customWidth="1"/>
    <col min="10544" max="10544" width="41" style="1" customWidth="1"/>
    <col min="10545" max="10545" width="14.28515625" style="1" customWidth="1"/>
    <col min="10546" max="10547" width="11.5703125" style="1" customWidth="1"/>
    <col min="10548" max="10548" width="21.85546875" style="1" customWidth="1"/>
    <col min="10549" max="10740" width="11.42578125" style="1"/>
    <col min="10741" max="10741" width="21.85546875" style="1" customWidth="1"/>
    <col min="10742" max="10742" width="13.85546875" style="1" customWidth="1"/>
    <col min="10743" max="10743" width="38.7109375" style="1" customWidth="1"/>
    <col min="10744" max="10744" width="3" style="1" bestFit="1" customWidth="1"/>
    <col min="10745" max="10745" width="32.28515625" style="1" customWidth="1"/>
    <col min="10746" max="10746" width="46.28515625" style="1" customWidth="1"/>
    <col min="10747" max="10747" width="19" style="1" customWidth="1"/>
    <col min="10748" max="10748" width="0" style="1" hidden="1" customWidth="1"/>
    <col min="10749" max="10749" width="17.7109375" style="1" customWidth="1"/>
    <col min="10750" max="10750" width="0" style="1" hidden="1" customWidth="1"/>
    <col min="10751" max="10751" width="22.28515625" style="1" customWidth="1"/>
    <col min="10752" max="10752" width="5.28515625" style="1" customWidth="1"/>
    <col min="10753" max="10753" width="36.28515625" style="1" customWidth="1"/>
    <col min="10754" max="10754" width="5.7109375" style="1" customWidth="1"/>
    <col min="10755" max="10755" width="0" style="1" hidden="1" customWidth="1"/>
    <col min="10756" max="10756" width="20.7109375" style="1" customWidth="1"/>
    <col min="10757" max="10757" width="4.85546875" style="1" customWidth="1"/>
    <col min="10758" max="10758" width="0" style="1" hidden="1" customWidth="1"/>
    <col min="10759" max="10759" width="24.7109375" style="1" customWidth="1"/>
    <col min="10760" max="10760" width="12.28515625" style="1" customWidth="1"/>
    <col min="10761" max="10761" width="0" style="1" hidden="1" customWidth="1"/>
    <col min="10762" max="10762" width="3.42578125" style="1" customWidth="1"/>
    <col min="10763" max="10763" width="0" style="1" hidden="1" customWidth="1"/>
    <col min="10764" max="10764" width="17.7109375" style="1" customWidth="1"/>
    <col min="10765" max="10765" width="3.42578125" style="1" customWidth="1"/>
    <col min="10766" max="10766" width="0" style="1" hidden="1" customWidth="1"/>
    <col min="10767" max="10767" width="23.7109375" style="1" customWidth="1"/>
    <col min="10768" max="10768" width="10" style="1" customWidth="1"/>
    <col min="10769" max="10769" width="0" style="1" hidden="1" customWidth="1"/>
    <col min="10770" max="10771" width="14.7109375" style="1" customWidth="1"/>
    <col min="10772" max="10772" width="12.85546875" style="1" customWidth="1"/>
    <col min="10773" max="10773" width="3.28515625" style="1" customWidth="1"/>
    <col min="10774" max="10774" width="30.28515625" style="1" customWidth="1"/>
    <col min="10775" max="10775" width="5" style="1" customWidth="1"/>
    <col min="10776" max="10776" width="0" style="1" hidden="1" customWidth="1"/>
    <col min="10777" max="10777" width="14.28515625" style="1" customWidth="1"/>
    <col min="10778" max="10778" width="5.7109375" style="1" customWidth="1"/>
    <col min="10779" max="10779" width="0" style="1" hidden="1" customWidth="1"/>
    <col min="10780" max="10780" width="17.28515625" style="1" customWidth="1"/>
    <col min="10781" max="10781" width="12.7109375" style="1" customWidth="1"/>
    <col min="10782" max="10782" width="0" style="1" hidden="1" customWidth="1"/>
    <col min="10783" max="10783" width="5.28515625" style="1" customWidth="1"/>
    <col min="10784" max="10784" width="0" style="1" hidden="1" customWidth="1"/>
    <col min="10785" max="10785" width="17" style="1" customWidth="1"/>
    <col min="10786" max="10786" width="6.28515625" style="1" customWidth="1"/>
    <col min="10787" max="10787" width="0" style="1" hidden="1" customWidth="1"/>
    <col min="10788" max="10788" width="14.28515625" style="1" customWidth="1"/>
    <col min="10789" max="10789" width="7.5703125" style="1" customWidth="1"/>
    <col min="10790" max="10790" width="0" style="1" hidden="1" customWidth="1"/>
    <col min="10791" max="10792" width="14.28515625" style="1" customWidth="1"/>
    <col min="10793" max="10793" width="20.85546875" style="1" customWidth="1"/>
    <col min="10794" max="10794" width="14.42578125" style="1" customWidth="1"/>
    <col min="10795" max="10795" width="15" style="1" customWidth="1"/>
    <col min="10796" max="10796" width="2.7109375" style="1" customWidth="1"/>
    <col min="10797" max="10797" width="11.7109375" style="1" customWidth="1"/>
    <col min="10798" max="10798" width="11.5703125" style="1" customWidth="1"/>
    <col min="10799" max="10799" width="2.28515625" style="1" customWidth="1"/>
    <col min="10800" max="10800" width="41" style="1" customWidth="1"/>
    <col min="10801" max="10801" width="14.28515625" style="1" customWidth="1"/>
    <col min="10802" max="10803" width="11.5703125" style="1" customWidth="1"/>
    <col min="10804" max="10804" width="21.85546875" style="1" customWidth="1"/>
    <col min="10805" max="10996" width="11.42578125" style="1"/>
    <col min="10997" max="10997" width="21.85546875" style="1" customWidth="1"/>
    <col min="10998" max="10998" width="13.85546875" style="1" customWidth="1"/>
    <col min="10999" max="10999" width="38.7109375" style="1" customWidth="1"/>
    <col min="11000" max="11000" width="3" style="1" bestFit="1" customWidth="1"/>
    <col min="11001" max="11001" width="32.28515625" style="1" customWidth="1"/>
    <col min="11002" max="11002" width="46.28515625" style="1" customWidth="1"/>
    <col min="11003" max="11003" width="19" style="1" customWidth="1"/>
    <col min="11004" max="11004" width="0" style="1" hidden="1" customWidth="1"/>
    <col min="11005" max="11005" width="17.7109375" style="1" customWidth="1"/>
    <col min="11006" max="11006" width="0" style="1" hidden="1" customWidth="1"/>
    <col min="11007" max="11007" width="22.28515625" style="1" customWidth="1"/>
    <col min="11008" max="11008" width="5.28515625" style="1" customWidth="1"/>
    <col min="11009" max="11009" width="36.28515625" style="1" customWidth="1"/>
    <col min="11010" max="11010" width="5.7109375" style="1" customWidth="1"/>
    <col min="11011" max="11011" width="0" style="1" hidden="1" customWidth="1"/>
    <col min="11012" max="11012" width="20.7109375" style="1" customWidth="1"/>
    <col min="11013" max="11013" width="4.85546875" style="1" customWidth="1"/>
    <col min="11014" max="11014" width="0" style="1" hidden="1" customWidth="1"/>
    <col min="11015" max="11015" width="24.7109375" style="1" customWidth="1"/>
    <col min="11016" max="11016" width="12.28515625" style="1" customWidth="1"/>
    <col min="11017" max="11017" width="0" style="1" hidden="1" customWidth="1"/>
    <col min="11018" max="11018" width="3.42578125" style="1" customWidth="1"/>
    <col min="11019" max="11019" width="0" style="1" hidden="1" customWidth="1"/>
    <col min="11020" max="11020" width="17.7109375" style="1" customWidth="1"/>
    <col min="11021" max="11021" width="3.42578125" style="1" customWidth="1"/>
    <col min="11022" max="11022" width="0" style="1" hidden="1" customWidth="1"/>
    <col min="11023" max="11023" width="23.7109375" style="1" customWidth="1"/>
    <col min="11024" max="11024" width="10" style="1" customWidth="1"/>
    <col min="11025" max="11025" width="0" style="1" hidden="1" customWidth="1"/>
    <col min="11026" max="11027" width="14.7109375" style="1" customWidth="1"/>
    <col min="11028" max="11028" width="12.85546875" style="1" customWidth="1"/>
    <col min="11029" max="11029" width="3.28515625" style="1" customWidth="1"/>
    <col min="11030" max="11030" width="30.28515625" style="1" customWidth="1"/>
    <col min="11031" max="11031" width="5" style="1" customWidth="1"/>
    <col min="11032" max="11032" width="0" style="1" hidden="1" customWidth="1"/>
    <col min="11033" max="11033" width="14.28515625" style="1" customWidth="1"/>
    <col min="11034" max="11034" width="5.7109375" style="1" customWidth="1"/>
    <col min="11035" max="11035" width="0" style="1" hidden="1" customWidth="1"/>
    <col min="11036" max="11036" width="17.28515625" style="1" customWidth="1"/>
    <col min="11037" max="11037" width="12.7109375" style="1" customWidth="1"/>
    <col min="11038" max="11038" width="0" style="1" hidden="1" customWidth="1"/>
    <col min="11039" max="11039" width="5.28515625" style="1" customWidth="1"/>
    <col min="11040" max="11040" width="0" style="1" hidden="1" customWidth="1"/>
    <col min="11041" max="11041" width="17" style="1" customWidth="1"/>
    <col min="11042" max="11042" width="6.28515625" style="1" customWidth="1"/>
    <col min="11043" max="11043" width="0" style="1" hidden="1" customWidth="1"/>
    <col min="11044" max="11044" width="14.28515625" style="1" customWidth="1"/>
    <col min="11045" max="11045" width="7.5703125" style="1" customWidth="1"/>
    <col min="11046" max="11046" width="0" style="1" hidden="1" customWidth="1"/>
    <col min="11047" max="11048" width="14.28515625" style="1" customWidth="1"/>
    <col min="11049" max="11049" width="20.85546875" style="1" customWidth="1"/>
    <col min="11050" max="11050" width="14.42578125" style="1" customWidth="1"/>
    <col min="11051" max="11051" width="15" style="1" customWidth="1"/>
    <col min="11052" max="11052" width="2.7109375" style="1" customWidth="1"/>
    <col min="11053" max="11053" width="11.7109375" style="1" customWidth="1"/>
    <col min="11054" max="11054" width="11.5703125" style="1" customWidth="1"/>
    <col min="11055" max="11055" width="2.28515625" style="1" customWidth="1"/>
    <col min="11056" max="11056" width="41" style="1" customWidth="1"/>
    <col min="11057" max="11057" width="14.28515625" style="1" customWidth="1"/>
    <col min="11058" max="11059" width="11.5703125" style="1" customWidth="1"/>
    <col min="11060" max="11060" width="21.85546875" style="1" customWidth="1"/>
    <col min="11061" max="11252" width="11.42578125" style="1"/>
    <col min="11253" max="11253" width="21.85546875" style="1" customWidth="1"/>
    <col min="11254" max="11254" width="13.85546875" style="1" customWidth="1"/>
    <col min="11255" max="11255" width="38.7109375" style="1" customWidth="1"/>
    <col min="11256" max="11256" width="3" style="1" bestFit="1" customWidth="1"/>
    <col min="11257" max="11257" width="32.28515625" style="1" customWidth="1"/>
    <col min="11258" max="11258" width="46.28515625" style="1" customWidth="1"/>
    <col min="11259" max="11259" width="19" style="1" customWidth="1"/>
    <col min="11260" max="11260" width="0" style="1" hidden="1" customWidth="1"/>
    <col min="11261" max="11261" width="17.7109375" style="1" customWidth="1"/>
    <col min="11262" max="11262" width="0" style="1" hidden="1" customWidth="1"/>
    <col min="11263" max="11263" width="22.28515625" style="1" customWidth="1"/>
    <col min="11264" max="11264" width="5.28515625" style="1" customWidth="1"/>
    <col min="11265" max="11265" width="36.28515625" style="1" customWidth="1"/>
    <col min="11266" max="11266" width="5.7109375" style="1" customWidth="1"/>
    <col min="11267" max="11267" width="0" style="1" hidden="1" customWidth="1"/>
    <col min="11268" max="11268" width="20.7109375" style="1" customWidth="1"/>
    <col min="11269" max="11269" width="4.85546875" style="1" customWidth="1"/>
    <col min="11270" max="11270" width="0" style="1" hidden="1" customWidth="1"/>
    <col min="11271" max="11271" width="24.7109375" style="1" customWidth="1"/>
    <col min="11272" max="11272" width="12.28515625" style="1" customWidth="1"/>
    <col min="11273" max="11273" width="0" style="1" hidden="1" customWidth="1"/>
    <col min="11274" max="11274" width="3.42578125" style="1" customWidth="1"/>
    <col min="11275" max="11275" width="0" style="1" hidden="1" customWidth="1"/>
    <col min="11276" max="11276" width="17.7109375" style="1" customWidth="1"/>
    <col min="11277" max="11277" width="3.42578125" style="1" customWidth="1"/>
    <col min="11278" max="11278" width="0" style="1" hidden="1" customWidth="1"/>
    <col min="11279" max="11279" width="23.7109375" style="1" customWidth="1"/>
    <col min="11280" max="11280" width="10" style="1" customWidth="1"/>
    <col min="11281" max="11281" width="0" style="1" hidden="1" customWidth="1"/>
    <col min="11282" max="11283" width="14.7109375" style="1" customWidth="1"/>
    <col min="11284" max="11284" width="12.85546875" style="1" customWidth="1"/>
    <col min="11285" max="11285" width="3.28515625" style="1" customWidth="1"/>
    <col min="11286" max="11286" width="30.28515625" style="1" customWidth="1"/>
    <col min="11287" max="11287" width="5" style="1" customWidth="1"/>
    <col min="11288" max="11288" width="0" style="1" hidden="1" customWidth="1"/>
    <col min="11289" max="11289" width="14.28515625" style="1" customWidth="1"/>
    <col min="11290" max="11290" width="5.7109375" style="1" customWidth="1"/>
    <col min="11291" max="11291" width="0" style="1" hidden="1" customWidth="1"/>
    <col min="11292" max="11292" width="17.28515625" style="1" customWidth="1"/>
    <col min="11293" max="11293" width="12.7109375" style="1" customWidth="1"/>
    <col min="11294" max="11294" width="0" style="1" hidden="1" customWidth="1"/>
    <col min="11295" max="11295" width="5.28515625" style="1" customWidth="1"/>
    <col min="11296" max="11296" width="0" style="1" hidden="1" customWidth="1"/>
    <col min="11297" max="11297" width="17" style="1" customWidth="1"/>
    <col min="11298" max="11298" width="6.28515625" style="1" customWidth="1"/>
    <col min="11299" max="11299" width="0" style="1" hidden="1" customWidth="1"/>
    <col min="11300" max="11300" width="14.28515625" style="1" customWidth="1"/>
    <col min="11301" max="11301" width="7.5703125" style="1" customWidth="1"/>
    <col min="11302" max="11302" width="0" style="1" hidden="1" customWidth="1"/>
    <col min="11303" max="11304" width="14.28515625" style="1" customWidth="1"/>
    <col min="11305" max="11305" width="20.85546875" style="1" customWidth="1"/>
    <col min="11306" max="11306" width="14.42578125" style="1" customWidth="1"/>
    <col min="11307" max="11307" width="15" style="1" customWidth="1"/>
    <col min="11308" max="11308" width="2.7109375" style="1" customWidth="1"/>
    <col min="11309" max="11309" width="11.7109375" style="1" customWidth="1"/>
    <col min="11310" max="11310" width="11.5703125" style="1" customWidth="1"/>
    <col min="11311" max="11311" width="2.28515625" style="1" customWidth="1"/>
    <col min="11312" max="11312" width="41" style="1" customWidth="1"/>
    <col min="11313" max="11313" width="14.28515625" style="1" customWidth="1"/>
    <col min="11314" max="11315" width="11.5703125" style="1" customWidth="1"/>
    <col min="11316" max="11316" width="21.85546875" style="1" customWidth="1"/>
    <col min="11317" max="11508" width="11.42578125" style="1"/>
    <col min="11509" max="11509" width="21.85546875" style="1" customWidth="1"/>
    <col min="11510" max="11510" width="13.85546875" style="1" customWidth="1"/>
    <col min="11511" max="11511" width="38.7109375" style="1" customWidth="1"/>
    <col min="11512" max="11512" width="3" style="1" bestFit="1" customWidth="1"/>
    <col min="11513" max="11513" width="32.28515625" style="1" customWidth="1"/>
    <col min="11514" max="11514" width="46.28515625" style="1" customWidth="1"/>
    <col min="11515" max="11515" width="19" style="1" customWidth="1"/>
    <col min="11516" max="11516" width="0" style="1" hidden="1" customWidth="1"/>
    <col min="11517" max="11517" width="17.7109375" style="1" customWidth="1"/>
    <col min="11518" max="11518" width="0" style="1" hidden="1" customWidth="1"/>
    <col min="11519" max="11519" width="22.28515625" style="1" customWidth="1"/>
    <col min="11520" max="11520" width="5.28515625" style="1" customWidth="1"/>
    <col min="11521" max="11521" width="36.28515625" style="1" customWidth="1"/>
    <col min="11522" max="11522" width="5.7109375" style="1" customWidth="1"/>
    <col min="11523" max="11523" width="0" style="1" hidden="1" customWidth="1"/>
    <col min="11524" max="11524" width="20.7109375" style="1" customWidth="1"/>
    <col min="11525" max="11525" width="4.85546875" style="1" customWidth="1"/>
    <col min="11526" max="11526" width="0" style="1" hidden="1" customWidth="1"/>
    <col min="11527" max="11527" width="24.7109375" style="1" customWidth="1"/>
    <col min="11528" max="11528" width="12.28515625" style="1" customWidth="1"/>
    <col min="11529" max="11529" width="0" style="1" hidden="1" customWidth="1"/>
    <col min="11530" max="11530" width="3.42578125" style="1" customWidth="1"/>
    <col min="11531" max="11531" width="0" style="1" hidden="1" customWidth="1"/>
    <col min="11532" max="11532" width="17.7109375" style="1" customWidth="1"/>
    <col min="11533" max="11533" width="3.42578125" style="1" customWidth="1"/>
    <col min="11534" max="11534" width="0" style="1" hidden="1" customWidth="1"/>
    <col min="11535" max="11535" width="23.7109375" style="1" customWidth="1"/>
    <col min="11536" max="11536" width="10" style="1" customWidth="1"/>
    <col min="11537" max="11537" width="0" style="1" hidden="1" customWidth="1"/>
    <col min="11538" max="11539" width="14.7109375" style="1" customWidth="1"/>
    <col min="11540" max="11540" width="12.85546875" style="1" customWidth="1"/>
    <col min="11541" max="11541" width="3.28515625" style="1" customWidth="1"/>
    <col min="11542" max="11542" width="30.28515625" style="1" customWidth="1"/>
    <col min="11543" max="11543" width="5" style="1" customWidth="1"/>
    <col min="11544" max="11544" width="0" style="1" hidden="1" customWidth="1"/>
    <col min="11545" max="11545" width="14.28515625" style="1" customWidth="1"/>
    <col min="11546" max="11546" width="5.7109375" style="1" customWidth="1"/>
    <col min="11547" max="11547" width="0" style="1" hidden="1" customWidth="1"/>
    <col min="11548" max="11548" width="17.28515625" style="1" customWidth="1"/>
    <col min="11549" max="11549" width="12.7109375" style="1" customWidth="1"/>
    <col min="11550" max="11550" width="0" style="1" hidden="1" customWidth="1"/>
    <col min="11551" max="11551" width="5.28515625" style="1" customWidth="1"/>
    <col min="11552" max="11552" width="0" style="1" hidden="1" customWidth="1"/>
    <col min="11553" max="11553" width="17" style="1" customWidth="1"/>
    <col min="11554" max="11554" width="6.28515625" style="1" customWidth="1"/>
    <col min="11555" max="11555" width="0" style="1" hidden="1" customWidth="1"/>
    <col min="11556" max="11556" width="14.28515625" style="1" customWidth="1"/>
    <col min="11557" max="11557" width="7.5703125" style="1" customWidth="1"/>
    <col min="11558" max="11558" width="0" style="1" hidden="1" customWidth="1"/>
    <col min="11559" max="11560" width="14.28515625" style="1" customWidth="1"/>
    <col min="11561" max="11561" width="20.85546875" style="1" customWidth="1"/>
    <col min="11562" max="11562" width="14.42578125" style="1" customWidth="1"/>
    <col min="11563" max="11563" width="15" style="1" customWidth="1"/>
    <col min="11564" max="11564" width="2.7109375" style="1" customWidth="1"/>
    <col min="11565" max="11565" width="11.7109375" style="1" customWidth="1"/>
    <col min="11566" max="11566" width="11.5703125" style="1" customWidth="1"/>
    <col min="11567" max="11567" width="2.28515625" style="1" customWidth="1"/>
    <col min="11568" max="11568" width="41" style="1" customWidth="1"/>
    <col min="11569" max="11569" width="14.28515625" style="1" customWidth="1"/>
    <col min="11570" max="11571" width="11.5703125" style="1" customWidth="1"/>
    <col min="11572" max="11572" width="21.85546875" style="1" customWidth="1"/>
    <col min="11573" max="11764" width="11.42578125" style="1"/>
    <col min="11765" max="11765" width="21.85546875" style="1" customWidth="1"/>
    <col min="11766" max="11766" width="13.85546875" style="1" customWidth="1"/>
    <col min="11767" max="11767" width="38.7109375" style="1" customWidth="1"/>
    <col min="11768" max="11768" width="3" style="1" bestFit="1" customWidth="1"/>
    <col min="11769" max="11769" width="32.28515625" style="1" customWidth="1"/>
    <col min="11770" max="11770" width="46.28515625" style="1" customWidth="1"/>
    <col min="11771" max="11771" width="19" style="1" customWidth="1"/>
    <col min="11772" max="11772" width="0" style="1" hidden="1" customWidth="1"/>
    <col min="11773" max="11773" width="17.7109375" style="1" customWidth="1"/>
    <col min="11774" max="11774" width="0" style="1" hidden="1" customWidth="1"/>
    <col min="11775" max="11775" width="22.28515625" style="1" customWidth="1"/>
    <col min="11776" max="11776" width="5.28515625" style="1" customWidth="1"/>
    <col min="11777" max="11777" width="36.28515625" style="1" customWidth="1"/>
    <col min="11778" max="11778" width="5.7109375" style="1" customWidth="1"/>
    <col min="11779" max="11779" width="0" style="1" hidden="1" customWidth="1"/>
    <col min="11780" max="11780" width="20.7109375" style="1" customWidth="1"/>
    <col min="11781" max="11781" width="4.85546875" style="1" customWidth="1"/>
    <col min="11782" max="11782" width="0" style="1" hidden="1" customWidth="1"/>
    <col min="11783" max="11783" width="24.7109375" style="1" customWidth="1"/>
    <col min="11784" max="11784" width="12.28515625" style="1" customWidth="1"/>
    <col min="11785" max="11785" width="0" style="1" hidden="1" customWidth="1"/>
    <col min="11786" max="11786" width="3.42578125" style="1" customWidth="1"/>
    <col min="11787" max="11787" width="0" style="1" hidden="1" customWidth="1"/>
    <col min="11788" max="11788" width="17.7109375" style="1" customWidth="1"/>
    <col min="11789" max="11789" width="3.42578125" style="1" customWidth="1"/>
    <col min="11790" max="11790" width="0" style="1" hidden="1" customWidth="1"/>
    <col min="11791" max="11791" width="23.7109375" style="1" customWidth="1"/>
    <col min="11792" max="11792" width="10" style="1" customWidth="1"/>
    <col min="11793" max="11793" width="0" style="1" hidden="1" customWidth="1"/>
    <col min="11794" max="11795" width="14.7109375" style="1" customWidth="1"/>
    <col min="11796" max="11796" width="12.85546875" style="1" customWidth="1"/>
    <col min="11797" max="11797" width="3.28515625" style="1" customWidth="1"/>
    <col min="11798" max="11798" width="30.28515625" style="1" customWidth="1"/>
    <col min="11799" max="11799" width="5" style="1" customWidth="1"/>
    <col min="11800" max="11800" width="0" style="1" hidden="1" customWidth="1"/>
    <col min="11801" max="11801" width="14.28515625" style="1" customWidth="1"/>
    <col min="11802" max="11802" width="5.7109375" style="1" customWidth="1"/>
    <col min="11803" max="11803" width="0" style="1" hidden="1" customWidth="1"/>
    <col min="11804" max="11804" width="17.28515625" style="1" customWidth="1"/>
    <col min="11805" max="11805" width="12.7109375" style="1" customWidth="1"/>
    <col min="11806" max="11806" width="0" style="1" hidden="1" customWidth="1"/>
    <col min="11807" max="11807" width="5.28515625" style="1" customWidth="1"/>
    <col min="11808" max="11808" width="0" style="1" hidden="1" customWidth="1"/>
    <col min="11809" max="11809" width="17" style="1" customWidth="1"/>
    <col min="11810" max="11810" width="6.28515625" style="1" customWidth="1"/>
    <col min="11811" max="11811" width="0" style="1" hidden="1" customWidth="1"/>
    <col min="11812" max="11812" width="14.28515625" style="1" customWidth="1"/>
    <col min="11813" max="11813" width="7.5703125" style="1" customWidth="1"/>
    <col min="11814" max="11814" width="0" style="1" hidden="1" customWidth="1"/>
    <col min="11815" max="11816" width="14.28515625" style="1" customWidth="1"/>
    <col min="11817" max="11817" width="20.85546875" style="1" customWidth="1"/>
    <col min="11818" max="11818" width="14.42578125" style="1" customWidth="1"/>
    <col min="11819" max="11819" width="15" style="1" customWidth="1"/>
    <col min="11820" max="11820" width="2.7109375" style="1" customWidth="1"/>
    <col min="11821" max="11821" width="11.7109375" style="1" customWidth="1"/>
    <col min="11822" max="11822" width="11.5703125" style="1" customWidth="1"/>
    <col min="11823" max="11823" width="2.28515625" style="1" customWidth="1"/>
    <col min="11824" max="11824" width="41" style="1" customWidth="1"/>
    <col min="11825" max="11825" width="14.28515625" style="1" customWidth="1"/>
    <col min="11826" max="11827" width="11.5703125" style="1" customWidth="1"/>
    <col min="11828" max="11828" width="21.85546875" style="1" customWidth="1"/>
    <col min="11829" max="12020" width="11.42578125" style="1"/>
    <col min="12021" max="12021" width="21.85546875" style="1" customWidth="1"/>
    <col min="12022" max="12022" width="13.85546875" style="1" customWidth="1"/>
    <col min="12023" max="12023" width="38.7109375" style="1" customWidth="1"/>
    <col min="12024" max="12024" width="3" style="1" bestFit="1" customWidth="1"/>
    <col min="12025" max="12025" width="32.28515625" style="1" customWidth="1"/>
    <col min="12026" max="12026" width="46.28515625" style="1" customWidth="1"/>
    <col min="12027" max="12027" width="19" style="1" customWidth="1"/>
    <col min="12028" max="12028" width="0" style="1" hidden="1" customWidth="1"/>
    <col min="12029" max="12029" width="17.7109375" style="1" customWidth="1"/>
    <col min="12030" max="12030" width="0" style="1" hidden="1" customWidth="1"/>
    <col min="12031" max="12031" width="22.28515625" style="1" customWidth="1"/>
    <col min="12032" max="12032" width="5.28515625" style="1" customWidth="1"/>
    <col min="12033" max="12033" width="36.28515625" style="1" customWidth="1"/>
    <col min="12034" max="12034" width="5.7109375" style="1" customWidth="1"/>
    <col min="12035" max="12035" width="0" style="1" hidden="1" customWidth="1"/>
    <col min="12036" max="12036" width="20.7109375" style="1" customWidth="1"/>
    <col min="12037" max="12037" width="4.85546875" style="1" customWidth="1"/>
    <col min="12038" max="12038" width="0" style="1" hidden="1" customWidth="1"/>
    <col min="12039" max="12039" width="24.7109375" style="1" customWidth="1"/>
    <col min="12040" max="12040" width="12.28515625" style="1" customWidth="1"/>
    <col min="12041" max="12041" width="0" style="1" hidden="1" customWidth="1"/>
    <col min="12042" max="12042" width="3.42578125" style="1" customWidth="1"/>
    <col min="12043" max="12043" width="0" style="1" hidden="1" customWidth="1"/>
    <col min="12044" max="12044" width="17.7109375" style="1" customWidth="1"/>
    <col min="12045" max="12045" width="3.42578125" style="1" customWidth="1"/>
    <col min="12046" max="12046" width="0" style="1" hidden="1" customWidth="1"/>
    <col min="12047" max="12047" width="23.7109375" style="1" customWidth="1"/>
    <col min="12048" max="12048" width="10" style="1" customWidth="1"/>
    <col min="12049" max="12049" width="0" style="1" hidden="1" customWidth="1"/>
    <col min="12050" max="12051" width="14.7109375" style="1" customWidth="1"/>
    <col min="12052" max="12052" width="12.85546875" style="1" customWidth="1"/>
    <col min="12053" max="12053" width="3.28515625" style="1" customWidth="1"/>
    <col min="12054" max="12054" width="30.28515625" style="1" customWidth="1"/>
    <col min="12055" max="12055" width="5" style="1" customWidth="1"/>
    <col min="12056" max="12056" width="0" style="1" hidden="1" customWidth="1"/>
    <col min="12057" max="12057" width="14.28515625" style="1" customWidth="1"/>
    <col min="12058" max="12058" width="5.7109375" style="1" customWidth="1"/>
    <col min="12059" max="12059" width="0" style="1" hidden="1" customWidth="1"/>
    <col min="12060" max="12060" width="17.28515625" style="1" customWidth="1"/>
    <col min="12061" max="12061" width="12.7109375" style="1" customWidth="1"/>
    <col min="12062" max="12062" width="0" style="1" hidden="1" customWidth="1"/>
    <col min="12063" max="12063" width="5.28515625" style="1" customWidth="1"/>
    <col min="12064" max="12064" width="0" style="1" hidden="1" customWidth="1"/>
    <col min="12065" max="12065" width="17" style="1" customWidth="1"/>
    <col min="12066" max="12066" width="6.28515625" style="1" customWidth="1"/>
    <col min="12067" max="12067" width="0" style="1" hidden="1" customWidth="1"/>
    <col min="12068" max="12068" width="14.28515625" style="1" customWidth="1"/>
    <col min="12069" max="12069" width="7.5703125" style="1" customWidth="1"/>
    <col min="12070" max="12070" width="0" style="1" hidden="1" customWidth="1"/>
    <col min="12071" max="12072" width="14.28515625" style="1" customWidth="1"/>
    <col min="12073" max="12073" width="20.85546875" style="1" customWidth="1"/>
    <col min="12074" max="12074" width="14.42578125" style="1" customWidth="1"/>
    <col min="12075" max="12075" width="15" style="1" customWidth="1"/>
    <col min="12076" max="12076" width="2.7109375" style="1" customWidth="1"/>
    <col min="12077" max="12077" width="11.7109375" style="1" customWidth="1"/>
    <col min="12078" max="12078" width="11.5703125" style="1" customWidth="1"/>
    <col min="12079" max="12079" width="2.28515625" style="1" customWidth="1"/>
    <col min="12080" max="12080" width="41" style="1" customWidth="1"/>
    <col min="12081" max="12081" width="14.28515625" style="1" customWidth="1"/>
    <col min="12082" max="12083" width="11.5703125" style="1" customWidth="1"/>
    <col min="12084" max="12084" width="21.85546875" style="1" customWidth="1"/>
    <col min="12085" max="12276" width="11.42578125" style="1"/>
    <col min="12277" max="12277" width="21.85546875" style="1" customWidth="1"/>
    <col min="12278" max="12278" width="13.85546875" style="1" customWidth="1"/>
    <col min="12279" max="12279" width="38.7109375" style="1" customWidth="1"/>
    <col min="12280" max="12280" width="3" style="1" bestFit="1" customWidth="1"/>
    <col min="12281" max="12281" width="32.28515625" style="1" customWidth="1"/>
    <col min="12282" max="12282" width="46.28515625" style="1" customWidth="1"/>
    <col min="12283" max="12283" width="19" style="1" customWidth="1"/>
    <col min="12284" max="12284" width="0" style="1" hidden="1" customWidth="1"/>
    <col min="12285" max="12285" width="17.7109375" style="1" customWidth="1"/>
    <col min="12286" max="12286" width="0" style="1" hidden="1" customWidth="1"/>
    <col min="12287" max="12287" width="22.28515625" style="1" customWidth="1"/>
    <col min="12288" max="12288" width="5.28515625" style="1" customWidth="1"/>
    <col min="12289" max="12289" width="36.28515625" style="1" customWidth="1"/>
    <col min="12290" max="12290" width="5.7109375" style="1" customWidth="1"/>
    <col min="12291" max="12291" width="0" style="1" hidden="1" customWidth="1"/>
    <col min="12292" max="12292" width="20.7109375" style="1" customWidth="1"/>
    <col min="12293" max="12293" width="4.85546875" style="1" customWidth="1"/>
    <col min="12294" max="12294" width="0" style="1" hidden="1" customWidth="1"/>
    <col min="12295" max="12295" width="24.7109375" style="1" customWidth="1"/>
    <col min="12296" max="12296" width="12.28515625" style="1" customWidth="1"/>
    <col min="12297" max="12297" width="0" style="1" hidden="1" customWidth="1"/>
    <col min="12298" max="12298" width="3.42578125" style="1" customWidth="1"/>
    <col min="12299" max="12299" width="0" style="1" hidden="1" customWidth="1"/>
    <col min="12300" max="12300" width="17.7109375" style="1" customWidth="1"/>
    <col min="12301" max="12301" width="3.42578125" style="1" customWidth="1"/>
    <col min="12302" max="12302" width="0" style="1" hidden="1" customWidth="1"/>
    <col min="12303" max="12303" width="23.7109375" style="1" customWidth="1"/>
    <col min="12304" max="12304" width="10" style="1" customWidth="1"/>
    <col min="12305" max="12305" width="0" style="1" hidden="1" customWidth="1"/>
    <col min="12306" max="12307" width="14.7109375" style="1" customWidth="1"/>
    <col min="12308" max="12308" width="12.85546875" style="1" customWidth="1"/>
    <col min="12309" max="12309" width="3.28515625" style="1" customWidth="1"/>
    <col min="12310" max="12310" width="30.28515625" style="1" customWidth="1"/>
    <col min="12311" max="12311" width="5" style="1" customWidth="1"/>
    <col min="12312" max="12312" width="0" style="1" hidden="1" customWidth="1"/>
    <col min="12313" max="12313" width="14.28515625" style="1" customWidth="1"/>
    <col min="12314" max="12314" width="5.7109375" style="1" customWidth="1"/>
    <col min="12315" max="12315" width="0" style="1" hidden="1" customWidth="1"/>
    <col min="12316" max="12316" width="17.28515625" style="1" customWidth="1"/>
    <col min="12317" max="12317" width="12.7109375" style="1" customWidth="1"/>
    <col min="12318" max="12318" width="0" style="1" hidden="1" customWidth="1"/>
    <col min="12319" max="12319" width="5.28515625" style="1" customWidth="1"/>
    <col min="12320" max="12320" width="0" style="1" hidden="1" customWidth="1"/>
    <col min="12321" max="12321" width="17" style="1" customWidth="1"/>
    <col min="12322" max="12322" width="6.28515625" style="1" customWidth="1"/>
    <col min="12323" max="12323" width="0" style="1" hidden="1" customWidth="1"/>
    <col min="12324" max="12324" width="14.28515625" style="1" customWidth="1"/>
    <col min="12325" max="12325" width="7.5703125" style="1" customWidth="1"/>
    <col min="12326" max="12326" width="0" style="1" hidden="1" customWidth="1"/>
    <col min="12327" max="12328" width="14.28515625" style="1" customWidth="1"/>
    <col min="12329" max="12329" width="20.85546875" style="1" customWidth="1"/>
    <col min="12330" max="12330" width="14.42578125" style="1" customWidth="1"/>
    <col min="12331" max="12331" width="15" style="1" customWidth="1"/>
    <col min="12332" max="12332" width="2.7109375" style="1" customWidth="1"/>
    <col min="12333" max="12333" width="11.7109375" style="1" customWidth="1"/>
    <col min="12334" max="12334" width="11.5703125" style="1" customWidth="1"/>
    <col min="12335" max="12335" width="2.28515625" style="1" customWidth="1"/>
    <col min="12336" max="12336" width="41" style="1" customWidth="1"/>
    <col min="12337" max="12337" width="14.28515625" style="1" customWidth="1"/>
    <col min="12338" max="12339" width="11.5703125" style="1" customWidth="1"/>
    <col min="12340" max="12340" width="21.85546875" style="1" customWidth="1"/>
    <col min="12341" max="12532" width="11.42578125" style="1"/>
    <col min="12533" max="12533" width="21.85546875" style="1" customWidth="1"/>
    <col min="12534" max="12534" width="13.85546875" style="1" customWidth="1"/>
    <col min="12535" max="12535" width="38.7109375" style="1" customWidth="1"/>
    <col min="12536" max="12536" width="3" style="1" bestFit="1" customWidth="1"/>
    <col min="12537" max="12537" width="32.28515625" style="1" customWidth="1"/>
    <col min="12538" max="12538" width="46.28515625" style="1" customWidth="1"/>
    <col min="12539" max="12539" width="19" style="1" customWidth="1"/>
    <col min="12540" max="12540" width="0" style="1" hidden="1" customWidth="1"/>
    <col min="12541" max="12541" width="17.7109375" style="1" customWidth="1"/>
    <col min="12542" max="12542" width="0" style="1" hidden="1" customWidth="1"/>
    <col min="12543" max="12543" width="22.28515625" style="1" customWidth="1"/>
    <col min="12544" max="12544" width="5.28515625" style="1" customWidth="1"/>
    <col min="12545" max="12545" width="36.28515625" style="1" customWidth="1"/>
    <col min="12546" max="12546" width="5.7109375" style="1" customWidth="1"/>
    <col min="12547" max="12547" width="0" style="1" hidden="1" customWidth="1"/>
    <col min="12548" max="12548" width="20.7109375" style="1" customWidth="1"/>
    <col min="12549" max="12549" width="4.85546875" style="1" customWidth="1"/>
    <col min="12550" max="12550" width="0" style="1" hidden="1" customWidth="1"/>
    <col min="12551" max="12551" width="24.7109375" style="1" customWidth="1"/>
    <col min="12552" max="12552" width="12.28515625" style="1" customWidth="1"/>
    <col min="12553" max="12553" width="0" style="1" hidden="1" customWidth="1"/>
    <col min="12554" max="12554" width="3.42578125" style="1" customWidth="1"/>
    <col min="12555" max="12555" width="0" style="1" hidden="1" customWidth="1"/>
    <col min="12556" max="12556" width="17.7109375" style="1" customWidth="1"/>
    <col min="12557" max="12557" width="3.42578125" style="1" customWidth="1"/>
    <col min="12558" max="12558" width="0" style="1" hidden="1" customWidth="1"/>
    <col min="12559" max="12559" width="23.7109375" style="1" customWidth="1"/>
    <col min="12560" max="12560" width="10" style="1" customWidth="1"/>
    <col min="12561" max="12561" width="0" style="1" hidden="1" customWidth="1"/>
    <col min="12562" max="12563" width="14.7109375" style="1" customWidth="1"/>
    <col min="12564" max="12564" width="12.85546875" style="1" customWidth="1"/>
    <col min="12565" max="12565" width="3.28515625" style="1" customWidth="1"/>
    <col min="12566" max="12566" width="30.28515625" style="1" customWidth="1"/>
    <col min="12567" max="12567" width="5" style="1" customWidth="1"/>
    <col min="12568" max="12568" width="0" style="1" hidden="1" customWidth="1"/>
    <col min="12569" max="12569" width="14.28515625" style="1" customWidth="1"/>
    <col min="12570" max="12570" width="5.7109375" style="1" customWidth="1"/>
    <col min="12571" max="12571" width="0" style="1" hidden="1" customWidth="1"/>
    <col min="12572" max="12572" width="17.28515625" style="1" customWidth="1"/>
    <col min="12573" max="12573" width="12.7109375" style="1" customWidth="1"/>
    <col min="12574" max="12574" width="0" style="1" hidden="1" customWidth="1"/>
    <col min="12575" max="12575" width="5.28515625" style="1" customWidth="1"/>
    <col min="12576" max="12576" width="0" style="1" hidden="1" customWidth="1"/>
    <col min="12577" max="12577" width="17" style="1" customWidth="1"/>
    <col min="12578" max="12578" width="6.28515625" style="1" customWidth="1"/>
    <col min="12579" max="12579" width="0" style="1" hidden="1" customWidth="1"/>
    <col min="12580" max="12580" width="14.28515625" style="1" customWidth="1"/>
    <col min="12581" max="12581" width="7.5703125" style="1" customWidth="1"/>
    <col min="12582" max="12582" width="0" style="1" hidden="1" customWidth="1"/>
    <col min="12583" max="12584" width="14.28515625" style="1" customWidth="1"/>
    <col min="12585" max="12585" width="20.85546875" style="1" customWidth="1"/>
    <col min="12586" max="12586" width="14.42578125" style="1" customWidth="1"/>
    <col min="12587" max="12587" width="15" style="1" customWidth="1"/>
    <col min="12588" max="12588" width="2.7109375" style="1" customWidth="1"/>
    <col min="12589" max="12589" width="11.7109375" style="1" customWidth="1"/>
    <col min="12590" max="12590" width="11.5703125" style="1" customWidth="1"/>
    <col min="12591" max="12591" width="2.28515625" style="1" customWidth="1"/>
    <col min="12592" max="12592" width="41" style="1" customWidth="1"/>
    <col min="12593" max="12593" width="14.28515625" style="1" customWidth="1"/>
    <col min="12594" max="12595" width="11.5703125" style="1" customWidth="1"/>
    <col min="12596" max="12596" width="21.85546875" style="1" customWidth="1"/>
    <col min="12597" max="12788" width="11.42578125" style="1"/>
    <col min="12789" max="12789" width="21.85546875" style="1" customWidth="1"/>
    <col min="12790" max="12790" width="13.85546875" style="1" customWidth="1"/>
    <col min="12791" max="12791" width="38.7109375" style="1" customWidth="1"/>
    <col min="12792" max="12792" width="3" style="1" bestFit="1" customWidth="1"/>
    <col min="12793" max="12793" width="32.28515625" style="1" customWidth="1"/>
    <col min="12794" max="12794" width="46.28515625" style="1" customWidth="1"/>
    <col min="12795" max="12795" width="19" style="1" customWidth="1"/>
    <col min="12796" max="12796" width="0" style="1" hidden="1" customWidth="1"/>
    <col min="12797" max="12797" width="17.7109375" style="1" customWidth="1"/>
    <col min="12798" max="12798" width="0" style="1" hidden="1" customWidth="1"/>
    <col min="12799" max="12799" width="22.28515625" style="1" customWidth="1"/>
    <col min="12800" max="12800" width="5.28515625" style="1" customWidth="1"/>
    <col min="12801" max="12801" width="36.28515625" style="1" customWidth="1"/>
    <col min="12802" max="12802" width="5.7109375" style="1" customWidth="1"/>
    <col min="12803" max="12803" width="0" style="1" hidden="1" customWidth="1"/>
    <col min="12804" max="12804" width="20.7109375" style="1" customWidth="1"/>
    <col min="12805" max="12805" width="4.85546875" style="1" customWidth="1"/>
    <col min="12806" max="12806" width="0" style="1" hidden="1" customWidth="1"/>
    <col min="12807" max="12807" width="24.7109375" style="1" customWidth="1"/>
    <col min="12808" max="12808" width="12.28515625" style="1" customWidth="1"/>
    <col min="12809" max="12809" width="0" style="1" hidden="1" customWidth="1"/>
    <col min="12810" max="12810" width="3.42578125" style="1" customWidth="1"/>
    <col min="12811" max="12811" width="0" style="1" hidden="1" customWidth="1"/>
    <col min="12812" max="12812" width="17.7109375" style="1" customWidth="1"/>
    <col min="12813" max="12813" width="3.42578125" style="1" customWidth="1"/>
    <col min="12814" max="12814" width="0" style="1" hidden="1" customWidth="1"/>
    <col min="12815" max="12815" width="23.7109375" style="1" customWidth="1"/>
    <col min="12816" max="12816" width="10" style="1" customWidth="1"/>
    <col min="12817" max="12817" width="0" style="1" hidden="1" customWidth="1"/>
    <col min="12818" max="12819" width="14.7109375" style="1" customWidth="1"/>
    <col min="12820" max="12820" width="12.85546875" style="1" customWidth="1"/>
    <col min="12821" max="12821" width="3.28515625" style="1" customWidth="1"/>
    <col min="12822" max="12822" width="30.28515625" style="1" customWidth="1"/>
    <col min="12823" max="12823" width="5" style="1" customWidth="1"/>
    <col min="12824" max="12824" width="0" style="1" hidden="1" customWidth="1"/>
    <col min="12825" max="12825" width="14.28515625" style="1" customWidth="1"/>
    <col min="12826" max="12826" width="5.7109375" style="1" customWidth="1"/>
    <col min="12827" max="12827" width="0" style="1" hidden="1" customWidth="1"/>
    <col min="12828" max="12828" width="17.28515625" style="1" customWidth="1"/>
    <col min="12829" max="12829" width="12.7109375" style="1" customWidth="1"/>
    <col min="12830" max="12830" width="0" style="1" hidden="1" customWidth="1"/>
    <col min="12831" max="12831" width="5.28515625" style="1" customWidth="1"/>
    <col min="12832" max="12832" width="0" style="1" hidden="1" customWidth="1"/>
    <col min="12833" max="12833" width="17" style="1" customWidth="1"/>
    <col min="12834" max="12834" width="6.28515625" style="1" customWidth="1"/>
    <col min="12835" max="12835" width="0" style="1" hidden="1" customWidth="1"/>
    <col min="12836" max="12836" width="14.28515625" style="1" customWidth="1"/>
    <col min="12837" max="12837" width="7.5703125" style="1" customWidth="1"/>
    <col min="12838" max="12838" width="0" style="1" hidden="1" customWidth="1"/>
    <col min="12839" max="12840" width="14.28515625" style="1" customWidth="1"/>
    <col min="12841" max="12841" width="20.85546875" style="1" customWidth="1"/>
    <col min="12842" max="12842" width="14.42578125" style="1" customWidth="1"/>
    <col min="12843" max="12843" width="15" style="1" customWidth="1"/>
    <col min="12844" max="12844" width="2.7109375" style="1" customWidth="1"/>
    <col min="12845" max="12845" width="11.7109375" style="1" customWidth="1"/>
    <col min="12846" max="12846" width="11.5703125" style="1" customWidth="1"/>
    <col min="12847" max="12847" width="2.28515625" style="1" customWidth="1"/>
    <col min="12848" max="12848" width="41" style="1" customWidth="1"/>
    <col min="12849" max="12849" width="14.28515625" style="1" customWidth="1"/>
    <col min="12850" max="12851" width="11.5703125" style="1" customWidth="1"/>
    <col min="12852" max="12852" width="21.85546875" style="1" customWidth="1"/>
    <col min="12853" max="13044" width="11.42578125" style="1"/>
    <col min="13045" max="13045" width="21.85546875" style="1" customWidth="1"/>
    <col min="13046" max="13046" width="13.85546875" style="1" customWidth="1"/>
    <col min="13047" max="13047" width="38.7109375" style="1" customWidth="1"/>
    <col min="13048" max="13048" width="3" style="1" bestFit="1" customWidth="1"/>
    <col min="13049" max="13049" width="32.28515625" style="1" customWidth="1"/>
    <col min="13050" max="13050" width="46.28515625" style="1" customWidth="1"/>
    <col min="13051" max="13051" width="19" style="1" customWidth="1"/>
    <col min="13052" max="13052" width="0" style="1" hidden="1" customWidth="1"/>
    <col min="13053" max="13053" width="17.7109375" style="1" customWidth="1"/>
    <col min="13054" max="13054" width="0" style="1" hidden="1" customWidth="1"/>
    <col min="13055" max="13055" width="22.28515625" style="1" customWidth="1"/>
    <col min="13056" max="13056" width="5.28515625" style="1" customWidth="1"/>
    <col min="13057" max="13057" width="36.28515625" style="1" customWidth="1"/>
    <col min="13058" max="13058" width="5.7109375" style="1" customWidth="1"/>
    <col min="13059" max="13059" width="0" style="1" hidden="1" customWidth="1"/>
    <col min="13060" max="13060" width="20.7109375" style="1" customWidth="1"/>
    <col min="13061" max="13061" width="4.85546875" style="1" customWidth="1"/>
    <col min="13062" max="13062" width="0" style="1" hidden="1" customWidth="1"/>
    <col min="13063" max="13063" width="24.7109375" style="1" customWidth="1"/>
    <col min="13064" max="13064" width="12.28515625" style="1" customWidth="1"/>
    <col min="13065" max="13065" width="0" style="1" hidden="1" customWidth="1"/>
    <col min="13066" max="13066" width="3.42578125" style="1" customWidth="1"/>
    <col min="13067" max="13067" width="0" style="1" hidden="1" customWidth="1"/>
    <col min="13068" max="13068" width="17.7109375" style="1" customWidth="1"/>
    <col min="13069" max="13069" width="3.42578125" style="1" customWidth="1"/>
    <col min="13070" max="13070" width="0" style="1" hidden="1" customWidth="1"/>
    <col min="13071" max="13071" width="23.7109375" style="1" customWidth="1"/>
    <col min="13072" max="13072" width="10" style="1" customWidth="1"/>
    <col min="13073" max="13073" width="0" style="1" hidden="1" customWidth="1"/>
    <col min="13074" max="13075" width="14.7109375" style="1" customWidth="1"/>
    <col min="13076" max="13076" width="12.85546875" style="1" customWidth="1"/>
    <col min="13077" max="13077" width="3.28515625" style="1" customWidth="1"/>
    <col min="13078" max="13078" width="30.28515625" style="1" customWidth="1"/>
    <col min="13079" max="13079" width="5" style="1" customWidth="1"/>
    <col min="13080" max="13080" width="0" style="1" hidden="1" customWidth="1"/>
    <col min="13081" max="13081" width="14.28515625" style="1" customWidth="1"/>
    <col min="13082" max="13082" width="5.7109375" style="1" customWidth="1"/>
    <col min="13083" max="13083" width="0" style="1" hidden="1" customWidth="1"/>
    <col min="13084" max="13084" width="17.28515625" style="1" customWidth="1"/>
    <col min="13085" max="13085" width="12.7109375" style="1" customWidth="1"/>
    <col min="13086" max="13086" width="0" style="1" hidden="1" customWidth="1"/>
    <col min="13087" max="13087" width="5.28515625" style="1" customWidth="1"/>
    <col min="13088" max="13088" width="0" style="1" hidden="1" customWidth="1"/>
    <col min="13089" max="13089" width="17" style="1" customWidth="1"/>
    <col min="13090" max="13090" width="6.28515625" style="1" customWidth="1"/>
    <col min="13091" max="13091" width="0" style="1" hidden="1" customWidth="1"/>
    <col min="13092" max="13092" width="14.28515625" style="1" customWidth="1"/>
    <col min="13093" max="13093" width="7.5703125" style="1" customWidth="1"/>
    <col min="13094" max="13094" width="0" style="1" hidden="1" customWidth="1"/>
    <col min="13095" max="13096" width="14.28515625" style="1" customWidth="1"/>
    <col min="13097" max="13097" width="20.85546875" style="1" customWidth="1"/>
    <col min="13098" max="13098" width="14.42578125" style="1" customWidth="1"/>
    <col min="13099" max="13099" width="15" style="1" customWidth="1"/>
    <col min="13100" max="13100" width="2.7109375" style="1" customWidth="1"/>
    <col min="13101" max="13101" width="11.7109375" style="1" customWidth="1"/>
    <col min="13102" max="13102" width="11.5703125" style="1" customWidth="1"/>
    <col min="13103" max="13103" width="2.28515625" style="1" customWidth="1"/>
    <col min="13104" max="13104" width="41" style="1" customWidth="1"/>
    <col min="13105" max="13105" width="14.28515625" style="1" customWidth="1"/>
    <col min="13106" max="13107" width="11.5703125" style="1" customWidth="1"/>
    <col min="13108" max="13108" width="21.85546875" style="1" customWidth="1"/>
    <col min="13109" max="13300" width="11.42578125" style="1"/>
    <col min="13301" max="13301" width="21.85546875" style="1" customWidth="1"/>
    <col min="13302" max="13302" width="13.85546875" style="1" customWidth="1"/>
    <col min="13303" max="13303" width="38.7109375" style="1" customWidth="1"/>
    <col min="13304" max="13304" width="3" style="1" bestFit="1" customWidth="1"/>
    <col min="13305" max="13305" width="32.28515625" style="1" customWidth="1"/>
    <col min="13306" max="13306" width="46.28515625" style="1" customWidth="1"/>
    <col min="13307" max="13307" width="19" style="1" customWidth="1"/>
    <col min="13308" max="13308" width="0" style="1" hidden="1" customWidth="1"/>
    <col min="13309" max="13309" width="17.7109375" style="1" customWidth="1"/>
    <col min="13310" max="13310" width="0" style="1" hidden="1" customWidth="1"/>
    <col min="13311" max="13311" width="22.28515625" style="1" customWidth="1"/>
    <col min="13312" max="13312" width="5.28515625" style="1" customWidth="1"/>
    <col min="13313" max="13313" width="36.28515625" style="1" customWidth="1"/>
    <col min="13314" max="13314" width="5.7109375" style="1" customWidth="1"/>
    <col min="13315" max="13315" width="0" style="1" hidden="1" customWidth="1"/>
    <col min="13316" max="13316" width="20.7109375" style="1" customWidth="1"/>
    <col min="13317" max="13317" width="4.85546875" style="1" customWidth="1"/>
    <col min="13318" max="13318" width="0" style="1" hidden="1" customWidth="1"/>
    <col min="13319" max="13319" width="24.7109375" style="1" customWidth="1"/>
    <col min="13320" max="13320" width="12.28515625" style="1" customWidth="1"/>
    <col min="13321" max="13321" width="0" style="1" hidden="1" customWidth="1"/>
    <col min="13322" max="13322" width="3.42578125" style="1" customWidth="1"/>
    <col min="13323" max="13323" width="0" style="1" hidden="1" customWidth="1"/>
    <col min="13324" max="13324" width="17.7109375" style="1" customWidth="1"/>
    <col min="13325" max="13325" width="3.42578125" style="1" customWidth="1"/>
    <col min="13326" max="13326" width="0" style="1" hidden="1" customWidth="1"/>
    <col min="13327" max="13327" width="23.7109375" style="1" customWidth="1"/>
    <col min="13328" max="13328" width="10" style="1" customWidth="1"/>
    <col min="13329" max="13329" width="0" style="1" hidden="1" customWidth="1"/>
    <col min="13330" max="13331" width="14.7109375" style="1" customWidth="1"/>
    <col min="13332" max="13332" width="12.85546875" style="1" customWidth="1"/>
    <col min="13333" max="13333" width="3.28515625" style="1" customWidth="1"/>
    <col min="13334" max="13334" width="30.28515625" style="1" customWidth="1"/>
    <col min="13335" max="13335" width="5" style="1" customWidth="1"/>
    <col min="13336" max="13336" width="0" style="1" hidden="1" customWidth="1"/>
    <col min="13337" max="13337" width="14.28515625" style="1" customWidth="1"/>
    <col min="13338" max="13338" width="5.7109375" style="1" customWidth="1"/>
    <col min="13339" max="13339" width="0" style="1" hidden="1" customWidth="1"/>
    <col min="13340" max="13340" width="17.28515625" style="1" customWidth="1"/>
    <col min="13341" max="13341" width="12.7109375" style="1" customWidth="1"/>
    <col min="13342" max="13342" width="0" style="1" hidden="1" customWidth="1"/>
    <col min="13343" max="13343" width="5.28515625" style="1" customWidth="1"/>
    <col min="13344" max="13344" width="0" style="1" hidden="1" customWidth="1"/>
    <col min="13345" max="13345" width="17" style="1" customWidth="1"/>
    <col min="13346" max="13346" width="6.28515625" style="1" customWidth="1"/>
    <col min="13347" max="13347" width="0" style="1" hidden="1" customWidth="1"/>
    <col min="13348" max="13348" width="14.28515625" style="1" customWidth="1"/>
    <col min="13349" max="13349" width="7.5703125" style="1" customWidth="1"/>
    <col min="13350" max="13350" width="0" style="1" hidden="1" customWidth="1"/>
    <col min="13351" max="13352" width="14.28515625" style="1" customWidth="1"/>
    <col min="13353" max="13353" width="20.85546875" style="1" customWidth="1"/>
    <col min="13354" max="13354" width="14.42578125" style="1" customWidth="1"/>
    <col min="13355" max="13355" width="15" style="1" customWidth="1"/>
    <col min="13356" max="13356" width="2.7109375" style="1" customWidth="1"/>
    <col min="13357" max="13357" width="11.7109375" style="1" customWidth="1"/>
    <col min="13358" max="13358" width="11.5703125" style="1" customWidth="1"/>
    <col min="13359" max="13359" width="2.28515625" style="1" customWidth="1"/>
    <col min="13360" max="13360" width="41" style="1" customWidth="1"/>
    <col min="13361" max="13361" width="14.28515625" style="1" customWidth="1"/>
    <col min="13362" max="13363" width="11.5703125" style="1" customWidth="1"/>
    <col min="13364" max="13364" width="21.85546875" style="1" customWidth="1"/>
    <col min="13365" max="13556" width="11.42578125" style="1"/>
    <col min="13557" max="13557" width="21.85546875" style="1" customWidth="1"/>
    <col min="13558" max="13558" width="13.85546875" style="1" customWidth="1"/>
    <col min="13559" max="13559" width="38.7109375" style="1" customWidth="1"/>
    <col min="13560" max="13560" width="3" style="1" bestFit="1" customWidth="1"/>
    <col min="13561" max="13561" width="32.28515625" style="1" customWidth="1"/>
    <col min="13562" max="13562" width="46.28515625" style="1" customWidth="1"/>
    <col min="13563" max="13563" width="19" style="1" customWidth="1"/>
    <col min="13564" max="13564" width="0" style="1" hidden="1" customWidth="1"/>
    <col min="13565" max="13565" width="17.7109375" style="1" customWidth="1"/>
    <col min="13566" max="13566" width="0" style="1" hidden="1" customWidth="1"/>
    <col min="13567" max="13567" width="22.28515625" style="1" customWidth="1"/>
    <col min="13568" max="13568" width="5.28515625" style="1" customWidth="1"/>
    <col min="13569" max="13569" width="36.28515625" style="1" customWidth="1"/>
    <col min="13570" max="13570" width="5.7109375" style="1" customWidth="1"/>
    <col min="13571" max="13571" width="0" style="1" hidden="1" customWidth="1"/>
    <col min="13572" max="13572" width="20.7109375" style="1" customWidth="1"/>
    <col min="13573" max="13573" width="4.85546875" style="1" customWidth="1"/>
    <col min="13574" max="13574" width="0" style="1" hidden="1" customWidth="1"/>
    <col min="13575" max="13575" width="24.7109375" style="1" customWidth="1"/>
    <col min="13576" max="13576" width="12.28515625" style="1" customWidth="1"/>
    <col min="13577" max="13577" width="0" style="1" hidden="1" customWidth="1"/>
    <col min="13578" max="13578" width="3.42578125" style="1" customWidth="1"/>
    <col min="13579" max="13579" width="0" style="1" hidden="1" customWidth="1"/>
    <col min="13580" max="13580" width="17.7109375" style="1" customWidth="1"/>
    <col min="13581" max="13581" width="3.42578125" style="1" customWidth="1"/>
    <col min="13582" max="13582" width="0" style="1" hidden="1" customWidth="1"/>
    <col min="13583" max="13583" width="23.7109375" style="1" customWidth="1"/>
    <col min="13584" max="13584" width="10" style="1" customWidth="1"/>
    <col min="13585" max="13585" width="0" style="1" hidden="1" customWidth="1"/>
    <col min="13586" max="13587" width="14.7109375" style="1" customWidth="1"/>
    <col min="13588" max="13588" width="12.85546875" style="1" customWidth="1"/>
    <col min="13589" max="13589" width="3.28515625" style="1" customWidth="1"/>
    <col min="13590" max="13590" width="30.28515625" style="1" customWidth="1"/>
    <col min="13591" max="13591" width="5" style="1" customWidth="1"/>
    <col min="13592" max="13592" width="0" style="1" hidden="1" customWidth="1"/>
    <col min="13593" max="13593" width="14.28515625" style="1" customWidth="1"/>
    <col min="13594" max="13594" width="5.7109375" style="1" customWidth="1"/>
    <col min="13595" max="13595" width="0" style="1" hidden="1" customWidth="1"/>
    <col min="13596" max="13596" width="17.28515625" style="1" customWidth="1"/>
    <col min="13597" max="13597" width="12.7109375" style="1" customWidth="1"/>
    <col min="13598" max="13598" width="0" style="1" hidden="1" customWidth="1"/>
    <col min="13599" max="13599" width="5.28515625" style="1" customWidth="1"/>
    <col min="13600" max="13600" width="0" style="1" hidden="1" customWidth="1"/>
    <col min="13601" max="13601" width="17" style="1" customWidth="1"/>
    <col min="13602" max="13602" width="6.28515625" style="1" customWidth="1"/>
    <col min="13603" max="13603" width="0" style="1" hidden="1" customWidth="1"/>
    <col min="13604" max="13604" width="14.28515625" style="1" customWidth="1"/>
    <col min="13605" max="13605" width="7.5703125" style="1" customWidth="1"/>
    <col min="13606" max="13606" width="0" style="1" hidden="1" customWidth="1"/>
    <col min="13607" max="13608" width="14.28515625" style="1" customWidth="1"/>
    <col min="13609" max="13609" width="20.85546875" style="1" customWidth="1"/>
    <col min="13610" max="13610" width="14.42578125" style="1" customWidth="1"/>
    <col min="13611" max="13611" width="15" style="1" customWidth="1"/>
    <col min="13612" max="13612" width="2.7109375" style="1" customWidth="1"/>
    <col min="13613" max="13613" width="11.7109375" style="1" customWidth="1"/>
    <col min="13614" max="13614" width="11.5703125" style="1" customWidth="1"/>
    <col min="13615" max="13615" width="2.28515625" style="1" customWidth="1"/>
    <col min="13616" max="13616" width="41" style="1" customWidth="1"/>
    <col min="13617" max="13617" width="14.28515625" style="1" customWidth="1"/>
    <col min="13618" max="13619" width="11.5703125" style="1" customWidth="1"/>
    <col min="13620" max="13620" width="21.85546875" style="1" customWidth="1"/>
    <col min="13621" max="13812" width="11.42578125" style="1"/>
    <col min="13813" max="13813" width="21.85546875" style="1" customWidth="1"/>
    <col min="13814" max="13814" width="13.85546875" style="1" customWidth="1"/>
    <col min="13815" max="13815" width="38.7109375" style="1" customWidth="1"/>
    <col min="13816" max="13816" width="3" style="1" bestFit="1" customWidth="1"/>
    <col min="13817" max="13817" width="32.28515625" style="1" customWidth="1"/>
    <col min="13818" max="13818" width="46.28515625" style="1" customWidth="1"/>
    <col min="13819" max="13819" width="19" style="1" customWidth="1"/>
    <col min="13820" max="13820" width="0" style="1" hidden="1" customWidth="1"/>
    <col min="13821" max="13821" width="17.7109375" style="1" customWidth="1"/>
    <col min="13822" max="13822" width="0" style="1" hidden="1" customWidth="1"/>
    <col min="13823" max="13823" width="22.28515625" style="1" customWidth="1"/>
    <col min="13824" max="13824" width="5.28515625" style="1" customWidth="1"/>
    <col min="13825" max="13825" width="36.28515625" style="1" customWidth="1"/>
    <col min="13826" max="13826" width="5.7109375" style="1" customWidth="1"/>
    <col min="13827" max="13827" width="0" style="1" hidden="1" customWidth="1"/>
    <col min="13828" max="13828" width="20.7109375" style="1" customWidth="1"/>
    <col min="13829" max="13829" width="4.85546875" style="1" customWidth="1"/>
    <col min="13830" max="13830" width="0" style="1" hidden="1" customWidth="1"/>
    <col min="13831" max="13831" width="24.7109375" style="1" customWidth="1"/>
    <col min="13832" max="13832" width="12.28515625" style="1" customWidth="1"/>
    <col min="13833" max="13833" width="0" style="1" hidden="1" customWidth="1"/>
    <col min="13834" max="13834" width="3.42578125" style="1" customWidth="1"/>
    <col min="13835" max="13835" width="0" style="1" hidden="1" customWidth="1"/>
    <col min="13836" max="13836" width="17.7109375" style="1" customWidth="1"/>
    <col min="13837" max="13837" width="3.42578125" style="1" customWidth="1"/>
    <col min="13838" max="13838" width="0" style="1" hidden="1" customWidth="1"/>
    <col min="13839" max="13839" width="23.7109375" style="1" customWidth="1"/>
    <col min="13840" max="13840" width="10" style="1" customWidth="1"/>
    <col min="13841" max="13841" width="0" style="1" hidden="1" customWidth="1"/>
    <col min="13842" max="13843" width="14.7109375" style="1" customWidth="1"/>
    <col min="13844" max="13844" width="12.85546875" style="1" customWidth="1"/>
    <col min="13845" max="13845" width="3.28515625" style="1" customWidth="1"/>
    <col min="13846" max="13846" width="30.28515625" style="1" customWidth="1"/>
    <col min="13847" max="13847" width="5" style="1" customWidth="1"/>
    <col min="13848" max="13848" width="0" style="1" hidden="1" customWidth="1"/>
    <col min="13849" max="13849" width="14.28515625" style="1" customWidth="1"/>
    <col min="13850" max="13850" width="5.7109375" style="1" customWidth="1"/>
    <col min="13851" max="13851" width="0" style="1" hidden="1" customWidth="1"/>
    <col min="13852" max="13852" width="17.28515625" style="1" customWidth="1"/>
    <col min="13853" max="13853" width="12.7109375" style="1" customWidth="1"/>
    <col min="13854" max="13854" width="0" style="1" hidden="1" customWidth="1"/>
    <col min="13855" max="13855" width="5.28515625" style="1" customWidth="1"/>
    <col min="13856" max="13856" width="0" style="1" hidden="1" customWidth="1"/>
    <col min="13857" max="13857" width="17" style="1" customWidth="1"/>
    <col min="13858" max="13858" width="6.28515625" style="1" customWidth="1"/>
    <col min="13859" max="13859" width="0" style="1" hidden="1" customWidth="1"/>
    <col min="13860" max="13860" width="14.28515625" style="1" customWidth="1"/>
    <col min="13861" max="13861" width="7.5703125" style="1" customWidth="1"/>
    <col min="13862" max="13862" width="0" style="1" hidden="1" customWidth="1"/>
    <col min="13863" max="13864" width="14.28515625" style="1" customWidth="1"/>
    <col min="13865" max="13865" width="20.85546875" style="1" customWidth="1"/>
    <col min="13866" max="13866" width="14.42578125" style="1" customWidth="1"/>
    <col min="13867" max="13867" width="15" style="1" customWidth="1"/>
    <col min="13868" max="13868" width="2.7109375" style="1" customWidth="1"/>
    <col min="13869" max="13869" width="11.7109375" style="1" customWidth="1"/>
    <col min="13870" max="13870" width="11.5703125" style="1" customWidth="1"/>
    <col min="13871" max="13871" width="2.28515625" style="1" customWidth="1"/>
    <col min="13872" max="13872" width="41" style="1" customWidth="1"/>
    <col min="13873" max="13873" width="14.28515625" style="1" customWidth="1"/>
    <col min="13874" max="13875" width="11.5703125" style="1" customWidth="1"/>
    <col min="13876" max="13876" width="21.85546875" style="1" customWidth="1"/>
    <col min="13877" max="14068" width="11.42578125" style="1"/>
    <col min="14069" max="14069" width="21.85546875" style="1" customWidth="1"/>
    <col min="14070" max="14070" width="13.85546875" style="1" customWidth="1"/>
    <col min="14071" max="14071" width="38.7109375" style="1" customWidth="1"/>
    <col min="14072" max="14072" width="3" style="1" bestFit="1" customWidth="1"/>
    <col min="14073" max="14073" width="32.28515625" style="1" customWidth="1"/>
    <col min="14074" max="14074" width="46.28515625" style="1" customWidth="1"/>
    <col min="14075" max="14075" width="19" style="1" customWidth="1"/>
    <col min="14076" max="14076" width="0" style="1" hidden="1" customWidth="1"/>
    <col min="14077" max="14077" width="17.7109375" style="1" customWidth="1"/>
    <col min="14078" max="14078" width="0" style="1" hidden="1" customWidth="1"/>
    <col min="14079" max="14079" width="22.28515625" style="1" customWidth="1"/>
    <col min="14080" max="14080" width="5.28515625" style="1" customWidth="1"/>
    <col min="14081" max="14081" width="36.28515625" style="1" customWidth="1"/>
    <col min="14082" max="14082" width="5.7109375" style="1" customWidth="1"/>
    <col min="14083" max="14083" width="0" style="1" hidden="1" customWidth="1"/>
    <col min="14084" max="14084" width="20.7109375" style="1" customWidth="1"/>
    <col min="14085" max="14085" width="4.85546875" style="1" customWidth="1"/>
    <col min="14086" max="14086" width="0" style="1" hidden="1" customWidth="1"/>
    <col min="14087" max="14087" width="24.7109375" style="1" customWidth="1"/>
    <col min="14088" max="14088" width="12.28515625" style="1" customWidth="1"/>
    <col min="14089" max="14089" width="0" style="1" hidden="1" customWidth="1"/>
    <col min="14090" max="14090" width="3.42578125" style="1" customWidth="1"/>
    <col min="14091" max="14091" width="0" style="1" hidden="1" customWidth="1"/>
    <col min="14092" max="14092" width="17.7109375" style="1" customWidth="1"/>
    <col min="14093" max="14093" width="3.42578125" style="1" customWidth="1"/>
    <col min="14094" max="14094" width="0" style="1" hidden="1" customWidth="1"/>
    <col min="14095" max="14095" width="23.7109375" style="1" customWidth="1"/>
    <col min="14096" max="14096" width="10" style="1" customWidth="1"/>
    <col min="14097" max="14097" width="0" style="1" hidden="1" customWidth="1"/>
    <col min="14098" max="14099" width="14.7109375" style="1" customWidth="1"/>
    <col min="14100" max="14100" width="12.85546875" style="1" customWidth="1"/>
    <col min="14101" max="14101" width="3.28515625" style="1" customWidth="1"/>
    <col min="14102" max="14102" width="30.28515625" style="1" customWidth="1"/>
    <col min="14103" max="14103" width="5" style="1" customWidth="1"/>
    <col min="14104" max="14104" width="0" style="1" hidden="1" customWidth="1"/>
    <col min="14105" max="14105" width="14.28515625" style="1" customWidth="1"/>
    <col min="14106" max="14106" width="5.7109375" style="1" customWidth="1"/>
    <col min="14107" max="14107" width="0" style="1" hidden="1" customWidth="1"/>
    <col min="14108" max="14108" width="17.28515625" style="1" customWidth="1"/>
    <col min="14109" max="14109" width="12.7109375" style="1" customWidth="1"/>
    <col min="14110" max="14110" width="0" style="1" hidden="1" customWidth="1"/>
    <col min="14111" max="14111" width="5.28515625" style="1" customWidth="1"/>
    <col min="14112" max="14112" width="0" style="1" hidden="1" customWidth="1"/>
    <col min="14113" max="14113" width="17" style="1" customWidth="1"/>
    <col min="14114" max="14114" width="6.28515625" style="1" customWidth="1"/>
    <col min="14115" max="14115" width="0" style="1" hidden="1" customWidth="1"/>
    <col min="14116" max="14116" width="14.28515625" style="1" customWidth="1"/>
    <col min="14117" max="14117" width="7.5703125" style="1" customWidth="1"/>
    <col min="14118" max="14118" width="0" style="1" hidden="1" customWidth="1"/>
    <col min="14119" max="14120" width="14.28515625" style="1" customWidth="1"/>
    <col min="14121" max="14121" width="20.85546875" style="1" customWidth="1"/>
    <col min="14122" max="14122" width="14.42578125" style="1" customWidth="1"/>
    <col min="14123" max="14123" width="15" style="1" customWidth="1"/>
    <col min="14124" max="14124" width="2.7109375" style="1" customWidth="1"/>
    <col min="14125" max="14125" width="11.7109375" style="1" customWidth="1"/>
    <col min="14126" max="14126" width="11.5703125" style="1" customWidth="1"/>
    <col min="14127" max="14127" width="2.28515625" style="1" customWidth="1"/>
    <col min="14128" max="14128" width="41" style="1" customWidth="1"/>
    <col min="14129" max="14129" width="14.28515625" style="1" customWidth="1"/>
    <col min="14130" max="14131" width="11.5703125" style="1" customWidth="1"/>
    <col min="14132" max="14132" width="21.85546875" style="1" customWidth="1"/>
    <col min="14133" max="14324" width="11.42578125" style="1"/>
    <col min="14325" max="14325" width="21.85546875" style="1" customWidth="1"/>
    <col min="14326" max="14326" width="13.85546875" style="1" customWidth="1"/>
    <col min="14327" max="14327" width="38.7109375" style="1" customWidth="1"/>
    <col min="14328" max="14328" width="3" style="1" bestFit="1" customWidth="1"/>
    <col min="14329" max="14329" width="32.28515625" style="1" customWidth="1"/>
    <col min="14330" max="14330" width="46.28515625" style="1" customWidth="1"/>
    <col min="14331" max="14331" width="19" style="1" customWidth="1"/>
    <col min="14332" max="14332" width="0" style="1" hidden="1" customWidth="1"/>
    <col min="14333" max="14333" width="17.7109375" style="1" customWidth="1"/>
    <col min="14334" max="14334" width="0" style="1" hidden="1" customWidth="1"/>
    <col min="14335" max="14335" width="22.28515625" style="1" customWidth="1"/>
    <col min="14336" max="14336" width="5.28515625" style="1" customWidth="1"/>
    <col min="14337" max="14337" width="36.28515625" style="1" customWidth="1"/>
    <col min="14338" max="14338" width="5.7109375" style="1" customWidth="1"/>
    <col min="14339" max="14339" width="0" style="1" hidden="1" customWidth="1"/>
    <col min="14340" max="14340" width="20.7109375" style="1" customWidth="1"/>
    <col min="14341" max="14341" width="4.85546875" style="1" customWidth="1"/>
    <col min="14342" max="14342" width="0" style="1" hidden="1" customWidth="1"/>
    <col min="14343" max="14343" width="24.7109375" style="1" customWidth="1"/>
    <col min="14344" max="14344" width="12.28515625" style="1" customWidth="1"/>
    <col min="14345" max="14345" width="0" style="1" hidden="1" customWidth="1"/>
    <col min="14346" max="14346" width="3.42578125" style="1" customWidth="1"/>
    <col min="14347" max="14347" width="0" style="1" hidden="1" customWidth="1"/>
    <col min="14348" max="14348" width="17.7109375" style="1" customWidth="1"/>
    <col min="14349" max="14349" width="3.42578125" style="1" customWidth="1"/>
    <col min="14350" max="14350" width="0" style="1" hidden="1" customWidth="1"/>
    <col min="14351" max="14351" width="23.7109375" style="1" customWidth="1"/>
    <col min="14352" max="14352" width="10" style="1" customWidth="1"/>
    <col min="14353" max="14353" width="0" style="1" hidden="1" customWidth="1"/>
    <col min="14354" max="14355" width="14.7109375" style="1" customWidth="1"/>
    <col min="14356" max="14356" width="12.85546875" style="1" customWidth="1"/>
    <col min="14357" max="14357" width="3.28515625" style="1" customWidth="1"/>
    <col min="14358" max="14358" width="30.28515625" style="1" customWidth="1"/>
    <col min="14359" max="14359" width="5" style="1" customWidth="1"/>
    <col min="14360" max="14360" width="0" style="1" hidden="1" customWidth="1"/>
    <col min="14361" max="14361" width="14.28515625" style="1" customWidth="1"/>
    <col min="14362" max="14362" width="5.7109375" style="1" customWidth="1"/>
    <col min="14363" max="14363" width="0" style="1" hidden="1" customWidth="1"/>
    <col min="14364" max="14364" width="17.28515625" style="1" customWidth="1"/>
    <col min="14365" max="14365" width="12.7109375" style="1" customWidth="1"/>
    <col min="14366" max="14366" width="0" style="1" hidden="1" customWidth="1"/>
    <col min="14367" max="14367" width="5.28515625" style="1" customWidth="1"/>
    <col min="14368" max="14368" width="0" style="1" hidden="1" customWidth="1"/>
    <col min="14369" max="14369" width="17" style="1" customWidth="1"/>
    <col min="14370" max="14370" width="6.28515625" style="1" customWidth="1"/>
    <col min="14371" max="14371" width="0" style="1" hidden="1" customWidth="1"/>
    <col min="14372" max="14372" width="14.28515625" style="1" customWidth="1"/>
    <col min="14373" max="14373" width="7.5703125" style="1" customWidth="1"/>
    <col min="14374" max="14374" width="0" style="1" hidden="1" customWidth="1"/>
    <col min="14375" max="14376" width="14.28515625" style="1" customWidth="1"/>
    <col min="14377" max="14377" width="20.85546875" style="1" customWidth="1"/>
    <col min="14378" max="14378" width="14.42578125" style="1" customWidth="1"/>
    <col min="14379" max="14379" width="15" style="1" customWidth="1"/>
    <col min="14380" max="14380" width="2.7109375" style="1" customWidth="1"/>
    <col min="14381" max="14381" width="11.7109375" style="1" customWidth="1"/>
    <col min="14382" max="14382" width="11.5703125" style="1" customWidth="1"/>
    <col min="14383" max="14383" width="2.28515625" style="1" customWidth="1"/>
    <col min="14384" max="14384" width="41" style="1" customWidth="1"/>
    <col min="14385" max="14385" width="14.28515625" style="1" customWidth="1"/>
    <col min="14386" max="14387" width="11.5703125" style="1" customWidth="1"/>
    <col min="14388" max="14388" width="21.85546875" style="1" customWidth="1"/>
    <col min="14389" max="14580" width="11.42578125" style="1"/>
    <col min="14581" max="14581" width="21.85546875" style="1" customWidth="1"/>
    <col min="14582" max="14582" width="13.85546875" style="1" customWidth="1"/>
    <col min="14583" max="14583" width="38.7109375" style="1" customWidth="1"/>
    <col min="14584" max="14584" width="3" style="1" bestFit="1" customWidth="1"/>
    <col min="14585" max="14585" width="32.28515625" style="1" customWidth="1"/>
    <col min="14586" max="14586" width="46.28515625" style="1" customWidth="1"/>
    <col min="14587" max="14587" width="19" style="1" customWidth="1"/>
    <col min="14588" max="14588" width="0" style="1" hidden="1" customWidth="1"/>
    <col min="14589" max="14589" width="17.7109375" style="1" customWidth="1"/>
    <col min="14590" max="14590" width="0" style="1" hidden="1" customWidth="1"/>
    <col min="14591" max="14591" width="22.28515625" style="1" customWidth="1"/>
    <col min="14592" max="14592" width="5.28515625" style="1" customWidth="1"/>
    <col min="14593" max="14593" width="36.28515625" style="1" customWidth="1"/>
    <col min="14594" max="14594" width="5.7109375" style="1" customWidth="1"/>
    <col min="14595" max="14595" width="0" style="1" hidden="1" customWidth="1"/>
    <col min="14596" max="14596" width="20.7109375" style="1" customWidth="1"/>
    <col min="14597" max="14597" width="4.85546875" style="1" customWidth="1"/>
    <col min="14598" max="14598" width="0" style="1" hidden="1" customWidth="1"/>
    <col min="14599" max="14599" width="24.7109375" style="1" customWidth="1"/>
    <col min="14600" max="14600" width="12.28515625" style="1" customWidth="1"/>
    <col min="14601" max="14601" width="0" style="1" hidden="1" customWidth="1"/>
    <col min="14602" max="14602" width="3.42578125" style="1" customWidth="1"/>
    <col min="14603" max="14603" width="0" style="1" hidden="1" customWidth="1"/>
    <col min="14604" max="14604" width="17.7109375" style="1" customWidth="1"/>
    <col min="14605" max="14605" width="3.42578125" style="1" customWidth="1"/>
    <col min="14606" max="14606" width="0" style="1" hidden="1" customWidth="1"/>
    <col min="14607" max="14607" width="23.7109375" style="1" customWidth="1"/>
    <col min="14608" max="14608" width="10" style="1" customWidth="1"/>
    <col min="14609" max="14609" width="0" style="1" hidden="1" customWidth="1"/>
    <col min="14610" max="14611" width="14.7109375" style="1" customWidth="1"/>
    <col min="14612" max="14612" width="12.85546875" style="1" customWidth="1"/>
    <col min="14613" max="14613" width="3.28515625" style="1" customWidth="1"/>
    <col min="14614" max="14614" width="30.28515625" style="1" customWidth="1"/>
    <col min="14615" max="14615" width="5" style="1" customWidth="1"/>
    <col min="14616" max="14616" width="0" style="1" hidden="1" customWidth="1"/>
    <col min="14617" max="14617" width="14.28515625" style="1" customWidth="1"/>
    <col min="14618" max="14618" width="5.7109375" style="1" customWidth="1"/>
    <col min="14619" max="14619" width="0" style="1" hidden="1" customWidth="1"/>
    <col min="14620" max="14620" width="17.28515625" style="1" customWidth="1"/>
    <col min="14621" max="14621" width="12.7109375" style="1" customWidth="1"/>
    <col min="14622" max="14622" width="0" style="1" hidden="1" customWidth="1"/>
    <col min="14623" max="14623" width="5.28515625" style="1" customWidth="1"/>
    <col min="14624" max="14624" width="0" style="1" hidden="1" customWidth="1"/>
    <col min="14625" max="14625" width="17" style="1" customWidth="1"/>
    <col min="14626" max="14626" width="6.28515625" style="1" customWidth="1"/>
    <col min="14627" max="14627" width="0" style="1" hidden="1" customWidth="1"/>
    <col min="14628" max="14628" width="14.28515625" style="1" customWidth="1"/>
    <col min="14629" max="14629" width="7.5703125" style="1" customWidth="1"/>
    <col min="14630" max="14630" width="0" style="1" hidden="1" customWidth="1"/>
    <col min="14631" max="14632" width="14.28515625" style="1" customWidth="1"/>
    <col min="14633" max="14633" width="20.85546875" style="1" customWidth="1"/>
    <col min="14634" max="14634" width="14.42578125" style="1" customWidth="1"/>
    <col min="14635" max="14635" width="15" style="1" customWidth="1"/>
    <col min="14636" max="14636" width="2.7109375" style="1" customWidth="1"/>
    <col min="14637" max="14637" width="11.7109375" style="1" customWidth="1"/>
    <col min="14638" max="14638" width="11.5703125" style="1" customWidth="1"/>
    <col min="14639" max="14639" width="2.28515625" style="1" customWidth="1"/>
    <col min="14640" max="14640" width="41" style="1" customWidth="1"/>
    <col min="14641" max="14641" width="14.28515625" style="1" customWidth="1"/>
    <col min="14642" max="14643" width="11.5703125" style="1" customWidth="1"/>
    <col min="14644" max="14644" width="21.85546875" style="1" customWidth="1"/>
    <col min="14645" max="14836" width="11.42578125" style="1"/>
    <col min="14837" max="14837" width="21.85546875" style="1" customWidth="1"/>
    <col min="14838" max="14838" width="13.85546875" style="1" customWidth="1"/>
    <col min="14839" max="14839" width="38.7109375" style="1" customWidth="1"/>
    <col min="14840" max="14840" width="3" style="1" bestFit="1" customWidth="1"/>
    <col min="14841" max="14841" width="32.28515625" style="1" customWidth="1"/>
    <col min="14842" max="14842" width="46.28515625" style="1" customWidth="1"/>
    <col min="14843" max="14843" width="19" style="1" customWidth="1"/>
    <col min="14844" max="14844" width="0" style="1" hidden="1" customWidth="1"/>
    <col min="14845" max="14845" width="17.7109375" style="1" customWidth="1"/>
    <col min="14846" max="14846" width="0" style="1" hidden="1" customWidth="1"/>
    <col min="14847" max="14847" width="22.28515625" style="1" customWidth="1"/>
    <col min="14848" max="14848" width="5.28515625" style="1" customWidth="1"/>
    <col min="14849" max="14849" width="36.28515625" style="1" customWidth="1"/>
    <col min="14850" max="14850" width="5.7109375" style="1" customWidth="1"/>
    <col min="14851" max="14851" width="0" style="1" hidden="1" customWidth="1"/>
    <col min="14852" max="14852" width="20.7109375" style="1" customWidth="1"/>
    <col min="14853" max="14853" width="4.85546875" style="1" customWidth="1"/>
    <col min="14854" max="14854" width="0" style="1" hidden="1" customWidth="1"/>
    <col min="14855" max="14855" width="24.7109375" style="1" customWidth="1"/>
    <col min="14856" max="14856" width="12.28515625" style="1" customWidth="1"/>
    <col min="14857" max="14857" width="0" style="1" hidden="1" customWidth="1"/>
    <col min="14858" max="14858" width="3.42578125" style="1" customWidth="1"/>
    <col min="14859" max="14859" width="0" style="1" hidden="1" customWidth="1"/>
    <col min="14860" max="14860" width="17.7109375" style="1" customWidth="1"/>
    <col min="14861" max="14861" width="3.42578125" style="1" customWidth="1"/>
    <col min="14862" max="14862" width="0" style="1" hidden="1" customWidth="1"/>
    <col min="14863" max="14863" width="23.7109375" style="1" customWidth="1"/>
    <col min="14864" max="14864" width="10" style="1" customWidth="1"/>
    <col min="14865" max="14865" width="0" style="1" hidden="1" customWidth="1"/>
    <col min="14866" max="14867" width="14.7109375" style="1" customWidth="1"/>
    <col min="14868" max="14868" width="12.85546875" style="1" customWidth="1"/>
    <col min="14869" max="14869" width="3.28515625" style="1" customWidth="1"/>
    <col min="14870" max="14870" width="30.28515625" style="1" customWidth="1"/>
    <col min="14871" max="14871" width="5" style="1" customWidth="1"/>
    <col min="14872" max="14872" width="0" style="1" hidden="1" customWidth="1"/>
    <col min="14873" max="14873" width="14.28515625" style="1" customWidth="1"/>
    <col min="14874" max="14874" width="5.7109375" style="1" customWidth="1"/>
    <col min="14875" max="14875" width="0" style="1" hidden="1" customWidth="1"/>
    <col min="14876" max="14876" width="17.28515625" style="1" customWidth="1"/>
    <col min="14877" max="14877" width="12.7109375" style="1" customWidth="1"/>
    <col min="14878" max="14878" width="0" style="1" hidden="1" customWidth="1"/>
    <col min="14879" max="14879" width="5.28515625" style="1" customWidth="1"/>
    <col min="14880" max="14880" width="0" style="1" hidden="1" customWidth="1"/>
    <col min="14881" max="14881" width="17" style="1" customWidth="1"/>
    <col min="14882" max="14882" width="6.28515625" style="1" customWidth="1"/>
    <col min="14883" max="14883" width="0" style="1" hidden="1" customWidth="1"/>
    <col min="14884" max="14884" width="14.28515625" style="1" customWidth="1"/>
    <col min="14885" max="14885" width="7.5703125" style="1" customWidth="1"/>
    <col min="14886" max="14886" width="0" style="1" hidden="1" customWidth="1"/>
    <col min="14887" max="14888" width="14.28515625" style="1" customWidth="1"/>
    <col min="14889" max="14889" width="20.85546875" style="1" customWidth="1"/>
    <col min="14890" max="14890" width="14.42578125" style="1" customWidth="1"/>
    <col min="14891" max="14891" width="15" style="1" customWidth="1"/>
    <col min="14892" max="14892" width="2.7109375" style="1" customWidth="1"/>
    <col min="14893" max="14893" width="11.7109375" style="1" customWidth="1"/>
    <col min="14894" max="14894" width="11.5703125" style="1" customWidth="1"/>
    <col min="14895" max="14895" width="2.28515625" style="1" customWidth="1"/>
    <col min="14896" max="14896" width="41" style="1" customWidth="1"/>
    <col min="14897" max="14897" width="14.28515625" style="1" customWidth="1"/>
    <col min="14898" max="14899" width="11.5703125" style="1" customWidth="1"/>
    <col min="14900" max="14900" width="21.85546875" style="1" customWidth="1"/>
    <col min="14901" max="15092" width="11.42578125" style="1"/>
    <col min="15093" max="15093" width="21.85546875" style="1" customWidth="1"/>
    <col min="15094" max="15094" width="13.85546875" style="1" customWidth="1"/>
    <col min="15095" max="15095" width="38.7109375" style="1" customWidth="1"/>
    <col min="15096" max="15096" width="3" style="1" bestFit="1" customWidth="1"/>
    <col min="15097" max="15097" width="32.28515625" style="1" customWidth="1"/>
    <col min="15098" max="15098" width="46.28515625" style="1" customWidth="1"/>
    <col min="15099" max="15099" width="19" style="1" customWidth="1"/>
    <col min="15100" max="15100" width="0" style="1" hidden="1" customWidth="1"/>
    <col min="15101" max="15101" width="17.7109375" style="1" customWidth="1"/>
    <col min="15102" max="15102" width="0" style="1" hidden="1" customWidth="1"/>
    <col min="15103" max="15103" width="22.28515625" style="1" customWidth="1"/>
    <col min="15104" max="15104" width="5.28515625" style="1" customWidth="1"/>
    <col min="15105" max="15105" width="36.28515625" style="1" customWidth="1"/>
    <col min="15106" max="15106" width="5.7109375" style="1" customWidth="1"/>
    <col min="15107" max="15107" width="0" style="1" hidden="1" customWidth="1"/>
    <col min="15108" max="15108" width="20.7109375" style="1" customWidth="1"/>
    <col min="15109" max="15109" width="4.85546875" style="1" customWidth="1"/>
    <col min="15110" max="15110" width="0" style="1" hidden="1" customWidth="1"/>
    <col min="15111" max="15111" width="24.7109375" style="1" customWidth="1"/>
    <col min="15112" max="15112" width="12.28515625" style="1" customWidth="1"/>
    <col min="15113" max="15113" width="0" style="1" hidden="1" customWidth="1"/>
    <col min="15114" max="15114" width="3.42578125" style="1" customWidth="1"/>
    <col min="15115" max="15115" width="0" style="1" hidden="1" customWidth="1"/>
    <col min="15116" max="15116" width="17.7109375" style="1" customWidth="1"/>
    <col min="15117" max="15117" width="3.42578125" style="1" customWidth="1"/>
    <col min="15118" max="15118" width="0" style="1" hidden="1" customWidth="1"/>
    <col min="15119" max="15119" width="23.7109375" style="1" customWidth="1"/>
    <col min="15120" max="15120" width="10" style="1" customWidth="1"/>
    <col min="15121" max="15121" width="0" style="1" hidden="1" customWidth="1"/>
    <col min="15122" max="15123" width="14.7109375" style="1" customWidth="1"/>
    <col min="15124" max="15124" width="12.85546875" style="1" customWidth="1"/>
    <col min="15125" max="15125" width="3.28515625" style="1" customWidth="1"/>
    <col min="15126" max="15126" width="30.28515625" style="1" customWidth="1"/>
    <col min="15127" max="15127" width="5" style="1" customWidth="1"/>
    <col min="15128" max="15128" width="0" style="1" hidden="1" customWidth="1"/>
    <col min="15129" max="15129" width="14.28515625" style="1" customWidth="1"/>
    <col min="15130" max="15130" width="5.7109375" style="1" customWidth="1"/>
    <col min="15131" max="15131" width="0" style="1" hidden="1" customWidth="1"/>
    <col min="15132" max="15132" width="17.28515625" style="1" customWidth="1"/>
    <col min="15133" max="15133" width="12.7109375" style="1" customWidth="1"/>
    <col min="15134" max="15134" width="0" style="1" hidden="1" customWidth="1"/>
    <col min="15135" max="15135" width="5.28515625" style="1" customWidth="1"/>
    <col min="15136" max="15136" width="0" style="1" hidden="1" customWidth="1"/>
    <col min="15137" max="15137" width="17" style="1" customWidth="1"/>
    <col min="15138" max="15138" width="6.28515625" style="1" customWidth="1"/>
    <col min="15139" max="15139" width="0" style="1" hidden="1" customWidth="1"/>
    <col min="15140" max="15140" width="14.28515625" style="1" customWidth="1"/>
    <col min="15141" max="15141" width="7.5703125" style="1" customWidth="1"/>
    <col min="15142" max="15142" width="0" style="1" hidden="1" customWidth="1"/>
    <col min="15143" max="15144" width="14.28515625" style="1" customWidth="1"/>
    <col min="15145" max="15145" width="20.85546875" style="1" customWidth="1"/>
    <col min="15146" max="15146" width="14.42578125" style="1" customWidth="1"/>
    <col min="15147" max="15147" width="15" style="1" customWidth="1"/>
    <col min="15148" max="15148" width="2.7109375" style="1" customWidth="1"/>
    <col min="15149" max="15149" width="11.7109375" style="1" customWidth="1"/>
    <col min="15150" max="15150" width="11.5703125" style="1" customWidth="1"/>
    <col min="15151" max="15151" width="2.28515625" style="1" customWidth="1"/>
    <col min="15152" max="15152" width="41" style="1" customWidth="1"/>
    <col min="15153" max="15153" width="14.28515625" style="1" customWidth="1"/>
    <col min="15154" max="15155" width="11.5703125" style="1" customWidth="1"/>
    <col min="15156" max="15156" width="21.85546875" style="1" customWidth="1"/>
    <col min="15157" max="15348" width="11.42578125" style="1"/>
    <col min="15349" max="15349" width="21.85546875" style="1" customWidth="1"/>
    <col min="15350" max="15350" width="13.85546875" style="1" customWidth="1"/>
    <col min="15351" max="15351" width="38.7109375" style="1" customWidth="1"/>
    <col min="15352" max="15352" width="3" style="1" bestFit="1" customWidth="1"/>
    <col min="15353" max="15353" width="32.28515625" style="1" customWidth="1"/>
    <col min="15354" max="15354" width="46.28515625" style="1" customWidth="1"/>
    <col min="15355" max="15355" width="19" style="1" customWidth="1"/>
    <col min="15356" max="15356" width="0" style="1" hidden="1" customWidth="1"/>
    <col min="15357" max="15357" width="17.7109375" style="1" customWidth="1"/>
    <col min="15358" max="15358" width="0" style="1" hidden="1" customWidth="1"/>
    <col min="15359" max="15359" width="22.28515625" style="1" customWidth="1"/>
    <col min="15360" max="15360" width="5.28515625" style="1" customWidth="1"/>
    <col min="15361" max="15361" width="36.28515625" style="1" customWidth="1"/>
    <col min="15362" max="15362" width="5.7109375" style="1" customWidth="1"/>
    <col min="15363" max="15363" width="0" style="1" hidden="1" customWidth="1"/>
    <col min="15364" max="15364" width="20.7109375" style="1" customWidth="1"/>
    <col min="15365" max="15365" width="4.85546875" style="1" customWidth="1"/>
    <col min="15366" max="15366" width="0" style="1" hidden="1" customWidth="1"/>
    <col min="15367" max="15367" width="24.7109375" style="1" customWidth="1"/>
    <col min="15368" max="15368" width="12.28515625" style="1" customWidth="1"/>
    <col min="15369" max="15369" width="0" style="1" hidden="1" customWidth="1"/>
    <col min="15370" max="15370" width="3.42578125" style="1" customWidth="1"/>
    <col min="15371" max="15371" width="0" style="1" hidden="1" customWidth="1"/>
    <col min="15372" max="15372" width="17.7109375" style="1" customWidth="1"/>
    <col min="15373" max="15373" width="3.42578125" style="1" customWidth="1"/>
    <col min="15374" max="15374" width="0" style="1" hidden="1" customWidth="1"/>
    <col min="15375" max="15375" width="23.7109375" style="1" customWidth="1"/>
    <col min="15376" max="15376" width="10" style="1" customWidth="1"/>
    <col min="15377" max="15377" width="0" style="1" hidden="1" customWidth="1"/>
    <col min="15378" max="15379" width="14.7109375" style="1" customWidth="1"/>
    <col min="15380" max="15380" width="12.85546875" style="1" customWidth="1"/>
    <col min="15381" max="15381" width="3.28515625" style="1" customWidth="1"/>
    <col min="15382" max="15382" width="30.28515625" style="1" customWidth="1"/>
    <col min="15383" max="15383" width="5" style="1" customWidth="1"/>
    <col min="15384" max="15384" width="0" style="1" hidden="1" customWidth="1"/>
    <col min="15385" max="15385" width="14.28515625" style="1" customWidth="1"/>
    <col min="15386" max="15386" width="5.7109375" style="1" customWidth="1"/>
    <col min="15387" max="15387" width="0" style="1" hidden="1" customWidth="1"/>
    <col min="15388" max="15388" width="17.28515625" style="1" customWidth="1"/>
    <col min="15389" max="15389" width="12.7109375" style="1" customWidth="1"/>
    <col min="15390" max="15390" width="0" style="1" hidden="1" customWidth="1"/>
    <col min="15391" max="15391" width="5.28515625" style="1" customWidth="1"/>
    <col min="15392" max="15392" width="0" style="1" hidden="1" customWidth="1"/>
    <col min="15393" max="15393" width="17" style="1" customWidth="1"/>
    <col min="15394" max="15394" width="6.28515625" style="1" customWidth="1"/>
    <col min="15395" max="15395" width="0" style="1" hidden="1" customWidth="1"/>
    <col min="15396" max="15396" width="14.28515625" style="1" customWidth="1"/>
    <col min="15397" max="15397" width="7.5703125" style="1" customWidth="1"/>
    <col min="15398" max="15398" width="0" style="1" hidden="1" customWidth="1"/>
    <col min="15399" max="15400" width="14.28515625" style="1" customWidth="1"/>
    <col min="15401" max="15401" width="20.85546875" style="1" customWidth="1"/>
    <col min="15402" max="15402" width="14.42578125" style="1" customWidth="1"/>
    <col min="15403" max="15403" width="15" style="1" customWidth="1"/>
    <col min="15404" max="15404" width="2.7109375" style="1" customWidth="1"/>
    <col min="15405" max="15405" width="11.7109375" style="1" customWidth="1"/>
    <col min="15406" max="15406" width="11.5703125" style="1" customWidth="1"/>
    <col min="15407" max="15407" width="2.28515625" style="1" customWidth="1"/>
    <col min="15408" max="15408" width="41" style="1" customWidth="1"/>
    <col min="15409" max="15409" width="14.28515625" style="1" customWidth="1"/>
    <col min="15410" max="15411" width="11.5703125" style="1" customWidth="1"/>
    <col min="15412" max="15412" width="21.85546875" style="1" customWidth="1"/>
    <col min="15413" max="15604" width="11.42578125" style="1"/>
    <col min="15605" max="15605" width="21.85546875" style="1" customWidth="1"/>
    <col min="15606" max="15606" width="13.85546875" style="1" customWidth="1"/>
    <col min="15607" max="15607" width="38.7109375" style="1" customWidth="1"/>
    <col min="15608" max="15608" width="3" style="1" bestFit="1" customWidth="1"/>
    <col min="15609" max="15609" width="32.28515625" style="1" customWidth="1"/>
    <col min="15610" max="15610" width="46.28515625" style="1" customWidth="1"/>
    <col min="15611" max="15611" width="19" style="1" customWidth="1"/>
    <col min="15612" max="15612" width="0" style="1" hidden="1" customWidth="1"/>
    <col min="15613" max="15613" width="17.7109375" style="1" customWidth="1"/>
    <col min="15614" max="15614" width="0" style="1" hidden="1" customWidth="1"/>
    <col min="15615" max="15615" width="22.28515625" style="1" customWidth="1"/>
    <col min="15616" max="15616" width="5.28515625" style="1" customWidth="1"/>
    <col min="15617" max="15617" width="36.28515625" style="1" customWidth="1"/>
    <col min="15618" max="15618" width="5.7109375" style="1" customWidth="1"/>
    <col min="15619" max="15619" width="0" style="1" hidden="1" customWidth="1"/>
    <col min="15620" max="15620" width="20.7109375" style="1" customWidth="1"/>
    <col min="15621" max="15621" width="4.85546875" style="1" customWidth="1"/>
    <col min="15622" max="15622" width="0" style="1" hidden="1" customWidth="1"/>
    <col min="15623" max="15623" width="24.7109375" style="1" customWidth="1"/>
    <col min="15624" max="15624" width="12.28515625" style="1" customWidth="1"/>
    <col min="15625" max="15625" width="0" style="1" hidden="1" customWidth="1"/>
    <col min="15626" max="15626" width="3.42578125" style="1" customWidth="1"/>
    <col min="15627" max="15627" width="0" style="1" hidden="1" customWidth="1"/>
    <col min="15628" max="15628" width="17.7109375" style="1" customWidth="1"/>
    <col min="15629" max="15629" width="3.42578125" style="1" customWidth="1"/>
    <col min="15630" max="15630" width="0" style="1" hidden="1" customWidth="1"/>
    <col min="15631" max="15631" width="23.7109375" style="1" customWidth="1"/>
    <col min="15632" max="15632" width="10" style="1" customWidth="1"/>
    <col min="15633" max="15633" width="0" style="1" hidden="1" customWidth="1"/>
    <col min="15634" max="15635" width="14.7109375" style="1" customWidth="1"/>
    <col min="15636" max="15636" width="12.85546875" style="1" customWidth="1"/>
    <col min="15637" max="15637" width="3.28515625" style="1" customWidth="1"/>
    <col min="15638" max="15638" width="30.28515625" style="1" customWidth="1"/>
    <col min="15639" max="15639" width="5" style="1" customWidth="1"/>
    <col min="15640" max="15640" width="0" style="1" hidden="1" customWidth="1"/>
    <col min="15641" max="15641" width="14.28515625" style="1" customWidth="1"/>
    <col min="15642" max="15642" width="5.7109375" style="1" customWidth="1"/>
    <col min="15643" max="15643" width="0" style="1" hidden="1" customWidth="1"/>
    <col min="15644" max="15644" width="17.28515625" style="1" customWidth="1"/>
    <col min="15645" max="15645" width="12.7109375" style="1" customWidth="1"/>
    <col min="15646" max="15646" width="0" style="1" hidden="1" customWidth="1"/>
    <col min="15647" max="15647" width="5.28515625" style="1" customWidth="1"/>
    <col min="15648" max="15648" width="0" style="1" hidden="1" customWidth="1"/>
    <col min="15649" max="15649" width="17" style="1" customWidth="1"/>
    <col min="15650" max="15650" width="6.28515625" style="1" customWidth="1"/>
    <col min="15651" max="15651" width="0" style="1" hidden="1" customWidth="1"/>
    <col min="15652" max="15652" width="14.28515625" style="1" customWidth="1"/>
    <col min="15653" max="15653" width="7.5703125" style="1" customWidth="1"/>
    <col min="15654" max="15654" width="0" style="1" hidden="1" customWidth="1"/>
    <col min="15655" max="15656" width="14.28515625" style="1" customWidth="1"/>
    <col min="15657" max="15657" width="20.85546875" style="1" customWidth="1"/>
    <col min="15658" max="15658" width="14.42578125" style="1" customWidth="1"/>
    <col min="15659" max="15659" width="15" style="1" customWidth="1"/>
    <col min="15660" max="15660" width="2.7109375" style="1" customWidth="1"/>
    <col min="15661" max="15661" width="11.7109375" style="1" customWidth="1"/>
    <col min="15662" max="15662" width="11.5703125" style="1" customWidth="1"/>
    <col min="15663" max="15663" width="2.28515625" style="1" customWidth="1"/>
    <col min="15664" max="15664" width="41" style="1" customWidth="1"/>
    <col min="15665" max="15665" width="14.28515625" style="1" customWidth="1"/>
    <col min="15666" max="15667" width="11.5703125" style="1" customWidth="1"/>
    <col min="15668" max="15668" width="21.85546875" style="1" customWidth="1"/>
    <col min="15669" max="15860" width="11.42578125" style="1"/>
    <col min="15861" max="15861" width="21.85546875" style="1" customWidth="1"/>
    <col min="15862" max="15862" width="13.85546875" style="1" customWidth="1"/>
    <col min="15863" max="15863" width="38.7109375" style="1" customWidth="1"/>
    <col min="15864" max="15864" width="3" style="1" bestFit="1" customWidth="1"/>
    <col min="15865" max="15865" width="32.28515625" style="1" customWidth="1"/>
    <col min="15866" max="15866" width="46.28515625" style="1" customWidth="1"/>
    <col min="15867" max="15867" width="19" style="1" customWidth="1"/>
    <col min="15868" max="15868" width="0" style="1" hidden="1" customWidth="1"/>
    <col min="15869" max="15869" width="17.7109375" style="1" customWidth="1"/>
    <col min="15870" max="15870" width="0" style="1" hidden="1" customWidth="1"/>
    <col min="15871" max="15871" width="22.28515625" style="1" customWidth="1"/>
    <col min="15872" max="15872" width="5.28515625" style="1" customWidth="1"/>
    <col min="15873" max="15873" width="36.28515625" style="1" customWidth="1"/>
    <col min="15874" max="15874" width="5.7109375" style="1" customWidth="1"/>
    <col min="15875" max="15875" width="0" style="1" hidden="1" customWidth="1"/>
    <col min="15876" max="15876" width="20.7109375" style="1" customWidth="1"/>
    <col min="15877" max="15877" width="4.85546875" style="1" customWidth="1"/>
    <col min="15878" max="15878" width="0" style="1" hidden="1" customWidth="1"/>
    <col min="15879" max="15879" width="24.7109375" style="1" customWidth="1"/>
    <col min="15880" max="15880" width="12.28515625" style="1" customWidth="1"/>
    <col min="15881" max="15881" width="0" style="1" hidden="1" customWidth="1"/>
    <col min="15882" max="15882" width="3.42578125" style="1" customWidth="1"/>
    <col min="15883" max="15883" width="0" style="1" hidden="1" customWidth="1"/>
    <col min="15884" max="15884" width="17.7109375" style="1" customWidth="1"/>
    <col min="15885" max="15885" width="3.42578125" style="1" customWidth="1"/>
    <col min="15886" max="15886" width="0" style="1" hidden="1" customWidth="1"/>
    <col min="15887" max="15887" width="23.7109375" style="1" customWidth="1"/>
    <col min="15888" max="15888" width="10" style="1" customWidth="1"/>
    <col min="15889" max="15889" width="0" style="1" hidden="1" customWidth="1"/>
    <col min="15890" max="15891" width="14.7109375" style="1" customWidth="1"/>
    <col min="15892" max="15892" width="12.85546875" style="1" customWidth="1"/>
    <col min="15893" max="15893" width="3.28515625" style="1" customWidth="1"/>
    <col min="15894" max="15894" width="30.28515625" style="1" customWidth="1"/>
    <col min="15895" max="15895" width="5" style="1" customWidth="1"/>
    <col min="15896" max="15896" width="0" style="1" hidden="1" customWidth="1"/>
    <col min="15897" max="15897" width="14.28515625" style="1" customWidth="1"/>
    <col min="15898" max="15898" width="5.7109375" style="1" customWidth="1"/>
    <col min="15899" max="15899" width="0" style="1" hidden="1" customWidth="1"/>
    <col min="15900" max="15900" width="17.28515625" style="1" customWidth="1"/>
    <col min="15901" max="15901" width="12.7109375" style="1" customWidth="1"/>
    <col min="15902" max="15902" width="0" style="1" hidden="1" customWidth="1"/>
    <col min="15903" max="15903" width="5.28515625" style="1" customWidth="1"/>
    <col min="15904" max="15904" width="0" style="1" hidden="1" customWidth="1"/>
    <col min="15905" max="15905" width="17" style="1" customWidth="1"/>
    <col min="15906" max="15906" width="6.28515625" style="1" customWidth="1"/>
    <col min="15907" max="15907" width="0" style="1" hidden="1" customWidth="1"/>
    <col min="15908" max="15908" width="14.28515625" style="1" customWidth="1"/>
    <col min="15909" max="15909" width="7.5703125" style="1" customWidth="1"/>
    <col min="15910" max="15910" width="0" style="1" hidden="1" customWidth="1"/>
    <col min="15911" max="15912" width="14.28515625" style="1" customWidth="1"/>
    <col min="15913" max="15913" width="20.85546875" style="1" customWidth="1"/>
    <col min="15914" max="15914" width="14.42578125" style="1" customWidth="1"/>
    <col min="15915" max="15915" width="15" style="1" customWidth="1"/>
    <col min="15916" max="15916" width="2.7109375" style="1" customWidth="1"/>
    <col min="15917" max="15917" width="11.7109375" style="1" customWidth="1"/>
    <col min="15918" max="15918" width="11.5703125" style="1" customWidth="1"/>
    <col min="15919" max="15919" width="2.28515625" style="1" customWidth="1"/>
    <col min="15920" max="15920" width="41" style="1" customWidth="1"/>
    <col min="15921" max="15921" width="14.28515625" style="1" customWidth="1"/>
    <col min="15922" max="15923" width="11.5703125" style="1" customWidth="1"/>
    <col min="15924" max="15924" width="21.85546875" style="1" customWidth="1"/>
    <col min="15925" max="16116" width="11.42578125" style="1"/>
    <col min="16117" max="16117" width="21.85546875" style="1" customWidth="1"/>
    <col min="16118" max="16118" width="13.85546875" style="1" customWidth="1"/>
    <col min="16119" max="16119" width="38.7109375" style="1" customWidth="1"/>
    <col min="16120" max="16120" width="3" style="1" bestFit="1" customWidth="1"/>
    <col min="16121" max="16121" width="32.28515625" style="1" customWidth="1"/>
    <col min="16122" max="16122" width="46.28515625" style="1" customWidth="1"/>
    <col min="16123" max="16123" width="19" style="1" customWidth="1"/>
    <col min="16124" max="16124" width="0" style="1" hidden="1" customWidth="1"/>
    <col min="16125" max="16125" width="17.7109375" style="1" customWidth="1"/>
    <col min="16126" max="16126" width="0" style="1" hidden="1" customWidth="1"/>
    <col min="16127" max="16127" width="22.28515625" style="1" customWidth="1"/>
    <col min="16128" max="16128" width="5.28515625" style="1" customWidth="1"/>
    <col min="16129" max="16129" width="36.28515625" style="1" customWidth="1"/>
    <col min="16130" max="16130" width="5.7109375" style="1" customWidth="1"/>
    <col min="16131" max="16131" width="0" style="1" hidden="1" customWidth="1"/>
    <col min="16132" max="16132" width="20.7109375" style="1" customWidth="1"/>
    <col min="16133" max="16133" width="4.85546875" style="1" customWidth="1"/>
    <col min="16134" max="16134" width="0" style="1" hidden="1" customWidth="1"/>
    <col min="16135" max="16135" width="24.7109375" style="1" customWidth="1"/>
    <col min="16136" max="16136" width="12.28515625" style="1" customWidth="1"/>
    <col min="16137" max="16137" width="0" style="1" hidden="1" customWidth="1"/>
    <col min="16138" max="16138" width="3.42578125" style="1" customWidth="1"/>
    <col min="16139" max="16139" width="0" style="1" hidden="1" customWidth="1"/>
    <col min="16140" max="16140" width="17.7109375" style="1" customWidth="1"/>
    <col min="16141" max="16141" width="3.42578125" style="1" customWidth="1"/>
    <col min="16142" max="16142" width="0" style="1" hidden="1" customWidth="1"/>
    <col min="16143" max="16143" width="23.7109375" style="1" customWidth="1"/>
    <col min="16144" max="16144" width="10" style="1" customWidth="1"/>
    <col min="16145" max="16145" width="0" style="1" hidden="1" customWidth="1"/>
    <col min="16146" max="16147" width="14.7109375" style="1" customWidth="1"/>
    <col min="16148" max="16148" width="12.85546875" style="1" customWidth="1"/>
    <col min="16149" max="16149" width="3.28515625" style="1" customWidth="1"/>
    <col min="16150" max="16150" width="30.28515625" style="1" customWidth="1"/>
    <col min="16151" max="16151" width="5" style="1" customWidth="1"/>
    <col min="16152" max="16152" width="0" style="1" hidden="1" customWidth="1"/>
    <col min="16153" max="16153" width="14.28515625" style="1" customWidth="1"/>
    <col min="16154" max="16154" width="5.7109375" style="1" customWidth="1"/>
    <col min="16155" max="16155" width="0" style="1" hidden="1" customWidth="1"/>
    <col min="16156" max="16156" width="17.28515625" style="1" customWidth="1"/>
    <col min="16157" max="16157" width="12.7109375" style="1" customWidth="1"/>
    <col min="16158" max="16158" width="0" style="1" hidden="1" customWidth="1"/>
    <col min="16159" max="16159" width="5.28515625" style="1" customWidth="1"/>
    <col min="16160" max="16160" width="0" style="1" hidden="1" customWidth="1"/>
    <col min="16161" max="16161" width="17" style="1" customWidth="1"/>
    <col min="16162" max="16162" width="6.28515625" style="1" customWidth="1"/>
    <col min="16163" max="16163" width="0" style="1" hidden="1" customWidth="1"/>
    <col min="16164" max="16164" width="14.28515625" style="1" customWidth="1"/>
    <col min="16165" max="16165" width="7.5703125" style="1" customWidth="1"/>
    <col min="16166" max="16166" width="0" style="1" hidden="1" customWidth="1"/>
    <col min="16167" max="16168" width="14.28515625" style="1" customWidth="1"/>
    <col min="16169" max="16169" width="20.85546875" style="1" customWidth="1"/>
    <col min="16170" max="16170" width="14.42578125" style="1" customWidth="1"/>
    <col min="16171" max="16171" width="15" style="1" customWidth="1"/>
    <col min="16172" max="16172" width="2.7109375" style="1" customWidth="1"/>
    <col min="16173" max="16173" width="11.7109375" style="1" customWidth="1"/>
    <col min="16174" max="16174" width="11.5703125" style="1" customWidth="1"/>
    <col min="16175" max="16175" width="2.28515625" style="1" customWidth="1"/>
    <col min="16176" max="16176" width="41" style="1" customWidth="1"/>
    <col min="16177" max="16177" width="14.28515625" style="1" customWidth="1"/>
    <col min="16178" max="16179" width="11.5703125" style="1" customWidth="1"/>
    <col min="16180" max="16180" width="21.85546875" style="1" customWidth="1"/>
    <col min="16181" max="16374" width="11.42578125" style="1"/>
    <col min="16375" max="16384" width="11.5703125" style="1" customWidth="1"/>
  </cols>
  <sheetData>
    <row r="1" spans="1:77" ht="19.5" customHeight="1" x14ac:dyDescent="0.25">
      <c r="A1" s="754" t="s">
        <v>150</v>
      </c>
      <c r="B1" s="755"/>
      <c r="C1" s="755"/>
      <c r="D1" s="755"/>
      <c r="E1" s="755"/>
      <c r="F1" s="755"/>
      <c r="G1" s="755"/>
      <c r="H1" s="755"/>
      <c r="I1" s="755"/>
      <c r="J1" s="755"/>
      <c r="K1" s="755"/>
      <c r="L1" s="755"/>
      <c r="M1" s="755"/>
      <c r="N1" s="755"/>
      <c r="O1" s="755"/>
      <c r="P1" s="755"/>
      <c r="Q1" s="755"/>
      <c r="R1" s="755"/>
      <c r="S1" s="755"/>
      <c r="T1" s="755"/>
      <c r="U1" s="758" t="s">
        <v>151</v>
      </c>
      <c r="V1" s="758"/>
      <c r="W1" s="758"/>
      <c r="X1" s="758"/>
      <c r="Y1" s="758"/>
      <c r="Z1" s="758"/>
      <c r="AA1" s="758"/>
      <c r="AB1" s="758"/>
      <c r="AC1" s="760" t="s">
        <v>152</v>
      </c>
      <c r="AD1" s="760"/>
      <c r="AE1" s="760"/>
      <c r="AF1" s="760"/>
      <c r="AG1" s="760"/>
      <c r="AH1" s="760"/>
      <c r="AI1" s="760"/>
      <c r="AJ1" s="760"/>
      <c r="AK1" s="760"/>
      <c r="AL1" s="417"/>
      <c r="AM1" s="761" t="s">
        <v>153</v>
      </c>
      <c r="AN1" s="761"/>
      <c r="AO1" s="762"/>
      <c r="AP1" s="780" t="s">
        <v>522</v>
      </c>
      <c r="AQ1" s="781"/>
      <c r="AR1" s="781"/>
      <c r="AS1" s="781"/>
      <c r="AT1" s="781"/>
      <c r="AU1" s="781"/>
      <c r="AV1" s="781"/>
      <c r="AW1" s="781"/>
      <c r="AX1" s="781"/>
      <c r="AY1" s="781"/>
      <c r="AZ1" s="781"/>
      <c r="BA1" s="781"/>
      <c r="BB1" s="781"/>
      <c r="BC1" s="781"/>
      <c r="BD1" s="781"/>
      <c r="BE1" s="781"/>
      <c r="BF1" s="781"/>
      <c r="BG1" s="781"/>
      <c r="BH1" s="781"/>
      <c r="BI1" s="781"/>
      <c r="BJ1" s="781"/>
      <c r="BK1" s="781"/>
      <c r="BL1" s="781"/>
      <c r="BM1" s="781"/>
      <c r="BN1" s="781"/>
      <c r="BO1" s="781"/>
      <c r="BP1" s="781"/>
      <c r="BQ1" s="781"/>
      <c r="BR1" s="781"/>
      <c r="BS1" s="781"/>
      <c r="BT1" s="781"/>
      <c r="BU1" s="781"/>
      <c r="BV1" s="781"/>
      <c r="BW1" s="781"/>
      <c r="BX1" s="781"/>
      <c r="BY1" s="781"/>
    </row>
    <row r="2" spans="1:77" ht="15"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0" t="s">
        <v>154</v>
      </c>
      <c r="AD2" s="750" t="s">
        <v>156</v>
      </c>
      <c r="AE2" s="750"/>
      <c r="AF2" s="750"/>
      <c r="AG2" s="750"/>
      <c r="AH2" s="750" t="s">
        <v>157</v>
      </c>
      <c r="AI2" s="750" t="s">
        <v>158</v>
      </c>
      <c r="AJ2" s="750"/>
      <c r="AK2" s="750"/>
      <c r="AL2" s="751" t="s">
        <v>159</v>
      </c>
      <c r="AM2" s="751"/>
      <c r="AN2" s="751"/>
      <c r="AO2" s="752" t="s">
        <v>9</v>
      </c>
      <c r="AP2" s="753" t="s">
        <v>160</v>
      </c>
      <c r="AQ2" s="747"/>
      <c r="AR2" s="747" t="s">
        <v>126</v>
      </c>
      <c r="AS2" s="747" t="s">
        <v>161</v>
      </c>
      <c r="AT2" s="747" t="s">
        <v>162</v>
      </c>
      <c r="AU2" s="747" t="s">
        <v>163</v>
      </c>
      <c r="AV2" s="907" t="s">
        <v>164</v>
      </c>
      <c r="AW2" s="779"/>
      <c r="AX2" s="779"/>
      <c r="AY2" s="779"/>
      <c r="AZ2" s="779"/>
      <c r="BA2" s="779"/>
      <c r="BB2" s="779"/>
      <c r="BC2" s="779"/>
      <c r="BD2" s="779"/>
      <c r="BE2" s="779"/>
      <c r="BF2" s="779"/>
      <c r="BG2" s="779"/>
      <c r="BH2" s="779"/>
      <c r="BI2" s="779"/>
      <c r="BJ2" s="779"/>
      <c r="BK2" s="779"/>
      <c r="BL2" s="779"/>
      <c r="BM2" s="779"/>
      <c r="BN2" s="779"/>
      <c r="BO2" s="779"/>
      <c r="BP2" s="779"/>
      <c r="BQ2" s="779"/>
      <c r="BR2" s="779"/>
      <c r="BS2" s="779"/>
      <c r="BT2" s="779"/>
      <c r="BU2" s="779"/>
      <c r="BV2" s="779"/>
      <c r="BW2" s="779"/>
      <c r="BX2" s="779"/>
      <c r="BY2" s="779"/>
    </row>
    <row r="3" spans="1:77" s="15" customFormat="1" ht="33.75" customHeight="1" x14ac:dyDescent="0.25">
      <c r="A3" s="137" t="s">
        <v>165</v>
      </c>
      <c r="B3" s="343" t="s">
        <v>124</v>
      </c>
      <c r="C3" s="343" t="s">
        <v>6</v>
      </c>
      <c r="D3" s="343" t="s">
        <v>1</v>
      </c>
      <c r="E3" s="343" t="s">
        <v>2</v>
      </c>
      <c r="F3" s="343" t="s">
        <v>166</v>
      </c>
      <c r="G3" s="749" t="s">
        <v>167</v>
      </c>
      <c r="H3" s="749"/>
      <c r="I3" s="343" t="s">
        <v>168</v>
      </c>
      <c r="J3" s="343" t="s">
        <v>16</v>
      </c>
      <c r="K3" s="343" t="s">
        <v>169</v>
      </c>
      <c r="L3" s="343" t="s">
        <v>170</v>
      </c>
      <c r="M3" s="343" t="s">
        <v>13</v>
      </c>
      <c r="N3" s="343" t="s">
        <v>146</v>
      </c>
      <c r="O3" s="343" t="s">
        <v>14</v>
      </c>
      <c r="P3" s="343" t="s">
        <v>146</v>
      </c>
      <c r="Q3" s="343" t="s">
        <v>15</v>
      </c>
      <c r="R3" s="343" t="s">
        <v>146</v>
      </c>
      <c r="S3" s="343" t="s">
        <v>171</v>
      </c>
      <c r="T3" s="343" t="s">
        <v>11</v>
      </c>
      <c r="U3" s="138" t="s">
        <v>172</v>
      </c>
      <c r="V3" s="136" t="s">
        <v>173</v>
      </c>
      <c r="W3" s="138" t="s">
        <v>146</v>
      </c>
      <c r="X3" s="136" t="s">
        <v>174</v>
      </c>
      <c r="Y3" s="138" t="s">
        <v>146</v>
      </c>
      <c r="Z3" s="136" t="s">
        <v>175</v>
      </c>
      <c r="AA3" s="136" t="s">
        <v>146</v>
      </c>
      <c r="AB3" s="136" t="s">
        <v>176</v>
      </c>
      <c r="AC3" s="750"/>
      <c r="AD3" s="344" t="s">
        <v>5</v>
      </c>
      <c r="AE3" s="139" t="s">
        <v>177</v>
      </c>
      <c r="AF3" s="344" t="s">
        <v>178</v>
      </c>
      <c r="AG3" s="344" t="s">
        <v>177</v>
      </c>
      <c r="AH3" s="750"/>
      <c r="AI3" s="344" t="s">
        <v>179</v>
      </c>
      <c r="AJ3" s="750" t="s">
        <v>7</v>
      </c>
      <c r="AK3" s="750"/>
      <c r="AL3" s="751"/>
      <c r="AM3" s="751"/>
      <c r="AN3" s="751"/>
      <c r="AO3" s="752"/>
      <c r="AP3" s="753"/>
      <c r="AQ3" s="747"/>
      <c r="AR3" s="747"/>
      <c r="AS3" s="747"/>
      <c r="AT3" s="747"/>
      <c r="AU3" s="747"/>
      <c r="AV3" s="341" t="s">
        <v>183</v>
      </c>
      <c r="AW3" s="341" t="s">
        <v>1029</v>
      </c>
      <c r="AX3" s="341" t="s">
        <v>184</v>
      </c>
      <c r="AY3" s="341" t="s">
        <v>1025</v>
      </c>
      <c r="AZ3" s="341" t="s">
        <v>1026</v>
      </c>
      <c r="BA3" s="341" t="s">
        <v>183</v>
      </c>
      <c r="BB3" s="341" t="s">
        <v>1029</v>
      </c>
      <c r="BC3" s="341" t="s">
        <v>184</v>
      </c>
      <c r="BD3" s="341" t="s">
        <v>1025</v>
      </c>
      <c r="BE3" s="341" t="s">
        <v>1026</v>
      </c>
      <c r="BF3" s="341" t="s">
        <v>183</v>
      </c>
      <c r="BG3" s="341" t="s">
        <v>1029</v>
      </c>
      <c r="BH3" s="341" t="s">
        <v>184</v>
      </c>
      <c r="BI3" s="341" t="s">
        <v>1025</v>
      </c>
      <c r="BJ3" s="341" t="s">
        <v>1026</v>
      </c>
      <c r="BK3" s="341" t="s">
        <v>183</v>
      </c>
      <c r="BL3" s="341" t="s">
        <v>1029</v>
      </c>
      <c r="BM3" s="341" t="s">
        <v>184</v>
      </c>
      <c r="BN3" s="341" t="s">
        <v>1025</v>
      </c>
      <c r="BO3" s="341" t="s">
        <v>1026</v>
      </c>
      <c r="BP3" s="341" t="s">
        <v>183</v>
      </c>
      <c r="BQ3" s="341" t="s">
        <v>1029</v>
      </c>
      <c r="BR3" s="341" t="s">
        <v>184</v>
      </c>
      <c r="BS3" s="341" t="s">
        <v>1025</v>
      </c>
      <c r="BT3" s="341" t="s">
        <v>1026</v>
      </c>
      <c r="BU3" s="341" t="s">
        <v>183</v>
      </c>
      <c r="BV3" s="341" t="s">
        <v>1029</v>
      </c>
      <c r="BW3" s="341" t="s">
        <v>184</v>
      </c>
      <c r="BX3" s="341" t="s">
        <v>1025</v>
      </c>
      <c r="BY3" s="341" t="s">
        <v>1026</v>
      </c>
    </row>
    <row r="4" spans="1:77" ht="142.15" customHeight="1" x14ac:dyDescent="0.25">
      <c r="A4" s="737" t="s">
        <v>186</v>
      </c>
      <c r="B4" s="725" t="s">
        <v>108</v>
      </c>
      <c r="C4" s="725" t="s">
        <v>89</v>
      </c>
      <c r="D4" s="725" t="s">
        <v>17</v>
      </c>
      <c r="E4" s="725" t="s">
        <v>93</v>
      </c>
      <c r="F4" s="917" t="s">
        <v>1013</v>
      </c>
      <c r="G4" s="727" t="s">
        <v>1101</v>
      </c>
      <c r="H4" s="725" t="s">
        <v>1012</v>
      </c>
      <c r="I4" s="739" t="s">
        <v>1011</v>
      </c>
      <c r="J4" s="725" t="s">
        <v>48</v>
      </c>
      <c r="K4" s="725">
        <v>52</v>
      </c>
      <c r="L4" s="735">
        <f>IF(J4="Diaria",+(K4/360),IF(J4="Mensual",+(K4/12),IF(J4="Semanal",+(K4/52),IF(J4="Bimestral",+(K4/6),IF(J4="Trimestral",+(K4/4),IF(J4="Semestral",+(K4/2),IF(J4="Anual",+(K4/1),"")))))))</f>
        <v>1</v>
      </c>
      <c r="M4" s="725" t="s">
        <v>29</v>
      </c>
      <c r="N4" s="725">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725" t="s">
        <v>30</v>
      </c>
      <c r="P4" s="725">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725" t="s">
        <v>70</v>
      </c>
      <c r="R4" s="72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720" t="s">
        <v>57</v>
      </c>
      <c r="T4" s="720" t="s">
        <v>43</v>
      </c>
      <c r="U4" s="720">
        <f>+MAX(N4,P4,R4)</f>
        <v>0.2</v>
      </c>
      <c r="V4" s="746" t="str">
        <f>IF(L4&lt;=20%,"Muy baja",IF(L4&lt;=40%,"Baja",IF(L4&lt;=60%,"Media",IF(L4&lt;=80%,"Alta",IF(L4&lt;=100%,"Muy alta",IF(L4&gt;=100%,"Muy alta",""))))))</f>
        <v>Muy alta</v>
      </c>
      <c r="W4" s="723" t="str">
        <f>+IFERROR(VLOOKUP(V4,[10]Fórmula!$F$1:$G$6,2,FALSE),"")</f>
        <v/>
      </c>
      <c r="X4" s="722" t="str">
        <f>IF(U4=20%,"Leve",IF(U4=40%,"Menor",IF(U4=60%,"Moderado",IF(U4=80%,"Mayor",IF(U4=100%,"Catastrófico","")))))</f>
        <v>Leve</v>
      </c>
      <c r="Y4" s="723" t="str">
        <f>+IFERROR(VLOOKUP(X4,[10]Fórmula!$H$1:$I$6,2,FALSE),"")</f>
        <v/>
      </c>
      <c r="Z4" s="744" t="s">
        <v>65</v>
      </c>
      <c r="AA4" s="914">
        <v>0.75</v>
      </c>
      <c r="AB4" s="740" t="s">
        <v>660</v>
      </c>
      <c r="AC4" s="40" t="s">
        <v>1002</v>
      </c>
      <c r="AD4" s="49" t="s">
        <v>54</v>
      </c>
      <c r="AE4" s="31">
        <f t="shared" ref="AE4:AE12" si="0">IF(AD4="Preventivo",25%,IF(AD4="Detectivo",15%,IF(AD4="Correctivo",10%,"")))</f>
        <v>0.25</v>
      </c>
      <c r="AF4" s="335" t="s">
        <v>194</v>
      </c>
      <c r="AG4" s="31">
        <f t="shared" ref="AG4:AG12" si="1">IF(AF4="Manual",15%,IF(AF4="Automático",25%,""))</f>
        <v>0.15</v>
      </c>
      <c r="AH4" s="31">
        <f t="shared" ref="AH4:AH12" si="2">+AG4+AE4</f>
        <v>0.4</v>
      </c>
      <c r="AI4" s="335" t="s">
        <v>195</v>
      </c>
      <c r="AJ4" s="322" t="s">
        <v>23</v>
      </c>
      <c r="AK4" s="366" t="s">
        <v>923</v>
      </c>
      <c r="AL4" s="335">
        <f>+AH4*AA4</f>
        <v>0.30000000000000004</v>
      </c>
      <c r="AM4" s="32">
        <f>+AA4-AL4</f>
        <v>0.44999999999999996</v>
      </c>
      <c r="AN4" s="815" t="str">
        <f>+IF(C4="Corrupción","Moderado",IF(AM7&lt;=25%,"Bajo",IF(AM7&lt;=50%,"Moderado",IF(AM7&lt;=75%,"Alto",IF(AM7&gt;75%,"Extremo","")))))</f>
        <v>Bajo</v>
      </c>
      <c r="AO4" s="734" t="s">
        <v>56</v>
      </c>
      <c r="AP4" s="147">
        <v>1</v>
      </c>
      <c r="AQ4" s="93" t="s">
        <v>1001</v>
      </c>
      <c r="AR4" s="322" t="s">
        <v>661</v>
      </c>
      <c r="AS4" s="36">
        <v>45292</v>
      </c>
      <c r="AT4" s="38">
        <v>45657</v>
      </c>
      <c r="AU4" s="35" t="s">
        <v>662</v>
      </c>
      <c r="AV4" s="34">
        <v>45351</v>
      </c>
      <c r="AW4" s="34"/>
      <c r="AX4" s="97"/>
      <c r="AY4" s="97"/>
      <c r="AZ4" s="97"/>
      <c r="BA4" s="34">
        <v>45412</v>
      </c>
      <c r="BB4" s="34"/>
      <c r="BC4" s="97"/>
      <c r="BD4" s="97"/>
      <c r="BE4" s="97"/>
      <c r="BF4" s="34">
        <v>45473</v>
      </c>
      <c r="BG4" s="34"/>
      <c r="BH4" s="97"/>
      <c r="BI4" s="97"/>
      <c r="BJ4" s="97"/>
      <c r="BK4" s="34">
        <v>45535</v>
      </c>
      <c r="BL4" s="34"/>
      <c r="BM4" s="97"/>
      <c r="BN4" s="97"/>
      <c r="BO4" s="97"/>
      <c r="BP4" s="34">
        <v>45596</v>
      </c>
      <c r="BQ4" s="34"/>
      <c r="BR4" s="97"/>
      <c r="BS4" s="97"/>
      <c r="BT4" s="97"/>
      <c r="BU4" s="34">
        <v>45657</v>
      </c>
      <c r="BV4" s="34"/>
      <c r="BW4" s="97"/>
      <c r="BX4" s="97"/>
      <c r="BY4" s="97"/>
    </row>
    <row r="5" spans="1:77" ht="132.6" customHeight="1" x14ac:dyDescent="0.25">
      <c r="A5" s="737"/>
      <c r="B5" s="725"/>
      <c r="C5" s="725"/>
      <c r="D5" s="725"/>
      <c r="E5" s="725"/>
      <c r="F5" s="917"/>
      <c r="G5" s="727"/>
      <c r="H5" s="725"/>
      <c r="I5" s="739"/>
      <c r="J5" s="725"/>
      <c r="K5" s="725"/>
      <c r="L5" s="735"/>
      <c r="M5" s="725"/>
      <c r="N5" s="725"/>
      <c r="O5" s="725"/>
      <c r="P5" s="725"/>
      <c r="Q5" s="725"/>
      <c r="R5" s="725"/>
      <c r="S5" s="720"/>
      <c r="T5" s="720"/>
      <c r="U5" s="720"/>
      <c r="V5" s="746"/>
      <c r="W5" s="723"/>
      <c r="X5" s="722"/>
      <c r="Y5" s="723"/>
      <c r="Z5" s="744"/>
      <c r="AA5" s="914"/>
      <c r="AB5" s="740"/>
      <c r="AC5" s="49" t="s">
        <v>922</v>
      </c>
      <c r="AD5" s="49" t="s">
        <v>37</v>
      </c>
      <c r="AE5" s="31">
        <f t="shared" si="0"/>
        <v>0.15</v>
      </c>
      <c r="AF5" s="335" t="s">
        <v>194</v>
      </c>
      <c r="AG5" s="31">
        <f t="shared" si="1"/>
        <v>0.15</v>
      </c>
      <c r="AH5" s="31">
        <f t="shared" si="2"/>
        <v>0.3</v>
      </c>
      <c r="AI5" s="335" t="s">
        <v>195</v>
      </c>
      <c r="AJ5" s="322" t="s">
        <v>23</v>
      </c>
      <c r="AK5" s="366" t="s">
        <v>663</v>
      </c>
      <c r="AL5" s="335">
        <f>+AM4*AH5</f>
        <v>0.13499999999999998</v>
      </c>
      <c r="AM5" s="32">
        <f>+AM4-AL5</f>
        <v>0.31499999999999995</v>
      </c>
      <c r="AN5" s="815"/>
      <c r="AO5" s="734"/>
      <c r="AP5" s="153">
        <v>2</v>
      </c>
      <c r="AQ5" s="29"/>
      <c r="AR5" s="322" t="s">
        <v>921</v>
      </c>
      <c r="AS5" s="36">
        <v>45292</v>
      </c>
      <c r="AT5" s="38">
        <v>45657</v>
      </c>
      <c r="AU5" s="35" t="s">
        <v>1010</v>
      </c>
      <c r="AV5" s="34">
        <v>45351</v>
      </c>
      <c r="AW5" s="34"/>
      <c r="AX5" s="97"/>
      <c r="AY5" s="97"/>
      <c r="AZ5" s="97"/>
      <c r="BA5" s="34">
        <v>45412</v>
      </c>
      <c r="BB5" s="34"/>
      <c r="BC5" s="97"/>
      <c r="BD5" s="97"/>
      <c r="BE5" s="97"/>
      <c r="BF5" s="34">
        <v>45473</v>
      </c>
      <c r="BG5" s="34"/>
      <c r="BH5" s="97"/>
      <c r="BI5" s="97"/>
      <c r="BJ5" s="97"/>
      <c r="BK5" s="34">
        <v>45535</v>
      </c>
      <c r="BL5" s="34"/>
      <c r="BM5" s="97"/>
      <c r="BN5" s="97"/>
      <c r="BO5" s="97"/>
      <c r="BP5" s="34">
        <v>45596</v>
      </c>
      <c r="BQ5" s="34"/>
      <c r="BR5" s="97"/>
      <c r="BS5" s="97"/>
      <c r="BT5" s="97"/>
      <c r="BU5" s="34">
        <v>45657</v>
      </c>
      <c r="BV5" s="34"/>
      <c r="BW5" s="97"/>
      <c r="BX5" s="97"/>
      <c r="BY5" s="97"/>
    </row>
    <row r="6" spans="1:77" ht="164.25" customHeight="1" x14ac:dyDescent="0.25">
      <c r="A6" s="737"/>
      <c r="B6" s="725"/>
      <c r="C6" s="725"/>
      <c r="D6" s="725"/>
      <c r="E6" s="725"/>
      <c r="F6" s="917"/>
      <c r="G6" s="727"/>
      <c r="H6" s="725"/>
      <c r="I6" s="739"/>
      <c r="J6" s="725"/>
      <c r="K6" s="725"/>
      <c r="L6" s="735"/>
      <c r="M6" s="725"/>
      <c r="N6" s="725"/>
      <c r="O6" s="725"/>
      <c r="P6" s="725"/>
      <c r="Q6" s="725"/>
      <c r="R6" s="725"/>
      <c r="S6" s="720"/>
      <c r="T6" s="720"/>
      <c r="U6" s="720"/>
      <c r="V6" s="746"/>
      <c r="W6" s="723"/>
      <c r="X6" s="722"/>
      <c r="Y6" s="723"/>
      <c r="Z6" s="744"/>
      <c r="AA6" s="914"/>
      <c r="AB6" s="740"/>
      <c r="AC6" s="49" t="s">
        <v>1009</v>
      </c>
      <c r="AD6" s="49" t="s">
        <v>54</v>
      </c>
      <c r="AE6" s="31">
        <f t="shared" si="0"/>
        <v>0.25</v>
      </c>
      <c r="AF6" s="335" t="s">
        <v>194</v>
      </c>
      <c r="AG6" s="31">
        <f t="shared" si="1"/>
        <v>0.15</v>
      </c>
      <c r="AH6" s="31">
        <f t="shared" si="2"/>
        <v>0.4</v>
      </c>
      <c r="AI6" s="335" t="s">
        <v>195</v>
      </c>
      <c r="AJ6" s="322" t="s">
        <v>23</v>
      </c>
      <c r="AK6" s="366" t="s">
        <v>663</v>
      </c>
      <c r="AL6" s="335">
        <f>+AM5*AH6</f>
        <v>0.12599999999999997</v>
      </c>
      <c r="AM6" s="32">
        <f>+AM5-AL6</f>
        <v>0.18899999999999997</v>
      </c>
      <c r="AN6" s="815"/>
      <c r="AO6" s="734"/>
      <c r="AP6" s="153">
        <v>3</v>
      </c>
      <c r="AQ6" s="29"/>
      <c r="AR6" s="322" t="s">
        <v>138</v>
      </c>
      <c r="AS6" s="36">
        <v>45292</v>
      </c>
      <c r="AT6" s="38">
        <v>45657</v>
      </c>
      <c r="AU6" s="35"/>
      <c r="AV6" s="34">
        <v>45351</v>
      </c>
      <c r="AW6" s="34"/>
      <c r="AX6" s="90"/>
      <c r="AY6" s="90"/>
      <c r="AZ6" s="90"/>
      <c r="BA6" s="34">
        <v>45412</v>
      </c>
      <c r="BB6" s="34"/>
      <c r="BC6" s="90"/>
      <c r="BD6" s="90"/>
      <c r="BE6" s="90"/>
      <c r="BF6" s="34">
        <v>45473</v>
      </c>
      <c r="BG6" s="34"/>
      <c r="BH6" s="90"/>
      <c r="BI6" s="90"/>
      <c r="BJ6" s="90"/>
      <c r="BK6" s="34">
        <v>45535</v>
      </c>
      <c r="BL6" s="34"/>
      <c r="BM6" s="90"/>
      <c r="BN6" s="90"/>
      <c r="BO6" s="90"/>
      <c r="BP6" s="34">
        <v>45596</v>
      </c>
      <c r="BQ6" s="34"/>
      <c r="BR6" s="90"/>
      <c r="BS6" s="90"/>
      <c r="BT6" s="90"/>
      <c r="BU6" s="34">
        <v>45657</v>
      </c>
      <c r="BV6" s="34"/>
      <c r="BW6" s="90"/>
      <c r="BX6" s="90"/>
      <c r="BY6" s="90"/>
    </row>
    <row r="7" spans="1:77" ht="178.15" customHeight="1" x14ac:dyDescent="0.25">
      <c r="A7" s="737"/>
      <c r="B7" s="725"/>
      <c r="C7" s="725"/>
      <c r="D7" s="725"/>
      <c r="E7" s="725"/>
      <c r="F7" s="917"/>
      <c r="G7" s="727"/>
      <c r="H7" s="725"/>
      <c r="I7" s="739"/>
      <c r="J7" s="725"/>
      <c r="K7" s="725"/>
      <c r="L7" s="735"/>
      <c r="M7" s="725"/>
      <c r="N7" s="725"/>
      <c r="O7" s="725"/>
      <c r="P7" s="725"/>
      <c r="Q7" s="725"/>
      <c r="R7" s="725"/>
      <c r="S7" s="720"/>
      <c r="T7" s="720"/>
      <c r="U7" s="720"/>
      <c r="V7" s="746"/>
      <c r="W7" s="723"/>
      <c r="X7" s="722"/>
      <c r="Y7" s="723"/>
      <c r="Z7" s="744"/>
      <c r="AA7" s="914"/>
      <c r="AB7" s="740"/>
      <c r="AC7" s="454" t="s">
        <v>1014</v>
      </c>
      <c r="AD7" s="49" t="s">
        <v>37</v>
      </c>
      <c r="AE7" s="31">
        <f t="shared" si="0"/>
        <v>0.15</v>
      </c>
      <c r="AF7" s="335" t="s">
        <v>194</v>
      </c>
      <c r="AG7" s="31">
        <f t="shared" si="1"/>
        <v>0.15</v>
      </c>
      <c r="AH7" s="31">
        <f t="shared" si="2"/>
        <v>0.3</v>
      </c>
      <c r="AI7" s="335" t="s">
        <v>195</v>
      </c>
      <c r="AJ7" s="322" t="s">
        <v>23</v>
      </c>
      <c r="AK7" s="366" t="s">
        <v>665</v>
      </c>
      <c r="AL7" s="335">
        <f>+AM6*AH7</f>
        <v>5.6699999999999987E-2</v>
      </c>
      <c r="AM7" s="32">
        <f>+AM6-AL7</f>
        <v>0.13229999999999997</v>
      </c>
      <c r="AN7" s="815"/>
      <c r="AO7" s="734"/>
      <c r="AP7" s="153">
        <v>4</v>
      </c>
      <c r="AQ7" s="92"/>
      <c r="AR7" s="322" t="s">
        <v>920</v>
      </c>
      <c r="AS7" s="36">
        <v>45292</v>
      </c>
      <c r="AT7" s="38">
        <v>45657</v>
      </c>
      <c r="AU7" s="326"/>
      <c r="AV7" s="34">
        <v>45351</v>
      </c>
      <c r="AW7" s="34"/>
      <c r="AX7" s="34"/>
      <c r="AY7" s="34"/>
      <c r="AZ7" s="34"/>
      <c r="BA7" s="34">
        <v>45412</v>
      </c>
      <c r="BB7" s="34"/>
      <c r="BC7" s="34"/>
      <c r="BD7" s="34"/>
      <c r="BE7" s="34"/>
      <c r="BF7" s="34">
        <v>45473</v>
      </c>
      <c r="BG7" s="34"/>
      <c r="BH7" s="34"/>
      <c r="BI7" s="34"/>
      <c r="BJ7" s="34"/>
      <c r="BK7" s="34">
        <v>45535</v>
      </c>
      <c r="BL7" s="34"/>
      <c r="BM7" s="34"/>
      <c r="BN7" s="34"/>
      <c r="BO7" s="34"/>
      <c r="BP7" s="34">
        <v>45596</v>
      </c>
      <c r="BQ7" s="34"/>
      <c r="BR7" s="34"/>
      <c r="BS7" s="34"/>
      <c r="BT7" s="34"/>
      <c r="BU7" s="34">
        <v>45657</v>
      </c>
      <c r="BV7" s="34"/>
      <c r="BW7" s="34"/>
      <c r="BX7" s="34"/>
      <c r="BY7" s="34"/>
    </row>
    <row r="8" spans="1:77" ht="105" x14ac:dyDescent="0.25">
      <c r="A8" s="333" t="s">
        <v>186</v>
      </c>
      <c r="B8" s="322" t="s">
        <v>108</v>
      </c>
      <c r="C8" s="322" t="s">
        <v>89</v>
      </c>
      <c r="D8" s="322" t="s">
        <v>12</v>
      </c>
      <c r="E8" s="322" t="s">
        <v>93</v>
      </c>
      <c r="F8" s="335" t="s">
        <v>1008</v>
      </c>
      <c r="G8" s="322" t="s">
        <v>1102</v>
      </c>
      <c r="H8" s="322" t="s">
        <v>1007</v>
      </c>
      <c r="I8" s="335" t="s">
        <v>666</v>
      </c>
      <c r="J8" s="322" t="s">
        <v>32</v>
      </c>
      <c r="K8" s="322">
        <v>0</v>
      </c>
      <c r="L8" s="331">
        <f>IF(J8="Diaria",+(K8/360),IF(J8="Mensual",+(K8/12),IF(J8="Bimestral",+(K8/6),IF(J8="Trimestral",+(K8/4),IF(J8="Semestral",+(K8/2),IF(J8="Anual",+(K8/1),""))))))</f>
        <v>0</v>
      </c>
      <c r="M8" s="322" t="str">
        <f>+M4</f>
        <v>Menor al 1% del patrimonio de la Lotería de Bogotá</v>
      </c>
      <c r="N8" s="322">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322" t="str">
        <f>+O4</f>
        <v>El riesgo afecta la imagen de algún área de la organización</v>
      </c>
      <c r="P8" s="322">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0.2</v>
      </c>
      <c r="Q8" s="322" t="s">
        <v>70</v>
      </c>
      <c r="R8" s="322">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317" t="s">
        <v>57</v>
      </c>
      <c r="T8" s="317" t="s">
        <v>43</v>
      </c>
      <c r="U8" s="317">
        <f>+MAX(N8,P8,R8)</f>
        <v>0.2</v>
      </c>
      <c r="V8" s="319" t="str">
        <f>IF(L8&lt;=20%,"Muy baja",IF(L8&lt;=40%,"Baja",IF(L8&lt;=60%,"Media",IF(L8&lt;=80%,"Alta",IF(L8&lt;=100%,"Muy alta",IF(L8&gt;=100%,"Muy alta",""))))))</f>
        <v>Muy baja</v>
      </c>
      <c r="W8" s="320" t="str">
        <f>+IFERROR(VLOOKUP(V8,[10]Fórmula!$F$1:$G$6,2,FALSE),"")</f>
        <v/>
      </c>
      <c r="X8" s="319" t="str">
        <f>IF(U8=20%,"Leve",IF(U8=40%,"Menor",IF(U8=60%,"Moderado",IF(U8=80%,"Mayor",IF(U8=100%,"Catastrófico","")))))</f>
        <v>Leve</v>
      </c>
      <c r="Y8" s="320" t="str">
        <f>+IFERROR(VLOOKUP(X8,[10]Fórmula!$H$1:$I$6,2,FALSE),"")</f>
        <v/>
      </c>
      <c r="Z8" s="437" t="s">
        <v>147</v>
      </c>
      <c r="AA8" s="320">
        <f>IF(Z8="Bajo",25%,IF(Z8="Moderado",50%,IF(Z8="Alto",75%,IF(Z8="Extremo",100%,""))))</f>
        <v>0.25</v>
      </c>
      <c r="AB8" s="436" t="s">
        <v>1006</v>
      </c>
      <c r="AC8" s="49" t="s">
        <v>1005</v>
      </c>
      <c r="AD8" s="49" t="s">
        <v>54</v>
      </c>
      <c r="AE8" s="31">
        <f t="shared" si="0"/>
        <v>0.25</v>
      </c>
      <c r="AF8" s="335" t="s">
        <v>194</v>
      </c>
      <c r="AG8" s="31">
        <f t="shared" si="1"/>
        <v>0.15</v>
      </c>
      <c r="AH8" s="31">
        <f t="shared" si="2"/>
        <v>0.4</v>
      </c>
      <c r="AI8" s="335" t="s">
        <v>195</v>
      </c>
      <c r="AJ8" s="322" t="s">
        <v>23</v>
      </c>
      <c r="AK8" s="335" t="s">
        <v>1004</v>
      </c>
      <c r="AL8" s="335">
        <f>+AH8*AA8</f>
        <v>0.1</v>
      </c>
      <c r="AM8" s="32">
        <f>+AA8-AL8</f>
        <v>0.15</v>
      </c>
      <c r="AN8" s="437" t="s">
        <v>147</v>
      </c>
      <c r="AO8" s="330" t="s">
        <v>56</v>
      </c>
      <c r="AP8" s="147">
        <v>1</v>
      </c>
      <c r="AQ8" s="40" t="s">
        <v>1003</v>
      </c>
      <c r="AR8" s="322" t="e">
        <f>+#REF!</f>
        <v>#REF!</v>
      </c>
      <c r="AS8" s="38">
        <v>45292</v>
      </c>
      <c r="AT8" s="38">
        <v>45657</v>
      </c>
      <c r="AU8" s="35" t="e">
        <f>+#REF!</f>
        <v>#REF!</v>
      </c>
      <c r="AV8" s="34">
        <v>45351</v>
      </c>
      <c r="AW8" s="34"/>
      <c r="AX8" s="84"/>
      <c r="AY8" s="84"/>
      <c r="AZ8" s="84"/>
      <c r="BA8" s="34">
        <v>45412</v>
      </c>
      <c r="BB8" s="34"/>
      <c r="BC8" s="84"/>
      <c r="BD8" s="84"/>
      <c r="BE8" s="84"/>
      <c r="BF8" s="34">
        <v>45473</v>
      </c>
      <c r="BG8" s="34"/>
      <c r="BH8" s="84"/>
      <c r="BI8" s="84"/>
      <c r="BJ8" s="84"/>
      <c r="BK8" s="34">
        <v>45535</v>
      </c>
      <c r="BL8" s="34"/>
      <c r="BM8" s="84"/>
      <c r="BN8" s="84"/>
      <c r="BO8" s="84"/>
      <c r="BP8" s="34">
        <v>45596</v>
      </c>
      <c r="BQ8" s="34"/>
      <c r="BR8" s="84"/>
      <c r="BS8" s="84"/>
      <c r="BT8" s="84"/>
      <c r="BU8" s="34">
        <v>45657</v>
      </c>
      <c r="BV8" s="34"/>
      <c r="BW8" s="84"/>
      <c r="BX8" s="84"/>
      <c r="BY8" s="84"/>
    </row>
    <row r="9" spans="1:77" ht="105.75" customHeight="1" x14ac:dyDescent="0.25">
      <c r="A9" s="737" t="s">
        <v>186</v>
      </c>
      <c r="B9" s="725" t="s">
        <v>108</v>
      </c>
      <c r="C9" s="725" t="s">
        <v>89</v>
      </c>
      <c r="D9" s="725" t="s">
        <v>33</v>
      </c>
      <c r="E9" s="725" t="s">
        <v>93</v>
      </c>
      <c r="F9" s="739" t="s">
        <v>667</v>
      </c>
      <c r="G9" s="725" t="s">
        <v>1103</v>
      </c>
      <c r="H9" s="725" t="s">
        <v>668</v>
      </c>
      <c r="I9" s="739" t="s">
        <v>669</v>
      </c>
      <c r="J9" s="725" t="s">
        <v>96</v>
      </c>
      <c r="K9" s="725">
        <v>0.5</v>
      </c>
      <c r="L9" s="735">
        <f>IF(J9="Diaria",+(K9/360),IF(J9="Mensual",+(K9/12),IF(J9="Bimestral",+(K9/6),IF(J9="Trimestral",+(K9/4),IF(J9="Semestral",+(K9/2),IF(J9="Anual",+(K9/1),""))))))</f>
        <v>0.5</v>
      </c>
      <c r="M9" s="725" t="s">
        <v>45</v>
      </c>
      <c r="N9" s="725">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0.4</v>
      </c>
      <c r="O9" s="725" t="s">
        <v>70</v>
      </c>
      <c r="P9" s="725">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v>
      </c>
      <c r="Q9" s="725" t="s">
        <v>70</v>
      </c>
      <c r="R9" s="725">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720" t="s">
        <v>70</v>
      </c>
      <c r="T9" s="720" t="s">
        <v>70</v>
      </c>
      <c r="U9" s="720">
        <f>+MAX(N9,P9,R9)</f>
        <v>0.4</v>
      </c>
      <c r="V9" s="724" t="str">
        <f>IF(L9&lt;=20%,"Muy baja",IF(L9&lt;=40%,"Baja",IF(L9&lt;=60%,"Media",IF(L9&lt;=80%,"Alta",IF(L9&lt;=100%,"Muy alta",IF(L9&gt;=100%,"Muy alta",""))))))</f>
        <v>Media</v>
      </c>
      <c r="W9" s="723" t="str">
        <f>+IFERROR(VLOOKUP(V9,[10]Fórmula!$F$1:$G$6,2,FALSE),"")</f>
        <v/>
      </c>
      <c r="X9" s="722" t="str">
        <f>IF(U9=20%,"Leve",IF(U9=40%,"Menor",IF(U9=60%,"Moderado",IF(U9=80%,"Mayor",IF(U9=100%,"Catastrófico","")))))</f>
        <v>Menor</v>
      </c>
      <c r="Y9" s="723" t="str">
        <f>+IFERROR(VLOOKUP(X9,[10]Fórmula!$H$1:$I$6,2,FALSE),"")</f>
        <v/>
      </c>
      <c r="Z9" s="732" t="s">
        <v>53</v>
      </c>
      <c r="AA9" s="723">
        <f>IF(Z9="Bajo",25%,IF(Z9="Moderado",50%,IF(Z9="Alto",75%,IF(Z9="Extremo",100%,""))))</f>
        <v>0.5</v>
      </c>
      <c r="AB9" s="740" t="s">
        <v>670</v>
      </c>
      <c r="AC9" s="49" t="s">
        <v>1015</v>
      </c>
      <c r="AD9" s="49" t="s">
        <v>54</v>
      </c>
      <c r="AE9" s="31">
        <f t="shared" si="0"/>
        <v>0.25</v>
      </c>
      <c r="AF9" s="335" t="s">
        <v>194</v>
      </c>
      <c r="AG9" s="31">
        <f t="shared" si="1"/>
        <v>0.15</v>
      </c>
      <c r="AH9" s="31">
        <f t="shared" si="2"/>
        <v>0.4</v>
      </c>
      <c r="AI9" s="335" t="s">
        <v>195</v>
      </c>
      <c r="AJ9" s="322" t="s">
        <v>23</v>
      </c>
      <c r="AK9" s="335" t="s">
        <v>671</v>
      </c>
      <c r="AL9" s="335">
        <f>+AA9*AH9</f>
        <v>0.2</v>
      </c>
      <c r="AM9" s="32">
        <f>+AA9-AL9</f>
        <v>0.3</v>
      </c>
      <c r="AN9" s="815" t="str">
        <f>+IF(C9="Corrupción","Moderado",IF(AM10&lt;=25%,"Bajo",IF(AM10&lt;=50%,"Moderado",IF(AM10&lt;=75%,"Alto",IF(AM10&gt;75%,"Extremo","")))))</f>
        <v>Bajo</v>
      </c>
      <c r="AO9" s="734" t="s">
        <v>56</v>
      </c>
      <c r="AP9" s="147">
        <v>1</v>
      </c>
      <c r="AQ9" s="29" t="s">
        <v>672</v>
      </c>
      <c r="AR9" s="322" t="s">
        <v>673</v>
      </c>
      <c r="AS9" s="36">
        <v>45292</v>
      </c>
      <c r="AT9" s="36">
        <v>45657</v>
      </c>
      <c r="AU9" s="335" t="s">
        <v>674</v>
      </c>
      <c r="AV9" s="34">
        <v>45351</v>
      </c>
      <c r="AW9" s="34"/>
      <c r="AX9" s="84"/>
      <c r="AY9" s="84"/>
      <c r="AZ9" s="84"/>
      <c r="BA9" s="34">
        <v>45412</v>
      </c>
      <c r="BB9" s="34"/>
      <c r="BC9" s="84"/>
      <c r="BD9" s="84"/>
      <c r="BE9" s="84"/>
      <c r="BF9" s="34">
        <v>45473</v>
      </c>
      <c r="BG9" s="34"/>
      <c r="BH9" s="84"/>
      <c r="BI9" s="84"/>
      <c r="BJ9" s="84"/>
      <c r="BK9" s="34">
        <v>45535</v>
      </c>
      <c r="BL9" s="34"/>
      <c r="BM9" s="84"/>
      <c r="BN9" s="84"/>
      <c r="BO9" s="84"/>
      <c r="BP9" s="34">
        <v>45596</v>
      </c>
      <c r="BQ9" s="34"/>
      <c r="BR9" s="84"/>
      <c r="BS9" s="84"/>
      <c r="BT9" s="84"/>
      <c r="BU9" s="34">
        <v>45657</v>
      </c>
      <c r="BV9" s="34"/>
      <c r="BW9" s="84"/>
      <c r="BX9" s="84"/>
      <c r="BY9" s="84"/>
    </row>
    <row r="10" spans="1:77" ht="88.15" customHeight="1" x14ac:dyDescent="0.25">
      <c r="A10" s="737"/>
      <c r="B10" s="725"/>
      <c r="C10" s="725"/>
      <c r="D10" s="725"/>
      <c r="E10" s="725"/>
      <c r="F10" s="739"/>
      <c r="G10" s="725"/>
      <c r="H10" s="725"/>
      <c r="I10" s="739"/>
      <c r="J10" s="725"/>
      <c r="K10" s="725"/>
      <c r="L10" s="735"/>
      <c r="M10" s="725"/>
      <c r="N10" s="725"/>
      <c r="O10" s="725"/>
      <c r="P10" s="725"/>
      <c r="Q10" s="725"/>
      <c r="R10" s="725"/>
      <c r="S10" s="720"/>
      <c r="T10" s="720"/>
      <c r="U10" s="720"/>
      <c r="V10" s="724"/>
      <c r="W10" s="723"/>
      <c r="X10" s="722"/>
      <c r="Y10" s="723"/>
      <c r="Z10" s="732"/>
      <c r="AA10" s="723"/>
      <c r="AB10" s="740"/>
      <c r="AC10" s="49" t="s">
        <v>1016</v>
      </c>
      <c r="AD10" s="49" t="s">
        <v>54</v>
      </c>
      <c r="AE10" s="31">
        <f t="shared" si="0"/>
        <v>0.25</v>
      </c>
      <c r="AF10" s="335" t="s">
        <v>194</v>
      </c>
      <c r="AG10" s="31">
        <f t="shared" si="1"/>
        <v>0.15</v>
      </c>
      <c r="AH10" s="31">
        <f t="shared" si="2"/>
        <v>0.4</v>
      </c>
      <c r="AI10" s="335" t="s">
        <v>195</v>
      </c>
      <c r="AJ10" s="322" t="s">
        <v>39</v>
      </c>
      <c r="AK10" s="335"/>
      <c r="AL10" s="335">
        <f>+AM9*AH10</f>
        <v>0.12</v>
      </c>
      <c r="AM10" s="32">
        <f>+AM9-AL10</f>
        <v>0.18</v>
      </c>
      <c r="AN10" s="815"/>
      <c r="AO10" s="734"/>
      <c r="AP10" s="153">
        <v>2</v>
      </c>
      <c r="AQ10" s="29" t="s">
        <v>675</v>
      </c>
      <c r="AR10" s="322" t="s">
        <v>673</v>
      </c>
      <c r="AS10" s="36">
        <v>45292</v>
      </c>
      <c r="AT10" s="36">
        <v>45657</v>
      </c>
      <c r="AU10" s="322" t="s">
        <v>676</v>
      </c>
      <c r="AV10" s="34">
        <v>45351</v>
      </c>
      <c r="AW10" s="34"/>
      <c r="AX10" s="84"/>
      <c r="AY10" s="84"/>
      <c r="AZ10" s="84"/>
      <c r="BA10" s="34">
        <v>45412</v>
      </c>
      <c r="BB10" s="34"/>
      <c r="BC10" s="84"/>
      <c r="BD10" s="84"/>
      <c r="BE10" s="84"/>
      <c r="BF10" s="34">
        <v>45473</v>
      </c>
      <c r="BG10" s="34"/>
      <c r="BH10" s="84"/>
      <c r="BI10" s="84"/>
      <c r="BJ10" s="84"/>
      <c r="BK10" s="34">
        <v>45535</v>
      </c>
      <c r="BL10" s="34"/>
      <c r="BM10" s="84"/>
      <c r="BN10" s="84"/>
      <c r="BO10" s="84"/>
      <c r="BP10" s="34">
        <v>45596</v>
      </c>
      <c r="BQ10" s="34"/>
      <c r="BR10" s="84"/>
      <c r="BS10" s="84"/>
      <c r="BT10" s="84"/>
      <c r="BU10" s="34">
        <v>45657</v>
      </c>
      <c r="BV10" s="34"/>
      <c r="BW10" s="84"/>
      <c r="BX10" s="84"/>
      <c r="BY10" s="84"/>
    </row>
    <row r="11" spans="1:77" ht="170.45" customHeight="1" thickBot="1" x14ac:dyDescent="0.3">
      <c r="A11" s="915" t="s">
        <v>196</v>
      </c>
      <c r="B11" s="916" t="s">
        <v>108</v>
      </c>
      <c r="C11" s="916" t="s">
        <v>55</v>
      </c>
      <c r="D11" s="916" t="s">
        <v>76</v>
      </c>
      <c r="E11" s="916" t="s">
        <v>77</v>
      </c>
      <c r="F11" s="916" t="s">
        <v>267</v>
      </c>
      <c r="G11" s="916" t="s">
        <v>243</v>
      </c>
      <c r="H11" s="916" t="s">
        <v>677</v>
      </c>
      <c r="I11" s="920" t="s">
        <v>270</v>
      </c>
      <c r="J11" s="916" t="s">
        <v>32</v>
      </c>
      <c r="K11" s="916">
        <v>0</v>
      </c>
      <c r="L11" s="918">
        <f>IF(J11="Diaria",+(K11/360),IF(J11="Mensual",+(K11/12),IF(J11="Bimestral",+(K11/6),IF(J11="Trimestral",+(K11/4),IF(J11="Semestral",+(K11/2),IF(J11="Anual",+(K11/1),""))))))</f>
        <v>0</v>
      </c>
      <c r="M11" s="916" t="s">
        <v>29</v>
      </c>
      <c r="N11" s="916">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916" t="s">
        <v>46</v>
      </c>
      <c r="P11" s="916">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0.4</v>
      </c>
      <c r="Q11" s="916" t="s">
        <v>70</v>
      </c>
      <c r="R11" s="916">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919" t="s">
        <v>69</v>
      </c>
      <c r="T11" s="919" t="s">
        <v>58</v>
      </c>
      <c r="U11" s="919">
        <f>+MAX(N11,P11,R11)</f>
        <v>0.4</v>
      </c>
      <c r="V11" s="927" t="str">
        <f>IF(L11&lt;=20%,"Muy baja",IF(L11&lt;=40%,"Baja",IF(L11&lt;=60%,"Media",IF(L11&lt;=80%,"Alta",IF(L11&lt;=100%,"Muy alta",IF(L11&gt;=100%,"Muy alta",""))))))</f>
        <v>Muy baja</v>
      </c>
      <c r="W11" s="922" t="str">
        <f>+IFERROR(VLOOKUP(V11,[10]Fórmula!$F$1:$G$6,2,FALSE),"")</f>
        <v/>
      </c>
      <c r="X11" s="928" t="s">
        <v>53</v>
      </c>
      <c r="Y11" s="922" t="str">
        <f>+IFERROR(VLOOKUP(X11,[10]Fórmula!$H$1:$I$6,2,FALSE),"")</f>
        <v/>
      </c>
      <c r="Z11" s="924" t="s">
        <v>53</v>
      </c>
      <c r="AA11" s="922">
        <f>IF(Z11="Bajo",25%,IF(Z11="Moderado",50%,IF(Z11="Alto",75%,IF(Z11="Extremo",100%,""))))</f>
        <v>0.5</v>
      </c>
      <c r="AB11" s="347" t="s">
        <v>271</v>
      </c>
      <c r="AC11" s="28" t="s">
        <v>1002</v>
      </c>
      <c r="AD11" s="28" t="s">
        <v>54</v>
      </c>
      <c r="AE11" s="37">
        <f t="shared" si="0"/>
        <v>0.25</v>
      </c>
      <c r="AF11" s="352" t="s">
        <v>194</v>
      </c>
      <c r="AG11" s="37">
        <f t="shared" si="1"/>
        <v>0.15</v>
      </c>
      <c r="AH11" s="37">
        <f t="shared" si="2"/>
        <v>0.4</v>
      </c>
      <c r="AI11" s="352" t="s">
        <v>195</v>
      </c>
      <c r="AJ11" s="312" t="s">
        <v>39</v>
      </c>
      <c r="AK11" s="366" t="s">
        <v>923</v>
      </c>
      <c r="AL11" s="352">
        <f>+AA11*AH11</f>
        <v>0.2</v>
      </c>
      <c r="AM11" s="413">
        <f>+AA11-AL11</f>
        <v>0.3</v>
      </c>
      <c r="AN11" s="924" t="str">
        <f>+IF(C11="Corrupción","Moderado",IF(AM12&lt;=25%,"Bajo",IF(AM12&lt;=50%,"Moderado",IF(AM12&lt;=75%,"Alto",IF(AM12&gt;75%,"Extremo","")))))</f>
        <v>Moderado</v>
      </c>
      <c r="AO11" s="925" t="s">
        <v>56</v>
      </c>
      <c r="AP11" s="149">
        <v>1</v>
      </c>
      <c r="AQ11" s="410" t="s">
        <v>1001</v>
      </c>
      <c r="AR11" s="99" t="s">
        <v>254</v>
      </c>
      <c r="AS11" s="14">
        <v>45607</v>
      </c>
      <c r="AT11" s="14">
        <v>45657</v>
      </c>
      <c r="AU11" s="352" t="s">
        <v>277</v>
      </c>
      <c r="AV11" s="34">
        <v>45351</v>
      </c>
      <c r="AW11" s="34"/>
      <c r="AX11" s="84"/>
      <c r="AY11" s="84"/>
      <c r="AZ11" s="84"/>
      <c r="BA11" s="34">
        <v>45412</v>
      </c>
      <c r="BB11" s="34"/>
      <c r="BC11" s="84"/>
      <c r="BD11" s="84"/>
      <c r="BE11" s="84"/>
      <c r="BF11" s="34">
        <v>45473</v>
      </c>
      <c r="BG11" s="34"/>
      <c r="BH11" s="84"/>
      <c r="BI11" s="84"/>
      <c r="BJ11" s="84"/>
      <c r="BK11" s="34">
        <v>45535</v>
      </c>
      <c r="BL11" s="34"/>
      <c r="BM11" s="84"/>
      <c r="BN11" s="84"/>
      <c r="BO11" s="84"/>
      <c r="BP11" s="34">
        <v>45596</v>
      </c>
      <c r="BQ11" s="34"/>
      <c r="BR11" s="84"/>
      <c r="BS11" s="84"/>
      <c r="BT11" s="84"/>
      <c r="BU11" s="34">
        <v>45657</v>
      </c>
      <c r="BV11" s="34"/>
      <c r="BW11" s="84"/>
      <c r="BX11" s="84"/>
      <c r="BY11" s="84"/>
    </row>
    <row r="12" spans="1:77" ht="170.45" customHeight="1" thickBot="1" x14ac:dyDescent="0.3">
      <c r="A12" s="786"/>
      <c r="B12" s="789"/>
      <c r="C12" s="789"/>
      <c r="D12" s="789"/>
      <c r="E12" s="789"/>
      <c r="F12" s="789"/>
      <c r="G12" s="789"/>
      <c r="H12" s="789"/>
      <c r="I12" s="921"/>
      <c r="J12" s="789"/>
      <c r="K12" s="789"/>
      <c r="L12" s="799"/>
      <c r="M12" s="789"/>
      <c r="N12" s="789"/>
      <c r="O12" s="789"/>
      <c r="P12" s="789"/>
      <c r="Q12" s="789"/>
      <c r="R12" s="789"/>
      <c r="S12" s="802"/>
      <c r="T12" s="802"/>
      <c r="U12" s="802"/>
      <c r="V12" s="840"/>
      <c r="W12" s="923"/>
      <c r="X12" s="808"/>
      <c r="Y12" s="923"/>
      <c r="Z12" s="842"/>
      <c r="AA12" s="923"/>
      <c r="AB12" s="347" t="s">
        <v>271</v>
      </c>
      <c r="AC12" s="28" t="s">
        <v>922</v>
      </c>
      <c r="AD12" s="28" t="s">
        <v>54</v>
      </c>
      <c r="AE12" s="37">
        <f t="shared" si="0"/>
        <v>0.25</v>
      </c>
      <c r="AF12" s="352" t="s">
        <v>194</v>
      </c>
      <c r="AG12" s="37">
        <f t="shared" si="1"/>
        <v>0.15</v>
      </c>
      <c r="AH12" s="37">
        <f t="shared" si="2"/>
        <v>0.4</v>
      </c>
      <c r="AI12" s="352" t="s">
        <v>195</v>
      </c>
      <c r="AJ12" s="312" t="s">
        <v>39</v>
      </c>
      <c r="AK12" s="366" t="s">
        <v>663</v>
      </c>
      <c r="AL12" s="352">
        <f>+AA12*AH12</f>
        <v>0</v>
      </c>
      <c r="AM12" s="413">
        <f>+AA12-AL12</f>
        <v>0</v>
      </c>
      <c r="AN12" s="842"/>
      <c r="AO12" s="926"/>
      <c r="AP12" s="149">
        <v>2</v>
      </c>
      <c r="AQ12" s="410"/>
      <c r="AR12" s="99" t="s">
        <v>254</v>
      </c>
      <c r="AS12" s="14">
        <v>45607</v>
      </c>
      <c r="AT12" s="14">
        <v>45657</v>
      </c>
      <c r="AU12" s="352" t="s">
        <v>277</v>
      </c>
      <c r="AV12" s="34">
        <v>45351</v>
      </c>
      <c r="AW12" s="34"/>
      <c r="AX12" s="84"/>
      <c r="AY12" s="84"/>
      <c r="AZ12" s="84"/>
      <c r="BA12" s="34">
        <v>45412</v>
      </c>
      <c r="BB12" s="34"/>
      <c r="BC12" s="84"/>
      <c r="BD12" s="84"/>
      <c r="BE12" s="84"/>
      <c r="BF12" s="34">
        <v>45473</v>
      </c>
      <c r="BG12" s="34"/>
      <c r="BH12" s="84"/>
      <c r="BI12" s="84"/>
      <c r="BJ12" s="84"/>
      <c r="BK12" s="34">
        <v>45535</v>
      </c>
      <c r="BL12" s="34"/>
      <c r="BM12" s="84"/>
      <c r="BN12" s="84"/>
      <c r="BO12" s="84"/>
      <c r="BP12" s="34">
        <v>45596</v>
      </c>
      <c r="BQ12" s="34"/>
      <c r="BR12" s="84"/>
      <c r="BS12" s="84"/>
      <c r="BT12" s="84"/>
      <c r="BU12" s="34">
        <v>45657</v>
      </c>
      <c r="BV12" s="34"/>
      <c r="BW12" s="84"/>
      <c r="BX12" s="84"/>
      <c r="BY12" s="84"/>
    </row>
    <row r="13" spans="1:77" ht="128.25" customHeight="1" thickBot="1" x14ac:dyDescent="0.3">
      <c r="A13" s="388" t="s">
        <v>196</v>
      </c>
      <c r="B13" s="385" t="s">
        <v>108</v>
      </c>
      <c r="C13" s="385" t="s">
        <v>89</v>
      </c>
      <c r="D13" s="385" t="s">
        <v>76</v>
      </c>
      <c r="E13" s="385" t="s">
        <v>93</v>
      </c>
      <c r="F13" s="389" t="s">
        <v>693</v>
      </c>
      <c r="G13" s="385" t="s">
        <v>1088</v>
      </c>
      <c r="H13" s="385" t="s">
        <v>1067</v>
      </c>
      <c r="I13" s="389" t="s">
        <v>694</v>
      </c>
      <c r="J13" s="385" t="s">
        <v>32</v>
      </c>
      <c r="K13" s="385">
        <v>1</v>
      </c>
      <c r="L13" s="387">
        <f>IF(J13="Diaria",+(K13/360),IF(J13="Mensual",+(K13/12),IF(J13="Bimestral",+(K13/6),IF(J13="Trimestral",+(K13/4),IF(J13="Semestral",+(K13/2),IF(J13="Anual",+(K13/1),""))))))</f>
        <v>2.7777777777777779E-3</v>
      </c>
      <c r="M13" s="385" t="s">
        <v>70</v>
      </c>
      <c r="N13" s="385">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v>
      </c>
      <c r="O13" s="385" t="s">
        <v>30</v>
      </c>
      <c r="P13" s="385">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0.2</v>
      </c>
      <c r="Q13" s="385" t="s">
        <v>70</v>
      </c>
      <c r="R13" s="385">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384" t="s">
        <v>57</v>
      </c>
      <c r="T13" s="384" t="s">
        <v>43</v>
      </c>
      <c r="U13" s="384">
        <f>+MAX(N13,P13,R13)</f>
        <v>0.2</v>
      </c>
      <c r="V13" s="395" t="str">
        <f>IF(L13&lt;=20%,"Muy baja",IF(L13&lt;=40%,"Baja",IF(L13&lt;=60%,"Media",IF(L13&lt;=80%,"Alta",IF(L13&lt;=100%,"Muy alta",IF(L13&gt;=100%,"Muy alta",""))))))</f>
        <v>Muy baja</v>
      </c>
      <c r="W13" s="396">
        <f>+IFERROR(VLOOKUP(V13,Fórmula!$F$1:$G$6,2,FALSE),"")</f>
        <v>0.2</v>
      </c>
      <c r="X13" s="395" t="str">
        <f>IF(U13=20%,"Leve",IF(U13=40%,"Menor",IF(U13=60%,"Moderado",IF(U13=80%,"Mayor",IF(U13=100%,"Catastrófico","")))))</f>
        <v>Leve</v>
      </c>
      <c r="Y13" s="395" t="s">
        <v>20</v>
      </c>
      <c r="Z13" s="396" t="s">
        <v>147</v>
      </c>
      <c r="AA13" s="393" t="s">
        <v>147</v>
      </c>
      <c r="AB13" s="397" t="s">
        <v>695</v>
      </c>
      <c r="AC13" s="74" t="s">
        <v>1068</v>
      </c>
      <c r="AD13" s="75" t="s">
        <v>54</v>
      </c>
      <c r="AE13" s="75" t="s">
        <v>54</v>
      </c>
      <c r="AF13" s="76">
        <f>IF(AE13="Preventivo",25%,IF(AE13="Detectivo",15%,IF(AE13="Correctivo",10%,"")))</f>
        <v>0.25</v>
      </c>
      <c r="AG13" s="389" t="s">
        <v>194</v>
      </c>
      <c r="AH13" s="22">
        <f t="shared" ref="AH13:AH14" si="3">IF(AG13="Manual",15%,IF(AG13="Automático",25%,""))</f>
        <v>0.15</v>
      </c>
      <c r="AI13" s="22">
        <f t="shared" ref="AI13:AI14" si="4">+AH13+AF13</f>
        <v>0.4</v>
      </c>
      <c r="AJ13" s="385" t="s">
        <v>39</v>
      </c>
      <c r="AK13" s="334" t="s">
        <v>70</v>
      </c>
      <c r="AL13" s="385" t="s">
        <v>39</v>
      </c>
      <c r="AM13" s="334" t="s">
        <v>70</v>
      </c>
      <c r="AN13" s="469" t="s">
        <v>147</v>
      </c>
      <c r="AO13" s="478" t="s">
        <v>56</v>
      </c>
      <c r="AP13" s="479">
        <v>1</v>
      </c>
      <c r="AQ13" s="335" t="s">
        <v>1069</v>
      </c>
      <c r="AR13" s="271" t="s">
        <v>138</v>
      </c>
      <c r="AS13" s="30">
        <v>45474</v>
      </c>
      <c r="AT13" s="30">
        <v>45657</v>
      </c>
      <c r="AU13" s="326" t="s">
        <v>1070</v>
      </c>
      <c r="AV13" s="34">
        <v>45351</v>
      </c>
      <c r="AW13" s="34"/>
      <c r="AX13" s="84"/>
      <c r="AY13" s="84"/>
      <c r="AZ13" s="84"/>
      <c r="BA13" s="34">
        <v>45412</v>
      </c>
      <c r="BB13" s="34"/>
      <c r="BC13" s="84"/>
      <c r="BD13" s="84"/>
      <c r="BE13" s="84"/>
      <c r="BF13" s="34">
        <v>45473</v>
      </c>
      <c r="BG13" s="34"/>
      <c r="BH13" s="84"/>
      <c r="BI13" s="84"/>
      <c r="BJ13" s="84"/>
      <c r="BK13" s="34">
        <v>45535</v>
      </c>
      <c r="BL13" s="34"/>
      <c r="BM13" s="84"/>
      <c r="BN13" s="84"/>
      <c r="BO13" s="84"/>
      <c r="BP13" s="34">
        <v>45596</v>
      </c>
      <c r="BQ13" s="34"/>
      <c r="BR13" s="84"/>
      <c r="BS13" s="84"/>
      <c r="BT13" s="84"/>
      <c r="BU13" s="34">
        <v>45657</v>
      </c>
      <c r="BV13" s="34"/>
      <c r="BW13" s="84"/>
      <c r="BX13" s="84"/>
      <c r="BY13" s="84"/>
    </row>
    <row r="14" spans="1:77" ht="140.25" customHeight="1" thickBot="1" x14ac:dyDescent="0.3">
      <c r="A14" s="332" t="s">
        <v>196</v>
      </c>
      <c r="B14" s="385" t="s">
        <v>108</v>
      </c>
      <c r="C14" s="311" t="s">
        <v>89</v>
      </c>
      <c r="D14" s="311" t="s">
        <v>76</v>
      </c>
      <c r="E14" s="311" t="s">
        <v>34</v>
      </c>
      <c r="F14" s="334" t="s">
        <v>551</v>
      </c>
      <c r="G14" s="311" t="s">
        <v>1086</v>
      </c>
      <c r="H14" s="311" t="s">
        <v>552</v>
      </c>
      <c r="I14" s="334" t="s">
        <v>553</v>
      </c>
      <c r="J14" s="311" t="s">
        <v>63</v>
      </c>
      <c r="K14" s="311">
        <v>1</v>
      </c>
      <c r="L14" s="314">
        <v>2.7777777777777779E-3</v>
      </c>
      <c r="M14" s="311" t="s">
        <v>29</v>
      </c>
      <c r="N14" s="311">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311" t="s">
        <v>61</v>
      </c>
      <c r="P14" s="311">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311" t="s">
        <v>70</v>
      </c>
      <c r="R14" s="311">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307" t="s">
        <v>57</v>
      </c>
      <c r="T14" s="307" t="s">
        <v>43</v>
      </c>
      <c r="U14" s="307">
        <f>+MAX(N14,P14,R14)</f>
        <v>0.6</v>
      </c>
      <c r="V14" s="318" t="str">
        <f>IF(L14&lt;=20%,"Muy baja",IF(L14&lt;=40%,"Baja",IF(L14&lt;=60%,"Media",IF(L14&lt;=80%,"Alta",IF(L14&lt;=100%,"Muy alta",IF(L14&gt;=100%,"Muy alta",""))))))</f>
        <v>Muy baja</v>
      </c>
      <c r="W14" s="300">
        <f>+IFERROR(VLOOKUP(V14,Fórmula!$F$1:$G$6,2,FALSE),"")</f>
        <v>0.2</v>
      </c>
      <c r="X14" s="309" t="str">
        <f>IF(U14=20%,"Leve",IF(U14=40%,"Menor",IF(U14=60%,"Moderado",IF(U14=80%,"Mayor",IF(U14=100%,"Catastrófico","")))))</f>
        <v>Moderado</v>
      </c>
      <c r="Y14" s="327" t="s">
        <v>53</v>
      </c>
      <c r="Z14" s="304" t="str">
        <f>+IFERROR(VLOOKUP(V14&amp;X14,Fórmula!$C$2:$D$26,2,FALSE),"")</f>
        <v>Moderado</v>
      </c>
      <c r="AA14" s="327" t="s">
        <v>53</v>
      </c>
      <c r="AB14" s="346" t="s">
        <v>554</v>
      </c>
      <c r="AC14" s="60" t="s">
        <v>1298</v>
      </c>
      <c r="AD14" s="50" t="s">
        <v>54</v>
      </c>
      <c r="AE14" s="50" t="s">
        <v>54</v>
      </c>
      <c r="AF14" s="22">
        <f t="shared" ref="AF14" si="5">IF(AE14="Preventivo",25%,IF(AE14="Detectivo",15%,IF(AE14="Correctivo",10%,"")))</f>
        <v>0.25</v>
      </c>
      <c r="AG14" s="334" t="s">
        <v>194</v>
      </c>
      <c r="AH14" s="22">
        <f t="shared" si="3"/>
        <v>0.15</v>
      </c>
      <c r="AI14" s="22">
        <f t="shared" si="4"/>
        <v>0.4</v>
      </c>
      <c r="AJ14" s="311" t="s">
        <v>23</v>
      </c>
      <c r="AK14" s="334" t="s">
        <v>555</v>
      </c>
      <c r="AL14" s="311" t="s">
        <v>23</v>
      </c>
      <c r="AM14" s="334" t="s">
        <v>555</v>
      </c>
      <c r="AN14" s="374" t="s">
        <v>53</v>
      </c>
      <c r="AO14" s="480" t="s">
        <v>56</v>
      </c>
      <c r="AP14" s="471">
        <v>1</v>
      </c>
      <c r="AQ14" s="316" t="s">
        <v>1302</v>
      </c>
      <c r="AR14" s="271" t="s">
        <v>138</v>
      </c>
      <c r="AS14" s="30">
        <v>45292</v>
      </c>
      <c r="AT14" s="30">
        <v>45657</v>
      </c>
      <c r="AU14" s="30" t="s">
        <v>1299</v>
      </c>
      <c r="AV14" s="34">
        <v>45351</v>
      </c>
      <c r="AW14" s="34"/>
      <c r="AX14" s="84"/>
      <c r="AY14" s="84"/>
      <c r="AZ14" s="84"/>
      <c r="BA14" s="34">
        <v>45412</v>
      </c>
      <c r="BB14" s="34"/>
      <c r="BC14" s="84"/>
      <c r="BD14" s="84"/>
      <c r="BE14" s="84"/>
      <c r="BF14" s="34">
        <v>45473</v>
      </c>
      <c r="BG14" s="34"/>
      <c r="BH14" s="84"/>
      <c r="BI14" s="84"/>
      <c r="BJ14" s="84"/>
      <c r="BK14" s="34">
        <v>45535</v>
      </c>
      <c r="BL14" s="34"/>
      <c r="BM14" s="84"/>
      <c r="BN14" s="84"/>
      <c r="BO14" s="84"/>
      <c r="BP14" s="34">
        <v>45596</v>
      </c>
      <c r="BQ14" s="34"/>
      <c r="BR14" s="84"/>
      <c r="BS14" s="84"/>
      <c r="BT14" s="84"/>
      <c r="BU14" s="34">
        <v>45657</v>
      </c>
      <c r="BV14" s="34"/>
      <c r="BW14" s="84"/>
      <c r="BX14" s="84"/>
      <c r="BY14" s="84"/>
    </row>
    <row r="1048574" spans="41:41" ht="15" customHeight="1" thickBot="1" x14ac:dyDescent="0.3"/>
    <row r="1048575" spans="41:41" ht="15" customHeight="1" x14ac:dyDescent="0.25">
      <c r="AO1048575" s="478"/>
    </row>
  </sheetData>
  <sheetProtection formatCells="0" formatColumns="0" formatRows="0"/>
  <autoFilter ref="A3:XET11" xr:uid="{00000000-0001-0000-0800-000000000000}">
    <filterColumn colId="6" showButton="0"/>
    <filterColumn colId="35" showButton="0"/>
    <filterColumn colId="37" showButton="0"/>
    <filterColumn colId="38" showButton="0"/>
    <filterColumn colId="41" showButton="0"/>
  </autoFilter>
  <mergeCells count="108">
    <mergeCell ref="AA11:AA12"/>
    <mergeCell ref="AN11:AN12"/>
    <mergeCell ref="AO11:AO12"/>
    <mergeCell ref="V11:V12"/>
    <mergeCell ref="X11:X12"/>
    <mergeCell ref="Z11:Z12"/>
    <mergeCell ref="N11:N12"/>
    <mergeCell ref="P11:P12"/>
    <mergeCell ref="R11:R12"/>
    <mergeCell ref="U11:U12"/>
    <mergeCell ref="W11:W12"/>
    <mergeCell ref="Y11:Y12"/>
    <mergeCell ref="L11:L12"/>
    <mergeCell ref="M11:M12"/>
    <mergeCell ref="O11:O12"/>
    <mergeCell ref="Q11:Q12"/>
    <mergeCell ref="S11:S12"/>
    <mergeCell ref="T11:T12"/>
    <mergeCell ref="F11:F12"/>
    <mergeCell ref="G11:G12"/>
    <mergeCell ref="H11:H12"/>
    <mergeCell ref="I11:I12"/>
    <mergeCell ref="J11:J12"/>
    <mergeCell ref="K11:K12"/>
    <mergeCell ref="D4:D7"/>
    <mergeCell ref="A11:A12"/>
    <mergeCell ref="B11:B12"/>
    <mergeCell ref="C11:C12"/>
    <mergeCell ref="D11:D12"/>
    <mergeCell ref="E11:E12"/>
    <mergeCell ref="A1:T2"/>
    <mergeCell ref="Z4:Z7"/>
    <mergeCell ref="Y4:Y7"/>
    <mergeCell ref="X4:X7"/>
    <mergeCell ref="G3:H3"/>
    <mergeCell ref="H4:H7"/>
    <mergeCell ref="J4:J7"/>
    <mergeCell ref="K4:K7"/>
    <mergeCell ref="L4:L7"/>
    <mergeCell ref="U1:AB2"/>
    <mergeCell ref="E4:E7"/>
    <mergeCell ref="F4:F7"/>
    <mergeCell ref="G4:G7"/>
    <mergeCell ref="A9:A10"/>
    <mergeCell ref="B9:B10"/>
    <mergeCell ref="C9:C10"/>
    <mergeCell ref="D9:D10"/>
    <mergeCell ref="E9:E10"/>
    <mergeCell ref="AU2:AU3"/>
    <mergeCell ref="AR2:AR3"/>
    <mergeCell ref="AS2:AS3"/>
    <mergeCell ref="AL2:AN3"/>
    <mergeCell ref="AO2:AO3"/>
    <mergeCell ref="AO4:AO7"/>
    <mergeCell ref="AN4:AN7"/>
    <mergeCell ref="V4:V7"/>
    <mergeCell ref="W4:W7"/>
    <mergeCell ref="AA4:AA7"/>
    <mergeCell ref="AB4:AB7"/>
    <mergeCell ref="AO9:AO10"/>
    <mergeCell ref="AN9:AN10"/>
    <mergeCell ref="AB9:AB10"/>
    <mergeCell ref="X9:X10"/>
    <mergeCell ref="Y9:Y10"/>
    <mergeCell ref="Z9:Z10"/>
    <mergeCell ref="AI2:AK2"/>
    <mergeCell ref="AD2:AG2"/>
    <mergeCell ref="AP2:AQ3"/>
    <mergeCell ref="AJ3:AK3"/>
    <mergeCell ref="AA9:AA10"/>
    <mergeCell ref="K9:K10"/>
    <mergeCell ref="L9:L10"/>
    <mergeCell ref="N4:N7"/>
    <mergeCell ref="O4:O7"/>
    <mergeCell ref="M4:M7"/>
    <mergeCell ref="P4:P7"/>
    <mergeCell ref="V9:V10"/>
    <mergeCell ref="W9:W10"/>
    <mergeCell ref="U9:U10"/>
    <mergeCell ref="S9:S10"/>
    <mergeCell ref="T9:T10"/>
    <mergeCell ref="S4:S7"/>
    <mergeCell ref="U4:U7"/>
    <mergeCell ref="T4:T7"/>
    <mergeCell ref="AV2:BY2"/>
    <mergeCell ref="AP1:BY1"/>
    <mergeCell ref="I4:I7"/>
    <mergeCell ref="A4:A7"/>
    <mergeCell ref="B4:B7"/>
    <mergeCell ref="C4:C7"/>
    <mergeCell ref="R9:R10"/>
    <mergeCell ref="H9:H10"/>
    <mergeCell ref="I9:I10"/>
    <mergeCell ref="G9:G10"/>
    <mergeCell ref="F9:F10"/>
    <mergeCell ref="J9:J10"/>
    <mergeCell ref="M9:M10"/>
    <mergeCell ref="N9:N10"/>
    <mergeCell ref="O9:O10"/>
    <mergeCell ref="P9:P10"/>
    <mergeCell ref="Q9:Q10"/>
    <mergeCell ref="AC2:AC3"/>
    <mergeCell ref="AH2:AH3"/>
    <mergeCell ref="AC1:AK1"/>
    <mergeCell ref="AM1:AO1"/>
    <mergeCell ref="AT2:AT3"/>
    <mergeCell ref="Q4:Q7"/>
    <mergeCell ref="R4:R7"/>
  </mergeCells>
  <conditionalFormatting sqref="AC7">
    <cfRule type="containsText" dxfId="687" priority="71" operator="containsText" text="BAJA">
      <formula>NOT(ISERROR(SEARCH("BAJA",AC7)))</formula>
    </cfRule>
    <cfRule type="containsText" dxfId="686" priority="72" operator="containsText" text="MEDIA">
      <formula>NOT(ISERROR(SEARCH("MEDIA",AC7)))</formula>
    </cfRule>
    <cfRule type="containsText" dxfId="685" priority="73" operator="containsText" text="ALTA">
      <formula>NOT(ISERROR(SEARCH("ALTA",AC7)))</formula>
    </cfRule>
  </conditionalFormatting>
  <conditionalFormatting sqref="AC9">
    <cfRule type="containsText" dxfId="684" priority="68" operator="containsText" text="BAJA">
      <formula>NOT(ISERROR(SEARCH("BAJA",AC9)))</formula>
    </cfRule>
    <cfRule type="containsText" dxfId="683" priority="69" operator="containsText" text="MEDIA">
      <formula>NOT(ISERROR(SEARCH("MEDIA",AC9)))</formula>
    </cfRule>
    <cfRule type="containsText" dxfId="682" priority="70" operator="containsText" text="ALTA">
      <formula>NOT(ISERROR(SEARCH("ALTA",AC9)))</formula>
    </cfRule>
  </conditionalFormatting>
  <conditionalFormatting sqref="AC11:AC12">
    <cfRule type="containsText" dxfId="681" priority="64" operator="containsText" text="ALTA">
      <formula>NOT(ISERROR(SEARCH("ALTA",AC11)))</formula>
    </cfRule>
    <cfRule type="containsText" dxfId="680" priority="62" operator="containsText" text="BAJA">
      <formula>NOT(ISERROR(SEARCH("BAJA",AC11)))</formula>
    </cfRule>
    <cfRule type="containsText" dxfId="679" priority="63" operator="containsText" text="MEDIA">
      <formula>NOT(ISERROR(SEARCH("MEDIA",AC11)))</formula>
    </cfRule>
  </conditionalFormatting>
  <conditionalFormatting sqref="AC13:AE13">
    <cfRule type="containsText" dxfId="678" priority="44" operator="containsText" text="BAJA">
      <formula>NOT(ISERROR(SEARCH("BAJA",AC13)))</formula>
    </cfRule>
    <cfRule type="containsText" dxfId="677" priority="45" operator="containsText" text="MEDIA">
      <formula>NOT(ISERROR(SEARCH("MEDIA",AC13)))</formula>
    </cfRule>
    <cfRule type="containsText" dxfId="676" priority="46" operator="containsText" text="ALTA">
      <formula>NOT(ISERROR(SEARCH("ALTA",AC13)))</formula>
    </cfRule>
  </conditionalFormatting>
  <conditionalFormatting sqref="AI4:AI12 AK8:AM8">
    <cfRule type="containsText" dxfId="675" priority="65" operator="containsText" text="BAJA">
      <formula>NOT(ISERROR(SEARCH("BAJA",AI4)))</formula>
    </cfRule>
    <cfRule type="containsText" dxfId="674" priority="66" operator="containsText" text="MEDIA">
      <formula>NOT(ISERROR(SEARCH("MEDIA",AI4)))</formula>
    </cfRule>
  </conditionalFormatting>
  <conditionalFormatting sqref="AI4:AI12 AK8:AQ8">
    <cfRule type="containsText" dxfId="673" priority="67" operator="containsText" text="ALTA">
      <formula>NOT(ISERROR(SEARCH("ALTA",AI4)))</formula>
    </cfRule>
  </conditionalFormatting>
  <conditionalFormatting sqref="AJ11:AJ12">
    <cfRule type="containsText" dxfId="672" priority="74" operator="containsText" text="BAJA">
      <formula>NOT(ISERROR(SEARCH("BAJA",AJ11)))</formula>
    </cfRule>
    <cfRule type="containsText" dxfId="671" priority="75" operator="containsText" text="MEDIA">
      <formula>NOT(ISERROR(SEARCH("MEDIA",AJ11)))</formula>
    </cfRule>
    <cfRule type="containsText" dxfId="670" priority="76" operator="containsText" text="ALTA">
      <formula>NOT(ISERROR(SEARCH("ALTA",AJ11)))</formula>
    </cfRule>
  </conditionalFormatting>
  <conditionalFormatting sqref="AJ13:AM14">
    <cfRule type="containsText" dxfId="669" priority="28" operator="containsText" text="BAJA">
      <formula>NOT(ISERROR(SEARCH("BAJA",AJ13)))</formula>
    </cfRule>
    <cfRule type="containsText" dxfId="668" priority="29" operator="containsText" text="MEDIA">
      <formula>NOT(ISERROR(SEARCH("MEDIA",AJ13)))</formula>
    </cfRule>
    <cfRule type="containsText" dxfId="667" priority="30" operator="containsText" text="ALTA">
      <formula>NOT(ISERROR(SEARCH("ALTA",AJ13)))</formula>
    </cfRule>
  </conditionalFormatting>
  <conditionalFormatting sqref="AK7">
    <cfRule type="containsText" dxfId="666" priority="131" operator="containsText" text="ALTA">
      <formula>NOT(ISERROR(SEARCH("ALTA",AK7)))</formula>
    </cfRule>
    <cfRule type="containsText" dxfId="665" priority="130" operator="containsText" text="MEDIA">
      <formula>NOT(ISERROR(SEARCH("MEDIA",AK7)))</formula>
    </cfRule>
    <cfRule type="containsText" dxfId="664" priority="129" operator="containsText" text="BAJA">
      <formula>NOT(ISERROR(SEARCH("BAJA",AK7)))</formula>
    </cfRule>
  </conditionalFormatting>
  <conditionalFormatting sqref="AL4:AM7">
    <cfRule type="containsText" dxfId="663" priority="121" operator="containsText" text="MEDIA">
      <formula>NOT(ISERROR(SEARCH("MEDIA",AL4)))</formula>
    </cfRule>
    <cfRule type="containsText" dxfId="662" priority="120" operator="containsText" text="BAJA">
      <formula>NOT(ISERROR(SEARCH("BAJA",AL4)))</formula>
    </cfRule>
    <cfRule type="containsText" dxfId="661" priority="122" operator="containsText" text="ALTA">
      <formula>NOT(ISERROR(SEARCH("ALTA",AL4)))</formula>
    </cfRule>
  </conditionalFormatting>
  <conditionalFormatting sqref="AL9:AM9">
    <cfRule type="cellIs" dxfId="660" priority="100" operator="between">
      <formula>0%</formula>
      <formula>25%</formula>
    </cfRule>
    <cfRule type="containsText" dxfId="659" priority="102" operator="containsText" text="MEDIA">
      <formula>NOT(ISERROR(SEARCH("MEDIA",AL9)))</formula>
    </cfRule>
    <cfRule type="containsText" dxfId="658" priority="103" operator="containsText" text="ALTA">
      <formula>NOT(ISERROR(SEARCH("ALTA",AL9)))</formula>
    </cfRule>
    <cfRule type="containsText" dxfId="657" priority="101" operator="containsText" text="BAJA">
      <formula>NOT(ISERROR(SEARCH("BAJA",AL9)))</formula>
    </cfRule>
    <cfRule type="cellIs" dxfId="656" priority="97" operator="greaterThan">
      <formula>75%</formula>
    </cfRule>
    <cfRule type="cellIs" dxfId="655" priority="98" operator="between">
      <formula>51%</formula>
      <formula>75%</formula>
    </cfRule>
    <cfRule type="cellIs" dxfId="654" priority="99" operator="between">
      <formula>26%</formula>
      <formula>50%</formula>
    </cfRule>
  </conditionalFormatting>
  <conditionalFormatting sqref="AL10:AM10">
    <cfRule type="containsText" dxfId="653" priority="94" operator="containsText" text="BAJA">
      <formula>NOT(ISERROR(SEARCH("BAJA",AL10)))</formula>
    </cfRule>
    <cfRule type="containsText" dxfId="652" priority="95" operator="containsText" text="MEDIA">
      <formula>NOT(ISERROR(SEARCH("MEDIA",AL10)))</formula>
    </cfRule>
    <cfRule type="containsText" dxfId="651" priority="96" operator="containsText" text="ALTA">
      <formula>NOT(ISERROR(SEARCH("ALTA",AL10)))</formula>
    </cfRule>
  </conditionalFormatting>
  <conditionalFormatting sqref="AL11:AM12">
    <cfRule type="containsText" dxfId="650" priority="81" operator="containsText" text="BAJA">
      <formula>NOT(ISERROR(SEARCH("BAJA",AL11)))</formula>
    </cfRule>
    <cfRule type="containsText" dxfId="649" priority="82" operator="containsText" text="MEDIA">
      <formula>NOT(ISERROR(SEARCH("MEDIA",AL11)))</formula>
    </cfRule>
    <cfRule type="containsText" dxfId="648" priority="83" operator="containsText" text="ALTA">
      <formula>NOT(ISERROR(SEARCH("ALTA",AL11)))</formula>
    </cfRule>
    <cfRule type="cellIs" dxfId="647" priority="79" operator="between">
      <formula>26%</formula>
      <formula>50%</formula>
    </cfRule>
    <cfRule type="cellIs" dxfId="646" priority="80" operator="between">
      <formula>0%</formula>
      <formula>25%</formula>
    </cfRule>
    <cfRule type="cellIs" dxfId="645" priority="78" operator="between">
      <formula>51%</formula>
      <formula>75%</formula>
    </cfRule>
    <cfRule type="cellIs" dxfId="644" priority="77" operator="greaterThan">
      <formula>75%</formula>
    </cfRule>
  </conditionalFormatting>
  <conditionalFormatting sqref="AM4:AM8">
    <cfRule type="cellIs" dxfId="643" priority="116" operator="greaterThan">
      <formula>75%</formula>
    </cfRule>
    <cfRule type="cellIs" dxfId="642" priority="117" operator="between">
      <formula>51%</formula>
      <formula>75%</formula>
    </cfRule>
    <cfRule type="cellIs" dxfId="641" priority="119" operator="between">
      <formula>0%</formula>
      <formula>25%</formula>
    </cfRule>
    <cfRule type="cellIs" dxfId="640" priority="118" operator="between">
      <formula>26%</formula>
      <formula>50%</formula>
    </cfRule>
  </conditionalFormatting>
  <conditionalFormatting sqref="AM10">
    <cfRule type="cellIs" dxfId="639" priority="93" operator="between">
      <formula>0%</formula>
      <formula>25%</formula>
    </cfRule>
    <cfRule type="cellIs" dxfId="638" priority="90" operator="greaterThan">
      <formula>75%</formula>
    </cfRule>
    <cfRule type="cellIs" dxfId="637" priority="91" operator="between">
      <formula>51%</formula>
      <formula>75%</formula>
    </cfRule>
    <cfRule type="cellIs" dxfId="636" priority="92" operator="between">
      <formula>26%</formula>
      <formula>50%</formula>
    </cfRule>
  </conditionalFormatting>
  <conditionalFormatting sqref="AQ8">
    <cfRule type="containsText" dxfId="635" priority="110" operator="containsText" text="BAJA">
      <formula>NOT(ISERROR(SEARCH("BAJA",AQ8)))</formula>
    </cfRule>
    <cfRule type="containsText" dxfId="634" priority="111" operator="containsText" text="MEDIA">
      <formula>NOT(ISERROR(SEARCH("MEDIA",AQ8)))</formula>
    </cfRule>
  </conditionalFormatting>
  <conditionalFormatting sqref="AQ13">
    <cfRule type="containsText" dxfId="633" priority="2" operator="containsText" text="MEDIA">
      <formula>NOT(ISERROR(SEARCH("MEDIA",AQ13)))</formula>
    </cfRule>
    <cfRule type="containsText" dxfId="632" priority="3" operator="containsText" text="ALTA">
      <formula>NOT(ISERROR(SEARCH("ALTA",AQ13)))</formula>
    </cfRule>
    <cfRule type="containsText" dxfId="631" priority="1" operator="containsText" text="BAJA">
      <formula>NOT(ISERROR(SEARCH("BAJA",AQ13)))</formula>
    </cfRule>
  </conditionalFormatting>
  <conditionalFormatting sqref="AR13:AR14">
    <cfRule type="containsText" dxfId="630" priority="4" operator="containsText" text="BAJA">
      <formula>NOT(ISERROR(SEARCH("BAJA",AR13)))</formula>
    </cfRule>
    <cfRule type="containsText" dxfId="629" priority="6" operator="containsText" text="ALTA">
      <formula>NOT(ISERROR(SEARCH("ALTA",AR13)))</formula>
    </cfRule>
    <cfRule type="containsText" dxfId="628" priority="5" operator="containsText" text="MEDIA">
      <formula>NOT(ISERROR(SEARCH("MEDIA",AR13)))</formula>
    </cfRule>
  </conditionalFormatting>
  <dataValidations disablePrompts="1" count="3">
    <dataValidation type="list" allowBlank="1" showInputMessage="1" showErrorMessage="1" sqref="AF4:AF12 AG13:AG14" xr:uid="{00000000-0002-0000-0800-000004000000}">
      <formula1>"Manual,Automático"</formula1>
    </dataValidation>
    <dataValidation type="list" allowBlank="1" showInputMessage="1" showErrorMessage="1" sqref="AI4:AI12" xr:uid="{00000000-0002-0000-0800-000001000000}">
      <formula1>"Confiable,No confiable"</formula1>
    </dataValidation>
    <dataValidation type="list" allowBlank="1" showInputMessage="1" showErrorMessage="1" sqref="A4 A8:A11 A13:A14" xr:uid="{00000000-0002-0000-0800-000000000000}">
      <formula1>"SI,NO"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4">
        <x14:dataValidation type="list" allowBlank="1" showInputMessage="1" showErrorMessage="1" xr:uid="{EDF6A977-30F9-4376-B97F-8CA0CC773957}">
          <x14:formula1>
            <xm:f>Listas!$R$2:$R$3</xm:f>
          </x14:formula1>
          <xm:sqref>BV4:BV14 BQ4:BQ14 BL4:BL14 AW4:AW14 BB4:BB14 BG4:BG14</xm:sqref>
        </x14:dataValidation>
        <x14:dataValidation type="list" allowBlank="1" showInputMessage="1" showErrorMessage="1" xr:uid="{2A8BD2D1-8CA8-46A1-AEE6-8E0F1E985263}">
          <x14:formula1>
            <xm:f>Listas!$K$2:$K$6</xm:f>
          </x14:formula1>
          <xm:sqref>S14</xm:sqref>
        </x14:dataValidation>
        <x14:dataValidation type="list" allowBlank="1" showInputMessage="1" showErrorMessage="1" xr:uid="{D84153DD-DD35-4742-B989-8EAF66BD849D}">
          <x14:formula1>
            <xm:f>Listas!$M$2:$M$15</xm:f>
          </x14:formula1>
          <xm:sqref>B13:B14</xm:sqref>
        </x14:dataValidation>
        <x14:dataValidation type="list" allowBlank="1" showInputMessage="1" showErrorMessage="1" xr:uid="{A1EC0C52-72E3-4BA1-B6E7-45630F1E2FFF}">
          <x14:formula1>
            <xm:f>Listas!$L$2:$L$5</xm:f>
          </x14:formula1>
          <xm:sqref>T13:T14</xm:sqref>
        </x14:dataValidation>
        <x14:dataValidation type="list" allowBlank="1" showInputMessage="1" showErrorMessage="1" xr:uid="{D0F9E551-71DF-46F7-927D-4A61BB428D66}">
          <x14:formula1>
            <xm:f>Listas!$G$2:$G$11</xm:f>
          </x14:formula1>
          <xm:sqref>C13:C14</xm:sqref>
        </x14:dataValidation>
        <x14:dataValidation type="list" allowBlank="1" showInputMessage="1" showErrorMessage="1" xr:uid="{63D23BA6-9019-451E-9D19-41631437BF20}">
          <x14:formula1>
            <xm:f>Listas!$B$2:$B$7</xm:f>
          </x14:formula1>
          <xm:sqref>D13:D14</xm:sqref>
        </x14:dataValidation>
        <x14:dataValidation type="list" allowBlank="1" showInputMessage="1" showErrorMessage="1" xr:uid="{76F8FDDA-FD2B-4304-8266-C7BF7F4B66BF}">
          <x14:formula1>
            <xm:f>Listas!$H$2:$H$3</xm:f>
          </x14:formula1>
          <xm:sqref>AJ13:AJ14 AL13:AL14</xm:sqref>
        </x14:dataValidation>
        <x14:dataValidation type="list" allowBlank="1" showInputMessage="1" showErrorMessage="1" xr:uid="{ABC1353B-F1F9-4830-BEFD-24F95AB86CF1}">
          <x14:formula1>
            <xm:f>Listas!$C$2:$C$8</xm:f>
          </x14:formula1>
          <xm:sqref>E13:E14</xm:sqref>
        </x14:dataValidation>
        <x14:dataValidation type="list" allowBlank="1" showInputMessage="1" showErrorMessage="1" xr:uid="{1470661C-8CEB-4A59-8B20-C637B6198DA7}">
          <x14:formula1>
            <xm:f>Listas!$F$2:$F$4</xm:f>
          </x14:formula1>
          <xm:sqref>AD13:AE14</xm:sqref>
        </x14:dataValidation>
        <x14:dataValidation type="list" allowBlank="1" showInputMessage="1" showErrorMessage="1" xr:uid="{31DEA624-3CD5-4764-94F2-F4E955F2EB61}">
          <x14:formula1>
            <xm:f>Listas!$Q$2:$Q$8</xm:f>
          </x14:formula1>
          <xm:sqref>J13:J14</xm:sqref>
        </x14:dataValidation>
        <x14:dataValidation type="list" allowBlank="1" showInputMessage="1" showErrorMessage="1" xr:uid="{B50B51A6-10B0-4D9B-8989-8BD56054DD61}">
          <x14:formula1>
            <xm:f>Listas!$P$2:$P$7</xm:f>
          </x14:formula1>
          <xm:sqref>Q13:Q14</xm:sqref>
        </x14:dataValidation>
        <x14:dataValidation type="list" allowBlank="1" showInputMessage="1" showErrorMessage="1" xr:uid="{AA84866A-EB66-46FB-A5D9-6831603C7F44}">
          <x14:formula1>
            <xm:f>Listas!$O$2:$O$7</xm:f>
          </x14:formula1>
          <xm:sqref>O13:O14</xm:sqref>
        </x14:dataValidation>
        <x14:dataValidation type="list" allowBlank="1" showInputMessage="1" showErrorMessage="1" xr:uid="{F0E90B33-7F47-4322-A6FC-1827AF61D542}">
          <x14:formula1>
            <xm:f>Listas!$N$2:$N$7</xm:f>
          </x14:formula1>
          <xm:sqref>M13:M14</xm:sqref>
        </x14:dataValidation>
        <x14:dataValidation type="list" allowBlank="1" showInputMessage="1" showErrorMessage="1" xr:uid="{207FD712-C65D-4398-ABB6-888C72BCEEE2}">
          <x14:formula1>
            <xm:f>Listas!$K$2:$K$5</xm:f>
          </x14:formula1>
          <xm:sqref>S13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X7"/>
  <sheetViews>
    <sheetView topLeftCell="AF1" zoomScale="85" zoomScaleNormal="70" workbookViewId="0">
      <pane ySplit="3" topLeftCell="A6" activePane="bottomLeft" state="frozen"/>
      <selection activeCell="G4" sqref="G4:G13"/>
      <selection pane="bottomLeft" activeCell="AC7" sqref="AC7"/>
    </sheetView>
  </sheetViews>
  <sheetFormatPr baseColWidth="10" defaultColWidth="11.42578125" defaultRowHeight="15" customHeight="1" x14ac:dyDescent="0.25"/>
  <cols>
    <col min="1" max="1" width="14.140625" style="1" customWidth="1"/>
    <col min="2" max="2" width="16.5703125" style="6" customWidth="1"/>
    <col min="3" max="3" width="17.28515625" style="6" customWidth="1"/>
    <col min="4" max="4" width="12.710937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4.7109375" style="2" bestFit="1" customWidth="1"/>
    <col min="11" max="11" width="20.28515625" style="2" customWidth="1"/>
    <col min="12" max="12" width="16.5703125" style="2" customWidth="1"/>
    <col min="13" max="13" width="17.140625" style="2" customWidth="1"/>
    <col min="14" max="14" width="3.42578125" style="2" hidden="1" customWidth="1"/>
    <col min="15" max="15" width="19.42578125" style="2" customWidth="1"/>
    <col min="16" max="16" width="3.42578125" style="2" hidden="1" customWidth="1"/>
    <col min="17" max="17" width="21.42578125" style="2" customWidth="1"/>
    <col min="18" max="18" width="3" style="2" hidden="1" customWidth="1"/>
    <col min="19" max="19" width="25.42578125" style="2" customWidth="1"/>
    <col min="20" max="20" width="21.85546875" style="2" customWidth="1"/>
    <col min="21" max="21" width="10.71093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35.28515625" style="2" customWidth="1"/>
    <col min="29" max="29" width="60.710937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3.7109375" style="24" customWidth="1"/>
    <col min="39" max="39" width="13.7109375" style="2" customWidth="1"/>
    <col min="40" max="40" width="15.28515625" style="2" customWidth="1"/>
    <col min="41" max="41" width="2.28515625" style="5" customWidth="1"/>
    <col min="42" max="42" width="43.7109375" style="5" customWidth="1"/>
    <col min="43" max="43" width="17" style="4" customWidth="1"/>
    <col min="44" max="45" width="11.5703125" style="3" customWidth="1"/>
    <col min="46" max="46" width="21.85546875" style="2" customWidth="1"/>
    <col min="47" max="47" width="14.85546875" style="1" customWidth="1"/>
    <col min="48" max="48" width="47.42578125" style="1" customWidth="1"/>
    <col min="49" max="49" width="50" style="1" customWidth="1"/>
    <col min="50" max="50" width="14.85546875" style="1" customWidth="1"/>
    <col min="51" max="51" width="39.28515625" style="1" customWidth="1"/>
    <col min="52" max="52" width="25.7109375" style="1" customWidth="1"/>
    <col min="53" max="53" width="14.85546875" style="1" customWidth="1"/>
    <col min="54" max="54" width="40.7109375" style="1" customWidth="1"/>
    <col min="55" max="55" width="28.85546875" style="1" customWidth="1"/>
    <col min="56" max="56" width="11.5703125" style="1"/>
    <col min="57" max="57" width="30" style="1" customWidth="1"/>
    <col min="58" max="58" width="24.42578125" style="1" customWidth="1"/>
    <col min="59" max="59" width="31.85546875" style="1" customWidth="1"/>
    <col min="60" max="60" width="29.5703125" style="1" customWidth="1"/>
    <col min="61" max="61" width="27.42578125" style="1" customWidth="1"/>
    <col min="62" max="62" width="32.140625" style="1" customWidth="1"/>
    <col min="63" max="63" width="26.7109375" style="1" customWidth="1"/>
    <col min="64" max="64" width="25.28515625" style="1" customWidth="1"/>
    <col min="65" max="65" width="33.140625" style="1" customWidth="1"/>
    <col min="66" max="66" width="11.5703125" style="1"/>
    <col min="67" max="67" width="29.7109375" style="1" customWidth="1"/>
    <col min="68" max="68" width="35" style="1" customWidth="1"/>
    <col min="69" max="69" width="33" style="1" customWidth="1"/>
    <col min="70" max="70" width="34.28515625" style="1" customWidth="1"/>
    <col min="71" max="243" width="11.5703125" style="1"/>
    <col min="244" max="244" width="21.85546875" style="1" customWidth="1"/>
    <col min="245" max="245" width="13.85546875" style="1" customWidth="1"/>
    <col min="246" max="246" width="38.7109375" style="1" customWidth="1"/>
    <col min="247" max="247" width="3" style="1" bestFit="1" customWidth="1"/>
    <col min="248" max="248" width="32.28515625" style="1" customWidth="1"/>
    <col min="249" max="249" width="46.28515625" style="1" customWidth="1"/>
    <col min="250" max="250" width="19" style="1" customWidth="1"/>
    <col min="251" max="251" width="0" style="1" hidden="1" customWidth="1"/>
    <col min="252" max="252" width="17.7109375" style="1" customWidth="1"/>
    <col min="253" max="253" width="0" style="1" hidden="1" customWidth="1"/>
    <col min="254" max="254" width="22.28515625" style="1" customWidth="1"/>
    <col min="255" max="255" width="5.28515625" style="1" customWidth="1"/>
    <col min="256" max="256" width="36.28515625" style="1" customWidth="1"/>
    <col min="257" max="257" width="5.7109375" style="1" customWidth="1"/>
    <col min="258" max="258" width="0" style="1" hidden="1" customWidth="1"/>
    <col min="259" max="259" width="20.7109375" style="1" customWidth="1"/>
    <col min="260" max="260" width="4.85546875" style="1" customWidth="1"/>
    <col min="261" max="261" width="0" style="1" hidden="1" customWidth="1"/>
    <col min="262" max="262" width="24.7109375" style="1" customWidth="1"/>
    <col min="263" max="263" width="12.28515625" style="1" customWidth="1"/>
    <col min="264" max="264" width="0" style="1" hidden="1" customWidth="1"/>
    <col min="265" max="265" width="3.42578125" style="1" customWidth="1"/>
    <col min="266" max="266" width="0" style="1" hidden="1" customWidth="1"/>
    <col min="267" max="267" width="17.7109375" style="1" customWidth="1"/>
    <col min="268" max="268" width="3.42578125" style="1" customWidth="1"/>
    <col min="269" max="269" width="0" style="1" hidden="1" customWidth="1"/>
    <col min="270" max="270" width="23.7109375" style="1" customWidth="1"/>
    <col min="271" max="271" width="10" style="1" customWidth="1"/>
    <col min="272" max="272" width="0" style="1" hidden="1" customWidth="1"/>
    <col min="273" max="274" width="14.7109375" style="1" customWidth="1"/>
    <col min="275" max="275" width="12.85546875" style="1" customWidth="1"/>
    <col min="276" max="276" width="3.28515625" style="1" customWidth="1"/>
    <col min="277" max="277" width="30.28515625" style="1" customWidth="1"/>
    <col min="278" max="278" width="5" style="1" customWidth="1"/>
    <col min="279" max="279" width="0" style="1" hidden="1" customWidth="1"/>
    <col min="280" max="280" width="14.28515625" style="1" customWidth="1"/>
    <col min="281" max="281" width="5.7109375" style="1" customWidth="1"/>
    <col min="282" max="282" width="0" style="1" hidden="1" customWidth="1"/>
    <col min="283" max="283" width="17.28515625" style="1" customWidth="1"/>
    <col min="284" max="284" width="12.7109375" style="1" customWidth="1"/>
    <col min="285" max="285" width="0" style="1" hidden="1" customWidth="1"/>
    <col min="286" max="286" width="5.28515625" style="1" customWidth="1"/>
    <col min="287" max="287" width="0" style="1" hidden="1" customWidth="1"/>
    <col min="288" max="288" width="17" style="1" customWidth="1"/>
    <col min="289" max="289" width="6.28515625" style="1" customWidth="1"/>
    <col min="290" max="290" width="0" style="1" hidden="1" customWidth="1"/>
    <col min="291" max="291" width="14.28515625" style="1" customWidth="1"/>
    <col min="292" max="292" width="7.5703125" style="1" customWidth="1"/>
    <col min="293" max="293" width="0" style="1" hidden="1" customWidth="1"/>
    <col min="294" max="295" width="14.28515625" style="1" customWidth="1"/>
    <col min="296" max="296" width="20.85546875" style="1" customWidth="1"/>
    <col min="297" max="297" width="14.42578125" style="1" customWidth="1"/>
    <col min="298" max="298" width="15" style="1" customWidth="1"/>
    <col min="299" max="299" width="2.7109375" style="1" customWidth="1"/>
    <col min="300" max="300" width="11.7109375" style="1" customWidth="1"/>
    <col min="301" max="301" width="11.5703125" style="1" customWidth="1"/>
    <col min="302" max="302" width="2.28515625" style="1" customWidth="1"/>
    <col min="303" max="303" width="41" style="1" customWidth="1"/>
    <col min="304" max="304" width="14.28515625" style="1" customWidth="1"/>
    <col min="305" max="306" width="11.5703125" style="1" customWidth="1"/>
    <col min="307" max="307" width="21.85546875" style="1" customWidth="1"/>
    <col min="308" max="499" width="11.5703125" style="1"/>
    <col min="500" max="500" width="21.85546875" style="1" customWidth="1"/>
    <col min="501" max="501" width="13.85546875" style="1" customWidth="1"/>
    <col min="502" max="502" width="38.7109375" style="1" customWidth="1"/>
    <col min="503" max="503" width="3" style="1" bestFit="1" customWidth="1"/>
    <col min="504" max="504" width="32.28515625" style="1" customWidth="1"/>
    <col min="505" max="505" width="46.28515625" style="1" customWidth="1"/>
    <col min="506" max="506" width="19" style="1" customWidth="1"/>
    <col min="507" max="507" width="0" style="1" hidden="1" customWidth="1"/>
    <col min="508" max="508" width="17.7109375" style="1" customWidth="1"/>
    <col min="509" max="509" width="0" style="1" hidden="1" customWidth="1"/>
    <col min="510" max="510" width="22.28515625" style="1" customWidth="1"/>
    <col min="511" max="511" width="5.28515625" style="1" customWidth="1"/>
    <col min="512" max="512" width="36.28515625" style="1" customWidth="1"/>
    <col min="513" max="513" width="5.7109375" style="1" customWidth="1"/>
    <col min="514" max="514" width="0" style="1" hidden="1" customWidth="1"/>
    <col min="515" max="515" width="20.7109375" style="1" customWidth="1"/>
    <col min="516" max="516" width="4.85546875" style="1" customWidth="1"/>
    <col min="517" max="517" width="0" style="1" hidden="1" customWidth="1"/>
    <col min="518" max="518" width="24.7109375" style="1" customWidth="1"/>
    <col min="519" max="519" width="12.28515625" style="1" customWidth="1"/>
    <col min="520" max="520" width="0" style="1" hidden="1" customWidth="1"/>
    <col min="521" max="521" width="3.42578125" style="1" customWidth="1"/>
    <col min="522" max="522" width="0" style="1" hidden="1" customWidth="1"/>
    <col min="523" max="523" width="17.7109375" style="1" customWidth="1"/>
    <col min="524" max="524" width="3.42578125" style="1" customWidth="1"/>
    <col min="525" max="525" width="0" style="1" hidden="1" customWidth="1"/>
    <col min="526" max="526" width="23.7109375" style="1" customWidth="1"/>
    <col min="527" max="527" width="10" style="1" customWidth="1"/>
    <col min="528" max="528" width="0" style="1" hidden="1" customWidth="1"/>
    <col min="529" max="530" width="14.7109375" style="1" customWidth="1"/>
    <col min="531" max="531" width="12.85546875" style="1" customWidth="1"/>
    <col min="532" max="532" width="3.28515625" style="1" customWidth="1"/>
    <col min="533" max="533" width="30.28515625" style="1" customWidth="1"/>
    <col min="534" max="534" width="5" style="1" customWidth="1"/>
    <col min="535" max="535" width="0" style="1" hidden="1" customWidth="1"/>
    <col min="536" max="536" width="14.28515625" style="1" customWidth="1"/>
    <col min="537" max="537" width="5.7109375" style="1" customWidth="1"/>
    <col min="538" max="538" width="0" style="1" hidden="1" customWidth="1"/>
    <col min="539" max="539" width="17.28515625" style="1" customWidth="1"/>
    <col min="540" max="540" width="12.7109375" style="1" customWidth="1"/>
    <col min="541" max="541" width="0" style="1" hidden="1" customWidth="1"/>
    <col min="542" max="542" width="5.28515625" style="1" customWidth="1"/>
    <col min="543" max="543" width="0" style="1" hidden="1" customWidth="1"/>
    <col min="544" max="544" width="17" style="1" customWidth="1"/>
    <col min="545" max="545" width="6.28515625" style="1" customWidth="1"/>
    <col min="546" max="546" width="0" style="1" hidden="1" customWidth="1"/>
    <col min="547" max="547" width="14.28515625" style="1" customWidth="1"/>
    <col min="548" max="548" width="7.5703125" style="1" customWidth="1"/>
    <col min="549" max="549" width="0" style="1" hidden="1" customWidth="1"/>
    <col min="550" max="551" width="14.28515625" style="1" customWidth="1"/>
    <col min="552" max="552" width="20.85546875" style="1" customWidth="1"/>
    <col min="553" max="553" width="14.42578125" style="1" customWidth="1"/>
    <col min="554" max="554" width="15" style="1" customWidth="1"/>
    <col min="555" max="555" width="2.7109375" style="1" customWidth="1"/>
    <col min="556" max="556" width="11.7109375" style="1" customWidth="1"/>
    <col min="557" max="557" width="11.5703125" style="1" customWidth="1"/>
    <col min="558" max="558" width="2.28515625" style="1" customWidth="1"/>
    <col min="559" max="559" width="41" style="1" customWidth="1"/>
    <col min="560" max="560" width="14.28515625" style="1" customWidth="1"/>
    <col min="561" max="562" width="11.5703125" style="1" customWidth="1"/>
    <col min="563" max="563" width="21.85546875" style="1" customWidth="1"/>
    <col min="564" max="755" width="11.5703125" style="1"/>
    <col min="756" max="756" width="21.85546875" style="1" customWidth="1"/>
    <col min="757" max="757" width="13.85546875" style="1" customWidth="1"/>
    <col min="758" max="758" width="38.7109375" style="1" customWidth="1"/>
    <col min="759" max="759" width="3" style="1" bestFit="1" customWidth="1"/>
    <col min="760" max="760" width="32.28515625" style="1" customWidth="1"/>
    <col min="761" max="761" width="46.28515625" style="1" customWidth="1"/>
    <col min="762" max="762" width="19" style="1" customWidth="1"/>
    <col min="763" max="763" width="0" style="1" hidden="1" customWidth="1"/>
    <col min="764" max="764" width="17.7109375" style="1" customWidth="1"/>
    <col min="765" max="765" width="0" style="1" hidden="1" customWidth="1"/>
    <col min="766" max="766" width="22.28515625" style="1" customWidth="1"/>
    <col min="767" max="767" width="5.28515625" style="1" customWidth="1"/>
    <col min="768" max="768" width="36.28515625" style="1" customWidth="1"/>
    <col min="769" max="769" width="5.7109375" style="1" customWidth="1"/>
    <col min="770" max="770" width="0" style="1" hidden="1" customWidth="1"/>
    <col min="771" max="771" width="20.7109375" style="1" customWidth="1"/>
    <col min="772" max="772" width="4.85546875" style="1" customWidth="1"/>
    <col min="773" max="773" width="0" style="1" hidden="1" customWidth="1"/>
    <col min="774" max="774" width="24.7109375" style="1" customWidth="1"/>
    <col min="775" max="775" width="12.28515625" style="1" customWidth="1"/>
    <col min="776" max="776" width="0" style="1" hidden="1" customWidth="1"/>
    <col min="777" max="777" width="3.42578125" style="1" customWidth="1"/>
    <col min="778" max="778" width="0" style="1" hidden="1" customWidth="1"/>
    <col min="779" max="779" width="17.7109375" style="1" customWidth="1"/>
    <col min="780" max="780" width="3.42578125" style="1" customWidth="1"/>
    <col min="781" max="781" width="0" style="1" hidden="1" customWidth="1"/>
    <col min="782" max="782" width="23.7109375" style="1" customWidth="1"/>
    <col min="783" max="783" width="10" style="1" customWidth="1"/>
    <col min="784" max="784" width="0" style="1" hidden="1" customWidth="1"/>
    <col min="785" max="786" width="14.7109375" style="1" customWidth="1"/>
    <col min="787" max="787" width="12.85546875" style="1" customWidth="1"/>
    <col min="788" max="788" width="3.28515625" style="1" customWidth="1"/>
    <col min="789" max="789" width="30.28515625" style="1" customWidth="1"/>
    <col min="790" max="790" width="5" style="1" customWidth="1"/>
    <col min="791" max="791" width="0" style="1" hidden="1" customWidth="1"/>
    <col min="792" max="792" width="14.28515625" style="1" customWidth="1"/>
    <col min="793" max="793" width="5.7109375" style="1" customWidth="1"/>
    <col min="794" max="794" width="0" style="1" hidden="1" customWidth="1"/>
    <col min="795" max="795" width="17.28515625" style="1" customWidth="1"/>
    <col min="796" max="796" width="12.7109375" style="1" customWidth="1"/>
    <col min="797" max="797" width="0" style="1" hidden="1" customWidth="1"/>
    <col min="798" max="798" width="5.28515625" style="1" customWidth="1"/>
    <col min="799" max="799" width="0" style="1" hidden="1" customWidth="1"/>
    <col min="800" max="800" width="17" style="1" customWidth="1"/>
    <col min="801" max="801" width="6.28515625" style="1" customWidth="1"/>
    <col min="802" max="802" width="0" style="1" hidden="1" customWidth="1"/>
    <col min="803" max="803" width="14.28515625" style="1" customWidth="1"/>
    <col min="804" max="804" width="7.5703125" style="1" customWidth="1"/>
    <col min="805" max="805" width="0" style="1" hidden="1" customWidth="1"/>
    <col min="806" max="807" width="14.28515625" style="1" customWidth="1"/>
    <col min="808" max="808" width="20.85546875" style="1" customWidth="1"/>
    <col min="809" max="809" width="14.42578125" style="1" customWidth="1"/>
    <col min="810" max="810" width="15" style="1" customWidth="1"/>
    <col min="811" max="811" width="2.7109375" style="1" customWidth="1"/>
    <col min="812" max="812" width="11.7109375" style="1" customWidth="1"/>
    <col min="813" max="813" width="11.5703125" style="1" customWidth="1"/>
    <col min="814" max="814" width="2.28515625" style="1" customWidth="1"/>
    <col min="815" max="815" width="41" style="1" customWidth="1"/>
    <col min="816" max="816" width="14.28515625" style="1" customWidth="1"/>
    <col min="817" max="818" width="11.5703125" style="1" customWidth="1"/>
    <col min="819" max="819" width="21.85546875" style="1" customWidth="1"/>
    <col min="820" max="1011" width="11.5703125" style="1"/>
    <col min="1012" max="1012" width="21.85546875" style="1" customWidth="1"/>
    <col min="1013" max="1013" width="13.85546875" style="1" customWidth="1"/>
    <col min="1014" max="1014" width="38.7109375" style="1" customWidth="1"/>
    <col min="1015" max="1015" width="3" style="1" bestFit="1" customWidth="1"/>
    <col min="1016" max="1016" width="32.28515625" style="1" customWidth="1"/>
    <col min="1017" max="1017" width="46.28515625" style="1" customWidth="1"/>
    <col min="1018" max="1018" width="19" style="1" customWidth="1"/>
    <col min="1019" max="1019" width="0" style="1" hidden="1" customWidth="1"/>
    <col min="1020" max="1020" width="17.7109375" style="1" customWidth="1"/>
    <col min="1021" max="1021" width="0" style="1" hidden="1" customWidth="1"/>
    <col min="1022" max="1022" width="22.28515625" style="1" customWidth="1"/>
    <col min="1023" max="1023" width="5.28515625" style="1" customWidth="1"/>
    <col min="1024" max="1024" width="36.28515625" style="1" customWidth="1"/>
    <col min="1025" max="1025" width="5.7109375" style="1" customWidth="1"/>
    <col min="1026" max="1026" width="0" style="1" hidden="1" customWidth="1"/>
    <col min="1027" max="1027" width="20.7109375" style="1" customWidth="1"/>
    <col min="1028" max="1028" width="4.85546875" style="1" customWidth="1"/>
    <col min="1029" max="1029" width="0" style="1" hidden="1" customWidth="1"/>
    <col min="1030" max="1030" width="24.7109375" style="1" customWidth="1"/>
    <col min="1031" max="1031" width="12.28515625" style="1" customWidth="1"/>
    <col min="1032" max="1032" width="0" style="1" hidden="1" customWidth="1"/>
    <col min="1033" max="1033" width="3.42578125" style="1" customWidth="1"/>
    <col min="1034" max="1034" width="0" style="1" hidden="1" customWidth="1"/>
    <col min="1035" max="1035" width="17.7109375" style="1" customWidth="1"/>
    <col min="1036" max="1036" width="3.42578125" style="1" customWidth="1"/>
    <col min="1037" max="1037" width="0" style="1" hidden="1" customWidth="1"/>
    <col min="1038" max="1038" width="23.7109375" style="1" customWidth="1"/>
    <col min="1039" max="1039" width="10" style="1" customWidth="1"/>
    <col min="1040" max="1040" width="0" style="1" hidden="1" customWidth="1"/>
    <col min="1041" max="1042" width="14.7109375" style="1" customWidth="1"/>
    <col min="1043" max="1043" width="12.85546875" style="1" customWidth="1"/>
    <col min="1044" max="1044" width="3.28515625" style="1" customWidth="1"/>
    <col min="1045" max="1045" width="30.28515625" style="1" customWidth="1"/>
    <col min="1046" max="1046" width="5" style="1" customWidth="1"/>
    <col min="1047" max="1047" width="0" style="1" hidden="1" customWidth="1"/>
    <col min="1048" max="1048" width="14.28515625" style="1" customWidth="1"/>
    <col min="1049" max="1049" width="5.7109375" style="1" customWidth="1"/>
    <col min="1050" max="1050" width="0" style="1" hidden="1" customWidth="1"/>
    <col min="1051" max="1051" width="17.28515625" style="1" customWidth="1"/>
    <col min="1052" max="1052" width="12.7109375" style="1" customWidth="1"/>
    <col min="1053" max="1053" width="0" style="1" hidden="1" customWidth="1"/>
    <col min="1054" max="1054" width="5.28515625" style="1" customWidth="1"/>
    <col min="1055" max="1055" width="0" style="1" hidden="1" customWidth="1"/>
    <col min="1056" max="1056" width="17" style="1" customWidth="1"/>
    <col min="1057" max="1057" width="6.28515625" style="1" customWidth="1"/>
    <col min="1058" max="1058" width="0" style="1" hidden="1" customWidth="1"/>
    <col min="1059" max="1059" width="14.28515625" style="1" customWidth="1"/>
    <col min="1060" max="1060" width="7.5703125" style="1" customWidth="1"/>
    <col min="1061" max="1061" width="0" style="1" hidden="1" customWidth="1"/>
    <col min="1062" max="1063" width="14.28515625" style="1" customWidth="1"/>
    <col min="1064" max="1064" width="20.85546875" style="1" customWidth="1"/>
    <col min="1065" max="1065" width="14.42578125" style="1" customWidth="1"/>
    <col min="1066" max="1066" width="15" style="1" customWidth="1"/>
    <col min="1067" max="1067" width="2.7109375" style="1" customWidth="1"/>
    <col min="1068" max="1068" width="11.7109375" style="1" customWidth="1"/>
    <col min="1069" max="1069" width="11.5703125" style="1" customWidth="1"/>
    <col min="1070" max="1070" width="2.28515625" style="1" customWidth="1"/>
    <col min="1071" max="1071" width="41" style="1" customWidth="1"/>
    <col min="1072" max="1072" width="14.28515625" style="1" customWidth="1"/>
    <col min="1073" max="1074" width="11.5703125" style="1" customWidth="1"/>
    <col min="1075" max="1075" width="21.85546875" style="1" customWidth="1"/>
    <col min="1076" max="1267" width="11.5703125" style="1"/>
    <col min="1268" max="1268" width="21.85546875" style="1" customWidth="1"/>
    <col min="1269" max="1269" width="13.85546875" style="1" customWidth="1"/>
    <col min="1270" max="1270" width="38.7109375" style="1" customWidth="1"/>
    <col min="1271" max="1271" width="3" style="1" bestFit="1" customWidth="1"/>
    <col min="1272" max="1272" width="32.28515625" style="1" customWidth="1"/>
    <col min="1273" max="1273" width="46.28515625" style="1" customWidth="1"/>
    <col min="1274" max="1274" width="19" style="1" customWidth="1"/>
    <col min="1275" max="1275" width="0" style="1" hidden="1" customWidth="1"/>
    <col min="1276" max="1276" width="17.7109375" style="1" customWidth="1"/>
    <col min="1277" max="1277" width="0" style="1" hidden="1" customWidth="1"/>
    <col min="1278" max="1278" width="22.28515625" style="1" customWidth="1"/>
    <col min="1279" max="1279" width="5.28515625" style="1" customWidth="1"/>
    <col min="1280" max="1280" width="36.28515625" style="1" customWidth="1"/>
    <col min="1281" max="1281" width="5.7109375" style="1" customWidth="1"/>
    <col min="1282" max="1282" width="0" style="1" hidden="1" customWidth="1"/>
    <col min="1283" max="1283" width="20.7109375" style="1" customWidth="1"/>
    <col min="1284" max="1284" width="4.85546875" style="1" customWidth="1"/>
    <col min="1285" max="1285" width="0" style="1" hidden="1" customWidth="1"/>
    <col min="1286" max="1286" width="24.7109375" style="1" customWidth="1"/>
    <col min="1287" max="1287" width="12.28515625" style="1" customWidth="1"/>
    <col min="1288" max="1288" width="0" style="1" hidden="1" customWidth="1"/>
    <col min="1289" max="1289" width="3.42578125" style="1" customWidth="1"/>
    <col min="1290" max="1290" width="0" style="1" hidden="1" customWidth="1"/>
    <col min="1291" max="1291" width="17.7109375" style="1" customWidth="1"/>
    <col min="1292" max="1292" width="3.42578125" style="1" customWidth="1"/>
    <col min="1293" max="1293" width="0" style="1" hidden="1" customWidth="1"/>
    <col min="1294" max="1294" width="23.7109375" style="1" customWidth="1"/>
    <col min="1295" max="1295" width="10" style="1" customWidth="1"/>
    <col min="1296" max="1296" width="0" style="1" hidden="1" customWidth="1"/>
    <col min="1297" max="1298" width="14.7109375" style="1" customWidth="1"/>
    <col min="1299" max="1299" width="12.85546875" style="1" customWidth="1"/>
    <col min="1300" max="1300" width="3.28515625" style="1" customWidth="1"/>
    <col min="1301" max="1301" width="30.28515625" style="1" customWidth="1"/>
    <col min="1302" max="1302" width="5" style="1" customWidth="1"/>
    <col min="1303" max="1303" width="0" style="1" hidden="1" customWidth="1"/>
    <col min="1304" max="1304" width="14.28515625" style="1" customWidth="1"/>
    <col min="1305" max="1305" width="5.7109375" style="1" customWidth="1"/>
    <col min="1306" max="1306" width="0" style="1" hidden="1" customWidth="1"/>
    <col min="1307" max="1307" width="17.28515625" style="1" customWidth="1"/>
    <col min="1308" max="1308" width="12.7109375" style="1" customWidth="1"/>
    <col min="1309" max="1309" width="0" style="1" hidden="1" customWidth="1"/>
    <col min="1310" max="1310" width="5.28515625" style="1" customWidth="1"/>
    <col min="1311" max="1311" width="0" style="1" hidden="1" customWidth="1"/>
    <col min="1312" max="1312" width="17" style="1" customWidth="1"/>
    <col min="1313" max="1313" width="6.28515625" style="1" customWidth="1"/>
    <col min="1314" max="1314" width="0" style="1" hidden="1" customWidth="1"/>
    <col min="1315" max="1315" width="14.28515625" style="1" customWidth="1"/>
    <col min="1316" max="1316" width="7.5703125" style="1" customWidth="1"/>
    <col min="1317" max="1317" width="0" style="1" hidden="1" customWidth="1"/>
    <col min="1318" max="1319" width="14.28515625" style="1" customWidth="1"/>
    <col min="1320" max="1320" width="20.85546875" style="1" customWidth="1"/>
    <col min="1321" max="1321" width="14.42578125" style="1" customWidth="1"/>
    <col min="1322" max="1322" width="15" style="1" customWidth="1"/>
    <col min="1323" max="1323" width="2.7109375" style="1" customWidth="1"/>
    <col min="1324" max="1324" width="11.7109375" style="1" customWidth="1"/>
    <col min="1325" max="1325" width="11.5703125" style="1" customWidth="1"/>
    <col min="1326" max="1326" width="2.28515625" style="1" customWidth="1"/>
    <col min="1327" max="1327" width="41" style="1" customWidth="1"/>
    <col min="1328" max="1328" width="14.28515625" style="1" customWidth="1"/>
    <col min="1329" max="1330" width="11.5703125" style="1" customWidth="1"/>
    <col min="1331" max="1331" width="21.85546875" style="1" customWidth="1"/>
    <col min="1332" max="1523" width="11.5703125" style="1"/>
    <col min="1524" max="1524" width="21.85546875" style="1" customWidth="1"/>
    <col min="1525" max="1525" width="13.85546875" style="1" customWidth="1"/>
    <col min="1526" max="1526" width="38.7109375" style="1" customWidth="1"/>
    <col min="1527" max="1527" width="3" style="1" bestFit="1" customWidth="1"/>
    <col min="1528" max="1528" width="32.28515625" style="1" customWidth="1"/>
    <col min="1529" max="1529" width="46.28515625" style="1" customWidth="1"/>
    <col min="1530" max="1530" width="19" style="1" customWidth="1"/>
    <col min="1531" max="1531" width="0" style="1" hidden="1" customWidth="1"/>
    <col min="1532" max="1532" width="17.7109375" style="1" customWidth="1"/>
    <col min="1533" max="1533" width="0" style="1" hidden="1" customWidth="1"/>
    <col min="1534" max="1534" width="22.28515625" style="1" customWidth="1"/>
    <col min="1535" max="1535" width="5.28515625" style="1" customWidth="1"/>
    <col min="1536" max="1536" width="36.28515625" style="1" customWidth="1"/>
    <col min="1537" max="1537" width="5.7109375" style="1" customWidth="1"/>
    <col min="1538" max="1538" width="0" style="1" hidden="1" customWidth="1"/>
    <col min="1539" max="1539" width="20.7109375" style="1" customWidth="1"/>
    <col min="1540" max="1540" width="4.85546875" style="1" customWidth="1"/>
    <col min="1541" max="1541" width="0" style="1" hidden="1" customWidth="1"/>
    <col min="1542" max="1542" width="24.7109375" style="1" customWidth="1"/>
    <col min="1543" max="1543" width="12.28515625" style="1" customWidth="1"/>
    <col min="1544" max="1544" width="0" style="1" hidden="1" customWidth="1"/>
    <col min="1545" max="1545" width="3.42578125" style="1" customWidth="1"/>
    <col min="1546" max="1546" width="0" style="1" hidden="1" customWidth="1"/>
    <col min="1547" max="1547" width="17.7109375" style="1" customWidth="1"/>
    <col min="1548" max="1548" width="3.42578125" style="1" customWidth="1"/>
    <col min="1549" max="1549" width="0" style="1" hidden="1" customWidth="1"/>
    <col min="1550" max="1550" width="23.7109375" style="1" customWidth="1"/>
    <col min="1551" max="1551" width="10" style="1" customWidth="1"/>
    <col min="1552" max="1552" width="0" style="1" hidden="1" customWidth="1"/>
    <col min="1553" max="1554" width="14.7109375" style="1" customWidth="1"/>
    <col min="1555" max="1555" width="12.85546875" style="1" customWidth="1"/>
    <col min="1556" max="1556" width="3.28515625" style="1" customWidth="1"/>
    <col min="1557" max="1557" width="30.28515625" style="1" customWidth="1"/>
    <col min="1558" max="1558" width="5" style="1" customWidth="1"/>
    <col min="1559" max="1559" width="0" style="1" hidden="1" customWidth="1"/>
    <col min="1560" max="1560" width="14.28515625" style="1" customWidth="1"/>
    <col min="1561" max="1561" width="5.7109375" style="1" customWidth="1"/>
    <col min="1562" max="1562" width="0" style="1" hidden="1" customWidth="1"/>
    <col min="1563" max="1563" width="17.28515625" style="1" customWidth="1"/>
    <col min="1564" max="1564" width="12.7109375" style="1" customWidth="1"/>
    <col min="1565" max="1565" width="0" style="1" hidden="1" customWidth="1"/>
    <col min="1566" max="1566" width="5.28515625" style="1" customWidth="1"/>
    <col min="1567" max="1567" width="0" style="1" hidden="1" customWidth="1"/>
    <col min="1568" max="1568" width="17" style="1" customWidth="1"/>
    <col min="1569" max="1569" width="6.28515625" style="1" customWidth="1"/>
    <col min="1570" max="1570" width="0" style="1" hidden="1" customWidth="1"/>
    <col min="1571" max="1571" width="14.28515625" style="1" customWidth="1"/>
    <col min="1572" max="1572" width="7.5703125" style="1" customWidth="1"/>
    <col min="1573" max="1573" width="0" style="1" hidden="1" customWidth="1"/>
    <col min="1574" max="1575" width="14.28515625" style="1" customWidth="1"/>
    <col min="1576" max="1576" width="20.85546875" style="1" customWidth="1"/>
    <col min="1577" max="1577" width="14.42578125" style="1" customWidth="1"/>
    <col min="1578" max="1578" width="15" style="1" customWidth="1"/>
    <col min="1579" max="1579" width="2.7109375" style="1" customWidth="1"/>
    <col min="1580" max="1580" width="11.7109375" style="1" customWidth="1"/>
    <col min="1581" max="1581" width="11.5703125" style="1" customWidth="1"/>
    <col min="1582" max="1582" width="2.28515625" style="1" customWidth="1"/>
    <col min="1583" max="1583" width="41" style="1" customWidth="1"/>
    <col min="1584" max="1584" width="14.28515625" style="1" customWidth="1"/>
    <col min="1585" max="1586" width="11.5703125" style="1" customWidth="1"/>
    <col min="1587" max="1587" width="21.85546875" style="1" customWidth="1"/>
    <col min="1588" max="1779" width="11.5703125" style="1"/>
    <col min="1780" max="1780" width="21.85546875" style="1" customWidth="1"/>
    <col min="1781" max="1781" width="13.85546875" style="1" customWidth="1"/>
    <col min="1782" max="1782" width="38.7109375" style="1" customWidth="1"/>
    <col min="1783" max="1783" width="3" style="1" bestFit="1" customWidth="1"/>
    <col min="1784" max="1784" width="32.28515625" style="1" customWidth="1"/>
    <col min="1785" max="1785" width="46.28515625" style="1" customWidth="1"/>
    <col min="1786" max="1786" width="19" style="1" customWidth="1"/>
    <col min="1787" max="1787" width="0" style="1" hidden="1" customWidth="1"/>
    <col min="1788" max="1788" width="17.7109375" style="1" customWidth="1"/>
    <col min="1789" max="1789" width="0" style="1" hidden="1" customWidth="1"/>
    <col min="1790" max="1790" width="22.28515625" style="1" customWidth="1"/>
    <col min="1791" max="1791" width="5.28515625" style="1" customWidth="1"/>
    <col min="1792" max="1792" width="36.28515625" style="1" customWidth="1"/>
    <col min="1793" max="1793" width="5.7109375" style="1" customWidth="1"/>
    <col min="1794" max="1794" width="0" style="1" hidden="1" customWidth="1"/>
    <col min="1795" max="1795" width="20.7109375" style="1" customWidth="1"/>
    <col min="1796" max="1796" width="4.85546875" style="1" customWidth="1"/>
    <col min="1797" max="1797" width="0" style="1" hidden="1" customWidth="1"/>
    <col min="1798" max="1798" width="24.7109375" style="1" customWidth="1"/>
    <col min="1799" max="1799" width="12.28515625" style="1" customWidth="1"/>
    <col min="1800" max="1800" width="0" style="1" hidden="1" customWidth="1"/>
    <col min="1801" max="1801" width="3.42578125" style="1" customWidth="1"/>
    <col min="1802" max="1802" width="0" style="1" hidden="1" customWidth="1"/>
    <col min="1803" max="1803" width="17.7109375" style="1" customWidth="1"/>
    <col min="1804" max="1804" width="3.42578125" style="1" customWidth="1"/>
    <col min="1805" max="1805" width="0" style="1" hidden="1" customWidth="1"/>
    <col min="1806" max="1806" width="23.7109375" style="1" customWidth="1"/>
    <col min="1807" max="1807" width="10" style="1" customWidth="1"/>
    <col min="1808" max="1808" width="0" style="1" hidden="1" customWidth="1"/>
    <col min="1809" max="1810" width="14.7109375" style="1" customWidth="1"/>
    <col min="1811" max="1811" width="12.85546875" style="1" customWidth="1"/>
    <col min="1812" max="1812" width="3.28515625" style="1" customWidth="1"/>
    <col min="1813" max="1813" width="30.28515625" style="1" customWidth="1"/>
    <col min="1814" max="1814" width="5" style="1" customWidth="1"/>
    <col min="1815" max="1815" width="0" style="1" hidden="1" customWidth="1"/>
    <col min="1816" max="1816" width="14.28515625" style="1" customWidth="1"/>
    <col min="1817" max="1817" width="5.7109375" style="1" customWidth="1"/>
    <col min="1818" max="1818" width="0" style="1" hidden="1" customWidth="1"/>
    <col min="1819" max="1819" width="17.28515625" style="1" customWidth="1"/>
    <col min="1820" max="1820" width="12.7109375" style="1" customWidth="1"/>
    <col min="1821" max="1821" width="0" style="1" hidden="1" customWidth="1"/>
    <col min="1822" max="1822" width="5.28515625" style="1" customWidth="1"/>
    <col min="1823" max="1823" width="0" style="1" hidden="1" customWidth="1"/>
    <col min="1824" max="1824" width="17" style="1" customWidth="1"/>
    <col min="1825" max="1825" width="6.28515625" style="1" customWidth="1"/>
    <col min="1826" max="1826" width="0" style="1" hidden="1" customWidth="1"/>
    <col min="1827" max="1827" width="14.28515625" style="1" customWidth="1"/>
    <col min="1828" max="1828" width="7.5703125" style="1" customWidth="1"/>
    <col min="1829" max="1829" width="0" style="1" hidden="1" customWidth="1"/>
    <col min="1830" max="1831" width="14.28515625" style="1" customWidth="1"/>
    <col min="1832" max="1832" width="20.85546875" style="1" customWidth="1"/>
    <col min="1833" max="1833" width="14.42578125" style="1" customWidth="1"/>
    <col min="1834" max="1834" width="15" style="1" customWidth="1"/>
    <col min="1835" max="1835" width="2.7109375" style="1" customWidth="1"/>
    <col min="1836" max="1836" width="11.7109375" style="1" customWidth="1"/>
    <col min="1837" max="1837" width="11.5703125" style="1" customWidth="1"/>
    <col min="1838" max="1838" width="2.28515625" style="1" customWidth="1"/>
    <col min="1839" max="1839" width="41" style="1" customWidth="1"/>
    <col min="1840" max="1840" width="14.28515625" style="1" customWidth="1"/>
    <col min="1841" max="1842" width="11.5703125" style="1" customWidth="1"/>
    <col min="1843" max="1843" width="21.85546875" style="1" customWidth="1"/>
    <col min="1844" max="2035" width="11.5703125" style="1"/>
    <col min="2036" max="2036" width="21.85546875" style="1" customWidth="1"/>
    <col min="2037" max="2037" width="13.85546875" style="1" customWidth="1"/>
    <col min="2038" max="2038" width="38.7109375" style="1" customWidth="1"/>
    <col min="2039" max="2039" width="3" style="1" bestFit="1" customWidth="1"/>
    <col min="2040" max="2040" width="32.28515625" style="1" customWidth="1"/>
    <col min="2041" max="2041" width="46.28515625" style="1" customWidth="1"/>
    <col min="2042" max="2042" width="19" style="1" customWidth="1"/>
    <col min="2043" max="2043" width="0" style="1" hidden="1" customWidth="1"/>
    <col min="2044" max="2044" width="17.7109375" style="1" customWidth="1"/>
    <col min="2045" max="2045" width="0" style="1" hidden="1" customWidth="1"/>
    <col min="2046" max="2046" width="22.28515625" style="1" customWidth="1"/>
    <col min="2047" max="2047" width="5.28515625" style="1" customWidth="1"/>
    <col min="2048" max="2048" width="36.28515625" style="1" customWidth="1"/>
    <col min="2049" max="2049" width="5.7109375" style="1" customWidth="1"/>
    <col min="2050" max="2050" width="0" style="1" hidden="1" customWidth="1"/>
    <col min="2051" max="2051" width="20.7109375" style="1" customWidth="1"/>
    <col min="2052" max="2052" width="4.85546875" style="1" customWidth="1"/>
    <col min="2053" max="2053" width="0" style="1" hidden="1" customWidth="1"/>
    <col min="2054" max="2054" width="24.7109375" style="1" customWidth="1"/>
    <col min="2055" max="2055" width="12.28515625" style="1" customWidth="1"/>
    <col min="2056" max="2056" width="0" style="1" hidden="1" customWidth="1"/>
    <col min="2057" max="2057" width="3.42578125" style="1" customWidth="1"/>
    <col min="2058" max="2058" width="0" style="1" hidden="1" customWidth="1"/>
    <col min="2059" max="2059" width="17.7109375" style="1" customWidth="1"/>
    <col min="2060" max="2060" width="3.42578125" style="1" customWidth="1"/>
    <col min="2061" max="2061" width="0" style="1" hidden="1" customWidth="1"/>
    <col min="2062" max="2062" width="23.7109375" style="1" customWidth="1"/>
    <col min="2063" max="2063" width="10" style="1" customWidth="1"/>
    <col min="2064" max="2064" width="0" style="1" hidden="1" customWidth="1"/>
    <col min="2065" max="2066" width="14.7109375" style="1" customWidth="1"/>
    <col min="2067" max="2067" width="12.85546875" style="1" customWidth="1"/>
    <col min="2068" max="2068" width="3.28515625" style="1" customWidth="1"/>
    <col min="2069" max="2069" width="30.28515625" style="1" customWidth="1"/>
    <col min="2070" max="2070" width="5" style="1" customWidth="1"/>
    <col min="2071" max="2071" width="0" style="1" hidden="1" customWidth="1"/>
    <col min="2072" max="2072" width="14.28515625" style="1" customWidth="1"/>
    <col min="2073" max="2073" width="5.7109375" style="1" customWidth="1"/>
    <col min="2074" max="2074" width="0" style="1" hidden="1" customWidth="1"/>
    <col min="2075" max="2075" width="17.28515625" style="1" customWidth="1"/>
    <col min="2076" max="2076" width="12.7109375" style="1" customWidth="1"/>
    <col min="2077" max="2077" width="0" style="1" hidden="1" customWidth="1"/>
    <col min="2078" max="2078" width="5.28515625" style="1" customWidth="1"/>
    <col min="2079" max="2079" width="0" style="1" hidden="1" customWidth="1"/>
    <col min="2080" max="2080" width="17" style="1" customWidth="1"/>
    <col min="2081" max="2081" width="6.28515625" style="1" customWidth="1"/>
    <col min="2082" max="2082" width="0" style="1" hidden="1" customWidth="1"/>
    <col min="2083" max="2083" width="14.28515625" style="1" customWidth="1"/>
    <col min="2084" max="2084" width="7.5703125" style="1" customWidth="1"/>
    <col min="2085" max="2085" width="0" style="1" hidden="1" customWidth="1"/>
    <col min="2086" max="2087" width="14.28515625" style="1" customWidth="1"/>
    <col min="2088" max="2088" width="20.85546875" style="1" customWidth="1"/>
    <col min="2089" max="2089" width="14.42578125" style="1" customWidth="1"/>
    <col min="2090" max="2090" width="15" style="1" customWidth="1"/>
    <col min="2091" max="2091" width="2.7109375" style="1" customWidth="1"/>
    <col min="2092" max="2092" width="11.7109375" style="1" customWidth="1"/>
    <col min="2093" max="2093" width="11.5703125" style="1" customWidth="1"/>
    <col min="2094" max="2094" width="2.28515625" style="1" customWidth="1"/>
    <col min="2095" max="2095" width="41" style="1" customWidth="1"/>
    <col min="2096" max="2096" width="14.28515625" style="1" customWidth="1"/>
    <col min="2097" max="2098" width="11.5703125" style="1" customWidth="1"/>
    <col min="2099" max="2099" width="21.85546875" style="1" customWidth="1"/>
    <col min="2100" max="2291" width="11.5703125" style="1"/>
    <col min="2292" max="2292" width="21.85546875" style="1" customWidth="1"/>
    <col min="2293" max="2293" width="13.85546875" style="1" customWidth="1"/>
    <col min="2294" max="2294" width="38.7109375" style="1" customWidth="1"/>
    <col min="2295" max="2295" width="3" style="1" bestFit="1" customWidth="1"/>
    <col min="2296" max="2296" width="32.28515625" style="1" customWidth="1"/>
    <col min="2297" max="2297" width="46.28515625" style="1" customWidth="1"/>
    <col min="2298" max="2298" width="19" style="1" customWidth="1"/>
    <col min="2299" max="2299" width="0" style="1" hidden="1" customWidth="1"/>
    <col min="2300" max="2300" width="17.7109375" style="1" customWidth="1"/>
    <col min="2301" max="2301" width="0" style="1" hidden="1" customWidth="1"/>
    <col min="2302" max="2302" width="22.28515625" style="1" customWidth="1"/>
    <col min="2303" max="2303" width="5.28515625" style="1" customWidth="1"/>
    <col min="2304" max="2304" width="36.28515625" style="1" customWidth="1"/>
    <col min="2305" max="2305" width="5.7109375" style="1" customWidth="1"/>
    <col min="2306" max="2306" width="0" style="1" hidden="1" customWidth="1"/>
    <col min="2307" max="2307" width="20.7109375" style="1" customWidth="1"/>
    <col min="2308" max="2308" width="4.85546875" style="1" customWidth="1"/>
    <col min="2309" max="2309" width="0" style="1" hidden="1" customWidth="1"/>
    <col min="2310" max="2310" width="24.7109375" style="1" customWidth="1"/>
    <col min="2311" max="2311" width="12.28515625" style="1" customWidth="1"/>
    <col min="2312" max="2312" width="0" style="1" hidden="1" customWidth="1"/>
    <col min="2313" max="2313" width="3.42578125" style="1" customWidth="1"/>
    <col min="2314" max="2314" width="0" style="1" hidden="1" customWidth="1"/>
    <col min="2315" max="2315" width="17.7109375" style="1" customWidth="1"/>
    <col min="2316" max="2316" width="3.42578125" style="1" customWidth="1"/>
    <col min="2317" max="2317" width="0" style="1" hidden="1" customWidth="1"/>
    <col min="2318" max="2318" width="23.7109375" style="1" customWidth="1"/>
    <col min="2319" max="2319" width="10" style="1" customWidth="1"/>
    <col min="2320" max="2320" width="0" style="1" hidden="1" customWidth="1"/>
    <col min="2321" max="2322" width="14.7109375" style="1" customWidth="1"/>
    <col min="2323" max="2323" width="12.85546875" style="1" customWidth="1"/>
    <col min="2324" max="2324" width="3.28515625" style="1" customWidth="1"/>
    <col min="2325" max="2325" width="30.28515625" style="1" customWidth="1"/>
    <col min="2326" max="2326" width="5" style="1" customWidth="1"/>
    <col min="2327" max="2327" width="0" style="1" hidden="1" customWidth="1"/>
    <col min="2328" max="2328" width="14.28515625" style="1" customWidth="1"/>
    <col min="2329" max="2329" width="5.7109375" style="1" customWidth="1"/>
    <col min="2330" max="2330" width="0" style="1" hidden="1" customWidth="1"/>
    <col min="2331" max="2331" width="17.28515625" style="1" customWidth="1"/>
    <col min="2332" max="2332" width="12.7109375" style="1" customWidth="1"/>
    <col min="2333" max="2333" width="0" style="1" hidden="1" customWidth="1"/>
    <col min="2334" max="2334" width="5.28515625" style="1" customWidth="1"/>
    <col min="2335" max="2335" width="0" style="1" hidden="1" customWidth="1"/>
    <col min="2336" max="2336" width="17" style="1" customWidth="1"/>
    <col min="2337" max="2337" width="6.28515625" style="1" customWidth="1"/>
    <col min="2338" max="2338" width="0" style="1" hidden="1" customWidth="1"/>
    <col min="2339" max="2339" width="14.28515625" style="1" customWidth="1"/>
    <col min="2340" max="2340" width="7.5703125" style="1" customWidth="1"/>
    <col min="2341" max="2341" width="0" style="1" hidden="1" customWidth="1"/>
    <col min="2342" max="2343" width="14.28515625" style="1" customWidth="1"/>
    <col min="2344" max="2344" width="20.85546875" style="1" customWidth="1"/>
    <col min="2345" max="2345" width="14.42578125" style="1" customWidth="1"/>
    <col min="2346" max="2346" width="15" style="1" customWidth="1"/>
    <col min="2347" max="2347" width="2.7109375" style="1" customWidth="1"/>
    <col min="2348" max="2348" width="11.7109375" style="1" customWidth="1"/>
    <col min="2349" max="2349" width="11.5703125" style="1" customWidth="1"/>
    <col min="2350" max="2350" width="2.28515625" style="1" customWidth="1"/>
    <col min="2351" max="2351" width="41" style="1" customWidth="1"/>
    <col min="2352" max="2352" width="14.28515625" style="1" customWidth="1"/>
    <col min="2353" max="2354" width="11.5703125" style="1" customWidth="1"/>
    <col min="2355" max="2355" width="21.85546875" style="1" customWidth="1"/>
    <col min="2356" max="2547" width="11.5703125" style="1"/>
    <col min="2548" max="2548" width="21.85546875" style="1" customWidth="1"/>
    <col min="2549" max="2549" width="13.85546875" style="1" customWidth="1"/>
    <col min="2550" max="2550" width="38.7109375" style="1" customWidth="1"/>
    <col min="2551" max="2551" width="3" style="1" bestFit="1" customWidth="1"/>
    <col min="2552" max="2552" width="32.28515625" style="1" customWidth="1"/>
    <col min="2553" max="2553" width="46.28515625" style="1" customWidth="1"/>
    <col min="2554" max="2554" width="19" style="1" customWidth="1"/>
    <col min="2555" max="2555" width="0" style="1" hidden="1" customWidth="1"/>
    <col min="2556" max="2556" width="17.7109375" style="1" customWidth="1"/>
    <col min="2557" max="2557" width="0" style="1" hidden="1" customWidth="1"/>
    <col min="2558" max="2558" width="22.28515625" style="1" customWidth="1"/>
    <col min="2559" max="2559" width="5.28515625" style="1" customWidth="1"/>
    <col min="2560" max="2560" width="36.28515625" style="1" customWidth="1"/>
    <col min="2561" max="2561" width="5.7109375" style="1" customWidth="1"/>
    <col min="2562" max="2562" width="0" style="1" hidden="1" customWidth="1"/>
    <col min="2563" max="2563" width="20.7109375" style="1" customWidth="1"/>
    <col min="2564" max="2564" width="4.85546875" style="1" customWidth="1"/>
    <col min="2565" max="2565" width="0" style="1" hidden="1" customWidth="1"/>
    <col min="2566" max="2566" width="24.7109375" style="1" customWidth="1"/>
    <col min="2567" max="2567" width="12.28515625" style="1" customWidth="1"/>
    <col min="2568" max="2568" width="0" style="1" hidden="1" customWidth="1"/>
    <col min="2569" max="2569" width="3.42578125" style="1" customWidth="1"/>
    <col min="2570" max="2570" width="0" style="1" hidden="1" customWidth="1"/>
    <col min="2571" max="2571" width="17.7109375" style="1" customWidth="1"/>
    <col min="2572" max="2572" width="3.42578125" style="1" customWidth="1"/>
    <col min="2573" max="2573" width="0" style="1" hidden="1" customWidth="1"/>
    <col min="2574" max="2574" width="23.7109375" style="1" customWidth="1"/>
    <col min="2575" max="2575" width="10" style="1" customWidth="1"/>
    <col min="2576" max="2576" width="0" style="1" hidden="1" customWidth="1"/>
    <col min="2577" max="2578" width="14.7109375" style="1" customWidth="1"/>
    <col min="2579" max="2579" width="12.85546875" style="1" customWidth="1"/>
    <col min="2580" max="2580" width="3.28515625" style="1" customWidth="1"/>
    <col min="2581" max="2581" width="30.28515625" style="1" customWidth="1"/>
    <col min="2582" max="2582" width="5" style="1" customWidth="1"/>
    <col min="2583" max="2583" width="0" style="1" hidden="1" customWidth="1"/>
    <col min="2584" max="2584" width="14.28515625" style="1" customWidth="1"/>
    <col min="2585" max="2585" width="5.7109375" style="1" customWidth="1"/>
    <col min="2586" max="2586" width="0" style="1" hidden="1" customWidth="1"/>
    <col min="2587" max="2587" width="17.28515625" style="1" customWidth="1"/>
    <col min="2588" max="2588" width="12.7109375" style="1" customWidth="1"/>
    <col min="2589" max="2589" width="0" style="1" hidden="1" customWidth="1"/>
    <col min="2590" max="2590" width="5.28515625" style="1" customWidth="1"/>
    <col min="2591" max="2591" width="0" style="1" hidden="1" customWidth="1"/>
    <col min="2592" max="2592" width="17" style="1" customWidth="1"/>
    <col min="2593" max="2593" width="6.28515625" style="1" customWidth="1"/>
    <col min="2594" max="2594" width="0" style="1" hidden="1" customWidth="1"/>
    <col min="2595" max="2595" width="14.28515625" style="1" customWidth="1"/>
    <col min="2596" max="2596" width="7.5703125" style="1" customWidth="1"/>
    <col min="2597" max="2597" width="0" style="1" hidden="1" customWidth="1"/>
    <col min="2598" max="2599" width="14.28515625" style="1" customWidth="1"/>
    <col min="2600" max="2600" width="20.85546875" style="1" customWidth="1"/>
    <col min="2601" max="2601" width="14.42578125" style="1" customWidth="1"/>
    <col min="2602" max="2602" width="15" style="1" customWidth="1"/>
    <col min="2603" max="2603" width="2.7109375" style="1" customWidth="1"/>
    <col min="2604" max="2604" width="11.7109375" style="1" customWidth="1"/>
    <col min="2605" max="2605" width="11.5703125" style="1" customWidth="1"/>
    <col min="2606" max="2606" width="2.28515625" style="1" customWidth="1"/>
    <col min="2607" max="2607" width="41" style="1" customWidth="1"/>
    <col min="2608" max="2608" width="14.28515625" style="1" customWidth="1"/>
    <col min="2609" max="2610" width="11.5703125" style="1" customWidth="1"/>
    <col min="2611" max="2611" width="21.85546875" style="1" customWidth="1"/>
    <col min="2612" max="2803" width="11.5703125" style="1"/>
    <col min="2804" max="2804" width="21.85546875" style="1" customWidth="1"/>
    <col min="2805" max="2805" width="13.85546875" style="1" customWidth="1"/>
    <col min="2806" max="2806" width="38.7109375" style="1" customWidth="1"/>
    <col min="2807" max="2807" width="3" style="1" bestFit="1" customWidth="1"/>
    <col min="2808" max="2808" width="32.28515625" style="1" customWidth="1"/>
    <col min="2809" max="2809" width="46.28515625" style="1" customWidth="1"/>
    <col min="2810" max="2810" width="19" style="1" customWidth="1"/>
    <col min="2811" max="2811" width="0" style="1" hidden="1" customWidth="1"/>
    <col min="2812" max="2812" width="17.7109375" style="1" customWidth="1"/>
    <col min="2813" max="2813" width="0" style="1" hidden="1" customWidth="1"/>
    <col min="2814" max="2814" width="22.28515625" style="1" customWidth="1"/>
    <col min="2815" max="2815" width="5.28515625" style="1" customWidth="1"/>
    <col min="2816" max="2816" width="36.28515625" style="1" customWidth="1"/>
    <col min="2817" max="2817" width="5.7109375" style="1" customWidth="1"/>
    <col min="2818" max="2818" width="0" style="1" hidden="1" customWidth="1"/>
    <col min="2819" max="2819" width="20.7109375" style="1" customWidth="1"/>
    <col min="2820" max="2820" width="4.85546875" style="1" customWidth="1"/>
    <col min="2821" max="2821" width="0" style="1" hidden="1" customWidth="1"/>
    <col min="2822" max="2822" width="24.7109375" style="1" customWidth="1"/>
    <col min="2823" max="2823" width="12.28515625" style="1" customWidth="1"/>
    <col min="2824" max="2824" width="0" style="1" hidden="1" customWidth="1"/>
    <col min="2825" max="2825" width="3.42578125" style="1" customWidth="1"/>
    <col min="2826" max="2826" width="0" style="1" hidden="1" customWidth="1"/>
    <col min="2827" max="2827" width="17.7109375" style="1" customWidth="1"/>
    <col min="2828" max="2828" width="3.42578125" style="1" customWidth="1"/>
    <col min="2829" max="2829" width="0" style="1" hidden="1" customWidth="1"/>
    <col min="2830" max="2830" width="23.7109375" style="1" customWidth="1"/>
    <col min="2831" max="2831" width="10" style="1" customWidth="1"/>
    <col min="2832" max="2832" width="0" style="1" hidden="1" customWidth="1"/>
    <col min="2833" max="2834" width="14.7109375" style="1" customWidth="1"/>
    <col min="2835" max="2835" width="12.85546875" style="1" customWidth="1"/>
    <col min="2836" max="2836" width="3.28515625" style="1" customWidth="1"/>
    <col min="2837" max="2837" width="30.28515625" style="1" customWidth="1"/>
    <col min="2838" max="2838" width="5" style="1" customWidth="1"/>
    <col min="2839" max="2839" width="0" style="1" hidden="1" customWidth="1"/>
    <col min="2840" max="2840" width="14.28515625" style="1" customWidth="1"/>
    <col min="2841" max="2841" width="5.7109375" style="1" customWidth="1"/>
    <col min="2842" max="2842" width="0" style="1" hidden="1" customWidth="1"/>
    <col min="2843" max="2843" width="17.28515625" style="1" customWidth="1"/>
    <col min="2844" max="2844" width="12.7109375" style="1" customWidth="1"/>
    <col min="2845" max="2845" width="0" style="1" hidden="1" customWidth="1"/>
    <col min="2846" max="2846" width="5.28515625" style="1" customWidth="1"/>
    <col min="2847" max="2847" width="0" style="1" hidden="1" customWidth="1"/>
    <col min="2848" max="2848" width="17" style="1" customWidth="1"/>
    <col min="2849" max="2849" width="6.28515625" style="1" customWidth="1"/>
    <col min="2850" max="2850" width="0" style="1" hidden="1" customWidth="1"/>
    <col min="2851" max="2851" width="14.28515625" style="1" customWidth="1"/>
    <col min="2852" max="2852" width="7.5703125" style="1" customWidth="1"/>
    <col min="2853" max="2853" width="0" style="1" hidden="1" customWidth="1"/>
    <col min="2854" max="2855" width="14.28515625" style="1" customWidth="1"/>
    <col min="2856" max="2856" width="20.85546875" style="1" customWidth="1"/>
    <col min="2857" max="2857" width="14.42578125" style="1" customWidth="1"/>
    <col min="2858" max="2858" width="15" style="1" customWidth="1"/>
    <col min="2859" max="2859" width="2.7109375" style="1" customWidth="1"/>
    <col min="2860" max="2860" width="11.7109375" style="1" customWidth="1"/>
    <col min="2861" max="2861" width="11.5703125" style="1" customWidth="1"/>
    <col min="2862" max="2862" width="2.28515625" style="1" customWidth="1"/>
    <col min="2863" max="2863" width="41" style="1" customWidth="1"/>
    <col min="2864" max="2864" width="14.28515625" style="1" customWidth="1"/>
    <col min="2865" max="2866" width="11.5703125" style="1" customWidth="1"/>
    <col min="2867" max="2867" width="21.85546875" style="1" customWidth="1"/>
    <col min="2868" max="3059" width="11.5703125" style="1"/>
    <col min="3060" max="3060" width="21.85546875" style="1" customWidth="1"/>
    <col min="3061" max="3061" width="13.85546875" style="1" customWidth="1"/>
    <col min="3062" max="3062" width="38.7109375" style="1" customWidth="1"/>
    <col min="3063" max="3063" width="3" style="1" bestFit="1" customWidth="1"/>
    <col min="3064" max="3064" width="32.28515625" style="1" customWidth="1"/>
    <col min="3065" max="3065" width="46.28515625" style="1" customWidth="1"/>
    <col min="3066" max="3066" width="19" style="1" customWidth="1"/>
    <col min="3067" max="3067" width="0" style="1" hidden="1" customWidth="1"/>
    <col min="3068" max="3068" width="17.7109375" style="1" customWidth="1"/>
    <col min="3069" max="3069" width="0" style="1" hidden="1" customWidth="1"/>
    <col min="3070" max="3070" width="22.28515625" style="1" customWidth="1"/>
    <col min="3071" max="3071" width="5.28515625" style="1" customWidth="1"/>
    <col min="3072" max="3072" width="36.28515625" style="1" customWidth="1"/>
    <col min="3073" max="3073" width="5.7109375" style="1" customWidth="1"/>
    <col min="3074" max="3074" width="0" style="1" hidden="1" customWidth="1"/>
    <col min="3075" max="3075" width="20.7109375" style="1" customWidth="1"/>
    <col min="3076" max="3076" width="4.85546875" style="1" customWidth="1"/>
    <col min="3077" max="3077" width="0" style="1" hidden="1" customWidth="1"/>
    <col min="3078" max="3078" width="24.7109375" style="1" customWidth="1"/>
    <col min="3079" max="3079" width="12.28515625" style="1" customWidth="1"/>
    <col min="3080" max="3080" width="0" style="1" hidden="1" customWidth="1"/>
    <col min="3081" max="3081" width="3.42578125" style="1" customWidth="1"/>
    <col min="3082" max="3082" width="0" style="1" hidden="1" customWidth="1"/>
    <col min="3083" max="3083" width="17.7109375" style="1" customWidth="1"/>
    <col min="3084" max="3084" width="3.42578125" style="1" customWidth="1"/>
    <col min="3085" max="3085" width="0" style="1" hidden="1" customWidth="1"/>
    <col min="3086" max="3086" width="23.7109375" style="1" customWidth="1"/>
    <col min="3087" max="3087" width="10" style="1" customWidth="1"/>
    <col min="3088" max="3088" width="0" style="1" hidden="1" customWidth="1"/>
    <col min="3089" max="3090" width="14.7109375" style="1" customWidth="1"/>
    <col min="3091" max="3091" width="12.85546875" style="1" customWidth="1"/>
    <col min="3092" max="3092" width="3.28515625" style="1" customWidth="1"/>
    <col min="3093" max="3093" width="30.28515625" style="1" customWidth="1"/>
    <col min="3094" max="3094" width="5" style="1" customWidth="1"/>
    <col min="3095" max="3095" width="0" style="1" hidden="1" customWidth="1"/>
    <col min="3096" max="3096" width="14.28515625" style="1" customWidth="1"/>
    <col min="3097" max="3097" width="5.7109375" style="1" customWidth="1"/>
    <col min="3098" max="3098" width="0" style="1" hidden="1" customWidth="1"/>
    <col min="3099" max="3099" width="17.28515625" style="1" customWidth="1"/>
    <col min="3100" max="3100" width="12.7109375" style="1" customWidth="1"/>
    <col min="3101" max="3101" width="0" style="1" hidden="1" customWidth="1"/>
    <col min="3102" max="3102" width="5.28515625" style="1" customWidth="1"/>
    <col min="3103" max="3103" width="0" style="1" hidden="1" customWidth="1"/>
    <col min="3104" max="3104" width="17" style="1" customWidth="1"/>
    <col min="3105" max="3105" width="6.28515625" style="1" customWidth="1"/>
    <col min="3106" max="3106" width="0" style="1" hidden="1" customWidth="1"/>
    <col min="3107" max="3107" width="14.28515625" style="1" customWidth="1"/>
    <col min="3108" max="3108" width="7.5703125" style="1" customWidth="1"/>
    <col min="3109" max="3109" width="0" style="1" hidden="1" customWidth="1"/>
    <col min="3110" max="3111" width="14.28515625" style="1" customWidth="1"/>
    <col min="3112" max="3112" width="20.85546875" style="1" customWidth="1"/>
    <col min="3113" max="3113" width="14.42578125" style="1" customWidth="1"/>
    <col min="3114" max="3114" width="15" style="1" customWidth="1"/>
    <col min="3115" max="3115" width="2.7109375" style="1" customWidth="1"/>
    <col min="3116" max="3116" width="11.7109375" style="1" customWidth="1"/>
    <col min="3117" max="3117" width="11.5703125" style="1" customWidth="1"/>
    <col min="3118" max="3118" width="2.28515625" style="1" customWidth="1"/>
    <col min="3119" max="3119" width="41" style="1" customWidth="1"/>
    <col min="3120" max="3120" width="14.28515625" style="1" customWidth="1"/>
    <col min="3121" max="3122" width="11.5703125" style="1" customWidth="1"/>
    <col min="3123" max="3123" width="21.85546875" style="1" customWidth="1"/>
    <col min="3124" max="3315" width="11.5703125" style="1"/>
    <col min="3316" max="3316" width="21.85546875" style="1" customWidth="1"/>
    <col min="3317" max="3317" width="13.85546875" style="1" customWidth="1"/>
    <col min="3318" max="3318" width="38.7109375" style="1" customWidth="1"/>
    <col min="3319" max="3319" width="3" style="1" bestFit="1" customWidth="1"/>
    <col min="3320" max="3320" width="32.28515625" style="1" customWidth="1"/>
    <col min="3321" max="3321" width="46.28515625" style="1" customWidth="1"/>
    <col min="3322" max="3322" width="19" style="1" customWidth="1"/>
    <col min="3323" max="3323" width="0" style="1" hidden="1" customWidth="1"/>
    <col min="3324" max="3324" width="17.7109375" style="1" customWidth="1"/>
    <col min="3325" max="3325" width="0" style="1" hidden="1" customWidth="1"/>
    <col min="3326" max="3326" width="22.28515625" style="1" customWidth="1"/>
    <col min="3327" max="3327" width="5.28515625" style="1" customWidth="1"/>
    <col min="3328" max="3328" width="36.28515625" style="1" customWidth="1"/>
    <col min="3329" max="3329" width="5.7109375" style="1" customWidth="1"/>
    <col min="3330" max="3330" width="0" style="1" hidden="1" customWidth="1"/>
    <col min="3331" max="3331" width="20.7109375" style="1" customWidth="1"/>
    <col min="3332" max="3332" width="4.85546875" style="1" customWidth="1"/>
    <col min="3333" max="3333" width="0" style="1" hidden="1" customWidth="1"/>
    <col min="3334" max="3334" width="24.7109375" style="1" customWidth="1"/>
    <col min="3335" max="3335" width="12.28515625" style="1" customWidth="1"/>
    <col min="3336" max="3336" width="0" style="1" hidden="1" customWidth="1"/>
    <col min="3337" max="3337" width="3.42578125" style="1" customWidth="1"/>
    <col min="3338" max="3338" width="0" style="1" hidden="1" customWidth="1"/>
    <col min="3339" max="3339" width="17.7109375" style="1" customWidth="1"/>
    <col min="3340" max="3340" width="3.42578125" style="1" customWidth="1"/>
    <col min="3341" max="3341" width="0" style="1" hidden="1" customWidth="1"/>
    <col min="3342" max="3342" width="23.7109375" style="1" customWidth="1"/>
    <col min="3343" max="3343" width="10" style="1" customWidth="1"/>
    <col min="3344" max="3344" width="0" style="1" hidden="1" customWidth="1"/>
    <col min="3345" max="3346" width="14.7109375" style="1" customWidth="1"/>
    <col min="3347" max="3347" width="12.85546875" style="1" customWidth="1"/>
    <col min="3348" max="3348" width="3.28515625" style="1" customWidth="1"/>
    <col min="3349" max="3349" width="30.28515625" style="1" customWidth="1"/>
    <col min="3350" max="3350" width="5" style="1" customWidth="1"/>
    <col min="3351" max="3351" width="0" style="1" hidden="1" customWidth="1"/>
    <col min="3352" max="3352" width="14.28515625" style="1" customWidth="1"/>
    <col min="3353" max="3353" width="5.7109375" style="1" customWidth="1"/>
    <col min="3354" max="3354" width="0" style="1" hidden="1" customWidth="1"/>
    <col min="3355" max="3355" width="17.28515625" style="1" customWidth="1"/>
    <col min="3356" max="3356" width="12.7109375" style="1" customWidth="1"/>
    <col min="3357" max="3357" width="0" style="1" hidden="1" customWidth="1"/>
    <col min="3358" max="3358" width="5.28515625" style="1" customWidth="1"/>
    <col min="3359" max="3359" width="0" style="1" hidden="1" customWidth="1"/>
    <col min="3360" max="3360" width="17" style="1" customWidth="1"/>
    <col min="3361" max="3361" width="6.28515625" style="1" customWidth="1"/>
    <col min="3362" max="3362" width="0" style="1" hidden="1" customWidth="1"/>
    <col min="3363" max="3363" width="14.28515625" style="1" customWidth="1"/>
    <col min="3364" max="3364" width="7.5703125" style="1" customWidth="1"/>
    <col min="3365" max="3365" width="0" style="1" hidden="1" customWidth="1"/>
    <col min="3366" max="3367" width="14.28515625" style="1" customWidth="1"/>
    <col min="3368" max="3368" width="20.85546875" style="1" customWidth="1"/>
    <col min="3369" max="3369" width="14.42578125" style="1" customWidth="1"/>
    <col min="3370" max="3370" width="15" style="1" customWidth="1"/>
    <col min="3371" max="3371" width="2.7109375" style="1" customWidth="1"/>
    <col min="3372" max="3372" width="11.7109375" style="1" customWidth="1"/>
    <col min="3373" max="3373" width="11.5703125" style="1" customWidth="1"/>
    <col min="3374" max="3374" width="2.28515625" style="1" customWidth="1"/>
    <col min="3375" max="3375" width="41" style="1" customWidth="1"/>
    <col min="3376" max="3376" width="14.28515625" style="1" customWidth="1"/>
    <col min="3377" max="3378" width="11.5703125" style="1" customWidth="1"/>
    <col min="3379" max="3379" width="21.85546875" style="1" customWidth="1"/>
    <col min="3380" max="3571" width="11.5703125" style="1"/>
    <col min="3572" max="3572" width="21.85546875" style="1" customWidth="1"/>
    <col min="3573" max="3573" width="13.85546875" style="1" customWidth="1"/>
    <col min="3574" max="3574" width="38.7109375" style="1" customWidth="1"/>
    <col min="3575" max="3575" width="3" style="1" bestFit="1" customWidth="1"/>
    <col min="3576" max="3576" width="32.28515625" style="1" customWidth="1"/>
    <col min="3577" max="3577" width="46.28515625" style="1" customWidth="1"/>
    <col min="3578" max="3578" width="19" style="1" customWidth="1"/>
    <col min="3579" max="3579" width="0" style="1" hidden="1" customWidth="1"/>
    <col min="3580" max="3580" width="17.7109375" style="1" customWidth="1"/>
    <col min="3581" max="3581" width="0" style="1" hidden="1" customWidth="1"/>
    <col min="3582" max="3582" width="22.28515625" style="1" customWidth="1"/>
    <col min="3583" max="3583" width="5.28515625" style="1" customWidth="1"/>
    <col min="3584" max="3584" width="36.28515625" style="1" customWidth="1"/>
    <col min="3585" max="3585" width="5.7109375" style="1" customWidth="1"/>
    <col min="3586" max="3586" width="0" style="1" hidden="1" customWidth="1"/>
    <col min="3587" max="3587" width="20.7109375" style="1" customWidth="1"/>
    <col min="3588" max="3588" width="4.85546875" style="1" customWidth="1"/>
    <col min="3589" max="3589" width="0" style="1" hidden="1" customWidth="1"/>
    <col min="3590" max="3590" width="24.7109375" style="1" customWidth="1"/>
    <col min="3591" max="3591" width="12.28515625" style="1" customWidth="1"/>
    <col min="3592" max="3592" width="0" style="1" hidden="1" customWidth="1"/>
    <col min="3593" max="3593" width="3.42578125" style="1" customWidth="1"/>
    <col min="3594" max="3594" width="0" style="1" hidden="1" customWidth="1"/>
    <col min="3595" max="3595" width="17.7109375" style="1" customWidth="1"/>
    <col min="3596" max="3596" width="3.42578125" style="1" customWidth="1"/>
    <col min="3597" max="3597" width="0" style="1" hidden="1" customWidth="1"/>
    <col min="3598" max="3598" width="23.7109375" style="1" customWidth="1"/>
    <col min="3599" max="3599" width="10" style="1" customWidth="1"/>
    <col min="3600" max="3600" width="0" style="1" hidden="1" customWidth="1"/>
    <col min="3601" max="3602" width="14.7109375" style="1" customWidth="1"/>
    <col min="3603" max="3603" width="12.85546875" style="1" customWidth="1"/>
    <col min="3604" max="3604" width="3.28515625" style="1" customWidth="1"/>
    <col min="3605" max="3605" width="30.28515625" style="1" customWidth="1"/>
    <col min="3606" max="3606" width="5" style="1" customWidth="1"/>
    <col min="3607" max="3607" width="0" style="1" hidden="1" customWidth="1"/>
    <col min="3608" max="3608" width="14.28515625" style="1" customWidth="1"/>
    <col min="3609" max="3609" width="5.7109375" style="1" customWidth="1"/>
    <col min="3610" max="3610" width="0" style="1" hidden="1" customWidth="1"/>
    <col min="3611" max="3611" width="17.28515625" style="1" customWidth="1"/>
    <col min="3612" max="3612" width="12.7109375" style="1" customWidth="1"/>
    <col min="3613" max="3613" width="0" style="1" hidden="1" customWidth="1"/>
    <col min="3614" max="3614" width="5.28515625" style="1" customWidth="1"/>
    <col min="3615" max="3615" width="0" style="1" hidden="1" customWidth="1"/>
    <col min="3616" max="3616" width="17" style="1" customWidth="1"/>
    <col min="3617" max="3617" width="6.28515625" style="1" customWidth="1"/>
    <col min="3618" max="3618" width="0" style="1" hidden="1" customWidth="1"/>
    <col min="3619" max="3619" width="14.28515625" style="1" customWidth="1"/>
    <col min="3620" max="3620" width="7.5703125" style="1" customWidth="1"/>
    <col min="3621" max="3621" width="0" style="1" hidden="1" customWidth="1"/>
    <col min="3622" max="3623" width="14.28515625" style="1" customWidth="1"/>
    <col min="3624" max="3624" width="20.85546875" style="1" customWidth="1"/>
    <col min="3625" max="3625" width="14.42578125" style="1" customWidth="1"/>
    <col min="3626" max="3626" width="15" style="1" customWidth="1"/>
    <col min="3627" max="3627" width="2.7109375" style="1" customWidth="1"/>
    <col min="3628" max="3628" width="11.7109375" style="1" customWidth="1"/>
    <col min="3629" max="3629" width="11.5703125" style="1" customWidth="1"/>
    <col min="3630" max="3630" width="2.28515625" style="1" customWidth="1"/>
    <col min="3631" max="3631" width="41" style="1" customWidth="1"/>
    <col min="3632" max="3632" width="14.28515625" style="1" customWidth="1"/>
    <col min="3633" max="3634" width="11.5703125" style="1" customWidth="1"/>
    <col min="3635" max="3635" width="21.85546875" style="1" customWidth="1"/>
    <col min="3636" max="3827" width="11.5703125" style="1"/>
    <col min="3828" max="3828" width="21.85546875" style="1" customWidth="1"/>
    <col min="3829" max="3829" width="13.85546875" style="1" customWidth="1"/>
    <col min="3830" max="3830" width="38.7109375" style="1" customWidth="1"/>
    <col min="3831" max="3831" width="3" style="1" bestFit="1" customWidth="1"/>
    <col min="3832" max="3832" width="32.28515625" style="1" customWidth="1"/>
    <col min="3833" max="3833" width="46.28515625" style="1" customWidth="1"/>
    <col min="3834" max="3834" width="19" style="1" customWidth="1"/>
    <col min="3835" max="3835" width="0" style="1" hidden="1" customWidth="1"/>
    <col min="3836" max="3836" width="17.7109375" style="1" customWidth="1"/>
    <col min="3837" max="3837" width="0" style="1" hidden="1" customWidth="1"/>
    <col min="3838" max="3838" width="22.28515625" style="1" customWidth="1"/>
    <col min="3839" max="3839" width="5.28515625" style="1" customWidth="1"/>
    <col min="3840" max="3840" width="36.28515625" style="1" customWidth="1"/>
    <col min="3841" max="3841" width="5.7109375" style="1" customWidth="1"/>
    <col min="3842" max="3842" width="0" style="1" hidden="1" customWidth="1"/>
    <col min="3843" max="3843" width="20.7109375" style="1" customWidth="1"/>
    <col min="3844" max="3844" width="4.85546875" style="1" customWidth="1"/>
    <col min="3845" max="3845" width="0" style="1" hidden="1" customWidth="1"/>
    <col min="3846" max="3846" width="24.7109375" style="1" customWidth="1"/>
    <col min="3847" max="3847" width="12.28515625" style="1" customWidth="1"/>
    <col min="3848" max="3848" width="0" style="1" hidden="1" customWidth="1"/>
    <col min="3849" max="3849" width="3.42578125" style="1" customWidth="1"/>
    <col min="3850" max="3850" width="0" style="1" hidden="1" customWidth="1"/>
    <col min="3851" max="3851" width="17.7109375" style="1" customWidth="1"/>
    <col min="3852" max="3852" width="3.42578125" style="1" customWidth="1"/>
    <col min="3853" max="3853" width="0" style="1" hidden="1" customWidth="1"/>
    <col min="3854" max="3854" width="23.7109375" style="1" customWidth="1"/>
    <col min="3855" max="3855" width="10" style="1" customWidth="1"/>
    <col min="3856" max="3856" width="0" style="1" hidden="1" customWidth="1"/>
    <col min="3857" max="3858" width="14.7109375" style="1" customWidth="1"/>
    <col min="3859" max="3859" width="12.85546875" style="1" customWidth="1"/>
    <col min="3860" max="3860" width="3.28515625" style="1" customWidth="1"/>
    <col min="3861" max="3861" width="30.28515625" style="1" customWidth="1"/>
    <col min="3862" max="3862" width="5" style="1" customWidth="1"/>
    <col min="3863" max="3863" width="0" style="1" hidden="1" customWidth="1"/>
    <col min="3864" max="3864" width="14.28515625" style="1" customWidth="1"/>
    <col min="3865" max="3865" width="5.7109375" style="1" customWidth="1"/>
    <col min="3866" max="3866" width="0" style="1" hidden="1" customWidth="1"/>
    <col min="3867" max="3867" width="17.28515625" style="1" customWidth="1"/>
    <col min="3868" max="3868" width="12.7109375" style="1" customWidth="1"/>
    <col min="3869" max="3869" width="0" style="1" hidden="1" customWidth="1"/>
    <col min="3870" max="3870" width="5.28515625" style="1" customWidth="1"/>
    <col min="3871" max="3871" width="0" style="1" hidden="1" customWidth="1"/>
    <col min="3872" max="3872" width="17" style="1" customWidth="1"/>
    <col min="3873" max="3873" width="6.28515625" style="1" customWidth="1"/>
    <col min="3874" max="3874" width="0" style="1" hidden="1" customWidth="1"/>
    <col min="3875" max="3875" width="14.28515625" style="1" customWidth="1"/>
    <col min="3876" max="3876" width="7.5703125" style="1" customWidth="1"/>
    <col min="3877" max="3877" width="0" style="1" hidden="1" customWidth="1"/>
    <col min="3878" max="3879" width="14.28515625" style="1" customWidth="1"/>
    <col min="3880" max="3880" width="20.85546875" style="1" customWidth="1"/>
    <col min="3881" max="3881" width="14.42578125" style="1" customWidth="1"/>
    <col min="3882" max="3882" width="15" style="1" customWidth="1"/>
    <col min="3883" max="3883" width="2.7109375" style="1" customWidth="1"/>
    <col min="3884" max="3884" width="11.7109375" style="1" customWidth="1"/>
    <col min="3885" max="3885" width="11.5703125" style="1" customWidth="1"/>
    <col min="3886" max="3886" width="2.28515625" style="1" customWidth="1"/>
    <col min="3887" max="3887" width="41" style="1" customWidth="1"/>
    <col min="3888" max="3888" width="14.28515625" style="1" customWidth="1"/>
    <col min="3889" max="3890" width="11.5703125" style="1" customWidth="1"/>
    <col min="3891" max="3891" width="21.85546875" style="1" customWidth="1"/>
    <col min="3892" max="4083" width="11.5703125" style="1"/>
    <col min="4084" max="4084" width="21.85546875" style="1" customWidth="1"/>
    <col min="4085" max="4085" width="13.85546875" style="1" customWidth="1"/>
    <col min="4086" max="4086" width="38.7109375" style="1" customWidth="1"/>
    <col min="4087" max="4087" width="3" style="1" bestFit="1" customWidth="1"/>
    <col min="4088" max="4088" width="32.28515625" style="1" customWidth="1"/>
    <col min="4089" max="4089" width="46.28515625" style="1" customWidth="1"/>
    <col min="4090" max="4090" width="19" style="1" customWidth="1"/>
    <col min="4091" max="4091" width="0" style="1" hidden="1" customWidth="1"/>
    <col min="4092" max="4092" width="17.7109375" style="1" customWidth="1"/>
    <col min="4093" max="4093" width="0" style="1" hidden="1" customWidth="1"/>
    <col min="4094" max="4094" width="22.28515625" style="1" customWidth="1"/>
    <col min="4095" max="4095" width="5.28515625" style="1" customWidth="1"/>
    <col min="4096" max="4096" width="36.28515625" style="1" customWidth="1"/>
    <col min="4097" max="4097" width="5.7109375" style="1" customWidth="1"/>
    <col min="4098" max="4098" width="0" style="1" hidden="1" customWidth="1"/>
    <col min="4099" max="4099" width="20.7109375" style="1" customWidth="1"/>
    <col min="4100" max="4100" width="4.85546875" style="1" customWidth="1"/>
    <col min="4101" max="4101" width="0" style="1" hidden="1" customWidth="1"/>
    <col min="4102" max="4102" width="24.7109375" style="1" customWidth="1"/>
    <col min="4103" max="4103" width="12.28515625" style="1" customWidth="1"/>
    <col min="4104" max="4104" width="0" style="1" hidden="1" customWidth="1"/>
    <col min="4105" max="4105" width="3.42578125" style="1" customWidth="1"/>
    <col min="4106" max="4106" width="0" style="1" hidden="1" customWidth="1"/>
    <col min="4107" max="4107" width="17.7109375" style="1" customWidth="1"/>
    <col min="4108" max="4108" width="3.42578125" style="1" customWidth="1"/>
    <col min="4109" max="4109" width="0" style="1" hidden="1" customWidth="1"/>
    <col min="4110" max="4110" width="23.7109375" style="1" customWidth="1"/>
    <col min="4111" max="4111" width="10" style="1" customWidth="1"/>
    <col min="4112" max="4112" width="0" style="1" hidden="1" customWidth="1"/>
    <col min="4113" max="4114" width="14.7109375" style="1" customWidth="1"/>
    <col min="4115" max="4115" width="12.85546875" style="1" customWidth="1"/>
    <col min="4116" max="4116" width="3.28515625" style="1" customWidth="1"/>
    <col min="4117" max="4117" width="30.28515625" style="1" customWidth="1"/>
    <col min="4118" max="4118" width="5" style="1" customWidth="1"/>
    <col min="4119" max="4119" width="0" style="1" hidden="1" customWidth="1"/>
    <col min="4120" max="4120" width="14.28515625" style="1" customWidth="1"/>
    <col min="4121" max="4121" width="5.7109375" style="1" customWidth="1"/>
    <col min="4122" max="4122" width="0" style="1" hidden="1" customWidth="1"/>
    <col min="4123" max="4123" width="17.28515625" style="1" customWidth="1"/>
    <col min="4124" max="4124" width="12.7109375" style="1" customWidth="1"/>
    <col min="4125" max="4125" width="0" style="1" hidden="1" customWidth="1"/>
    <col min="4126" max="4126" width="5.28515625" style="1" customWidth="1"/>
    <col min="4127" max="4127" width="0" style="1" hidden="1" customWidth="1"/>
    <col min="4128" max="4128" width="17" style="1" customWidth="1"/>
    <col min="4129" max="4129" width="6.28515625" style="1" customWidth="1"/>
    <col min="4130" max="4130" width="0" style="1" hidden="1" customWidth="1"/>
    <col min="4131" max="4131" width="14.28515625" style="1" customWidth="1"/>
    <col min="4132" max="4132" width="7.5703125" style="1" customWidth="1"/>
    <col min="4133" max="4133" width="0" style="1" hidden="1" customWidth="1"/>
    <col min="4134" max="4135" width="14.28515625" style="1" customWidth="1"/>
    <col min="4136" max="4136" width="20.85546875" style="1" customWidth="1"/>
    <col min="4137" max="4137" width="14.42578125" style="1" customWidth="1"/>
    <col min="4138" max="4138" width="15" style="1" customWidth="1"/>
    <col min="4139" max="4139" width="2.7109375" style="1" customWidth="1"/>
    <col min="4140" max="4140" width="11.7109375" style="1" customWidth="1"/>
    <col min="4141" max="4141" width="11.5703125" style="1" customWidth="1"/>
    <col min="4142" max="4142" width="2.28515625" style="1" customWidth="1"/>
    <col min="4143" max="4143" width="41" style="1" customWidth="1"/>
    <col min="4144" max="4144" width="14.28515625" style="1" customWidth="1"/>
    <col min="4145" max="4146" width="11.5703125" style="1" customWidth="1"/>
    <col min="4147" max="4147" width="21.85546875" style="1" customWidth="1"/>
    <col min="4148" max="4339" width="11.5703125" style="1"/>
    <col min="4340" max="4340" width="21.85546875" style="1" customWidth="1"/>
    <col min="4341" max="4341" width="13.85546875" style="1" customWidth="1"/>
    <col min="4342" max="4342" width="38.7109375" style="1" customWidth="1"/>
    <col min="4343" max="4343" width="3" style="1" bestFit="1" customWidth="1"/>
    <col min="4344" max="4344" width="32.28515625" style="1" customWidth="1"/>
    <col min="4345" max="4345" width="46.28515625" style="1" customWidth="1"/>
    <col min="4346" max="4346" width="19" style="1" customWidth="1"/>
    <col min="4347" max="4347" width="0" style="1" hidden="1" customWidth="1"/>
    <col min="4348" max="4348" width="17.7109375" style="1" customWidth="1"/>
    <col min="4349" max="4349" width="0" style="1" hidden="1" customWidth="1"/>
    <col min="4350" max="4350" width="22.28515625" style="1" customWidth="1"/>
    <col min="4351" max="4351" width="5.28515625" style="1" customWidth="1"/>
    <col min="4352" max="4352" width="36.28515625" style="1" customWidth="1"/>
    <col min="4353" max="4353" width="5.7109375" style="1" customWidth="1"/>
    <col min="4354" max="4354" width="0" style="1" hidden="1" customWidth="1"/>
    <col min="4355" max="4355" width="20.7109375" style="1" customWidth="1"/>
    <col min="4356" max="4356" width="4.85546875" style="1" customWidth="1"/>
    <col min="4357" max="4357" width="0" style="1" hidden="1" customWidth="1"/>
    <col min="4358" max="4358" width="24.7109375" style="1" customWidth="1"/>
    <col min="4359" max="4359" width="12.28515625" style="1" customWidth="1"/>
    <col min="4360" max="4360" width="0" style="1" hidden="1" customWidth="1"/>
    <col min="4361" max="4361" width="3.42578125" style="1" customWidth="1"/>
    <col min="4362" max="4362" width="0" style="1" hidden="1" customWidth="1"/>
    <col min="4363" max="4363" width="17.7109375" style="1" customWidth="1"/>
    <col min="4364" max="4364" width="3.42578125" style="1" customWidth="1"/>
    <col min="4365" max="4365" width="0" style="1" hidden="1" customWidth="1"/>
    <col min="4366" max="4366" width="23.7109375" style="1" customWidth="1"/>
    <col min="4367" max="4367" width="10" style="1" customWidth="1"/>
    <col min="4368" max="4368" width="0" style="1" hidden="1" customWidth="1"/>
    <col min="4369" max="4370" width="14.7109375" style="1" customWidth="1"/>
    <col min="4371" max="4371" width="12.85546875" style="1" customWidth="1"/>
    <col min="4372" max="4372" width="3.28515625" style="1" customWidth="1"/>
    <col min="4373" max="4373" width="30.28515625" style="1" customWidth="1"/>
    <col min="4374" max="4374" width="5" style="1" customWidth="1"/>
    <col min="4375" max="4375" width="0" style="1" hidden="1" customWidth="1"/>
    <col min="4376" max="4376" width="14.28515625" style="1" customWidth="1"/>
    <col min="4377" max="4377" width="5.7109375" style="1" customWidth="1"/>
    <col min="4378" max="4378" width="0" style="1" hidden="1" customWidth="1"/>
    <col min="4379" max="4379" width="17.28515625" style="1" customWidth="1"/>
    <col min="4380" max="4380" width="12.7109375" style="1" customWidth="1"/>
    <col min="4381" max="4381" width="0" style="1" hidden="1" customWidth="1"/>
    <col min="4382" max="4382" width="5.28515625" style="1" customWidth="1"/>
    <col min="4383" max="4383" width="0" style="1" hidden="1" customWidth="1"/>
    <col min="4384" max="4384" width="17" style="1" customWidth="1"/>
    <col min="4385" max="4385" width="6.28515625" style="1" customWidth="1"/>
    <col min="4386" max="4386" width="0" style="1" hidden="1" customWidth="1"/>
    <col min="4387" max="4387" width="14.28515625" style="1" customWidth="1"/>
    <col min="4388" max="4388" width="7.5703125" style="1" customWidth="1"/>
    <col min="4389" max="4389" width="0" style="1" hidden="1" customWidth="1"/>
    <col min="4390" max="4391" width="14.28515625" style="1" customWidth="1"/>
    <col min="4392" max="4392" width="20.85546875" style="1" customWidth="1"/>
    <col min="4393" max="4393" width="14.42578125" style="1" customWidth="1"/>
    <col min="4394" max="4394" width="15" style="1" customWidth="1"/>
    <col min="4395" max="4395" width="2.7109375" style="1" customWidth="1"/>
    <col min="4396" max="4396" width="11.7109375" style="1" customWidth="1"/>
    <col min="4397" max="4397" width="11.5703125" style="1" customWidth="1"/>
    <col min="4398" max="4398" width="2.28515625" style="1" customWidth="1"/>
    <col min="4399" max="4399" width="41" style="1" customWidth="1"/>
    <col min="4400" max="4400" width="14.28515625" style="1" customWidth="1"/>
    <col min="4401" max="4402" width="11.5703125" style="1" customWidth="1"/>
    <col min="4403" max="4403" width="21.85546875" style="1" customWidth="1"/>
    <col min="4404" max="4595" width="11.5703125" style="1"/>
    <col min="4596" max="4596" width="21.85546875" style="1" customWidth="1"/>
    <col min="4597" max="4597" width="13.85546875" style="1" customWidth="1"/>
    <col min="4598" max="4598" width="38.7109375" style="1" customWidth="1"/>
    <col min="4599" max="4599" width="3" style="1" bestFit="1" customWidth="1"/>
    <col min="4600" max="4600" width="32.28515625" style="1" customWidth="1"/>
    <col min="4601" max="4601" width="46.28515625" style="1" customWidth="1"/>
    <col min="4602" max="4602" width="19" style="1" customWidth="1"/>
    <col min="4603" max="4603" width="0" style="1" hidden="1" customWidth="1"/>
    <col min="4604" max="4604" width="17.7109375" style="1" customWidth="1"/>
    <col min="4605" max="4605" width="0" style="1" hidden="1" customWidth="1"/>
    <col min="4606" max="4606" width="22.28515625" style="1" customWidth="1"/>
    <col min="4607" max="4607" width="5.28515625" style="1" customWidth="1"/>
    <col min="4608" max="4608" width="36.28515625" style="1" customWidth="1"/>
    <col min="4609" max="4609" width="5.7109375" style="1" customWidth="1"/>
    <col min="4610" max="4610" width="0" style="1" hidden="1" customWidth="1"/>
    <col min="4611" max="4611" width="20.7109375" style="1" customWidth="1"/>
    <col min="4612" max="4612" width="4.85546875" style="1" customWidth="1"/>
    <col min="4613" max="4613" width="0" style="1" hidden="1" customWidth="1"/>
    <col min="4614" max="4614" width="24.7109375" style="1" customWidth="1"/>
    <col min="4615" max="4615" width="12.28515625" style="1" customWidth="1"/>
    <col min="4616" max="4616" width="0" style="1" hidden="1" customWidth="1"/>
    <col min="4617" max="4617" width="3.42578125" style="1" customWidth="1"/>
    <col min="4618" max="4618" width="0" style="1" hidden="1" customWidth="1"/>
    <col min="4619" max="4619" width="17.7109375" style="1" customWidth="1"/>
    <col min="4620" max="4620" width="3.42578125" style="1" customWidth="1"/>
    <col min="4621" max="4621" width="0" style="1" hidden="1" customWidth="1"/>
    <col min="4622" max="4622" width="23.7109375" style="1" customWidth="1"/>
    <col min="4623" max="4623" width="10" style="1" customWidth="1"/>
    <col min="4624" max="4624" width="0" style="1" hidden="1" customWidth="1"/>
    <col min="4625" max="4626" width="14.7109375" style="1" customWidth="1"/>
    <col min="4627" max="4627" width="12.85546875" style="1" customWidth="1"/>
    <col min="4628" max="4628" width="3.28515625" style="1" customWidth="1"/>
    <col min="4629" max="4629" width="30.28515625" style="1" customWidth="1"/>
    <col min="4630" max="4630" width="5" style="1" customWidth="1"/>
    <col min="4631" max="4631" width="0" style="1" hidden="1" customWidth="1"/>
    <col min="4632" max="4632" width="14.28515625" style="1" customWidth="1"/>
    <col min="4633" max="4633" width="5.7109375" style="1" customWidth="1"/>
    <col min="4634" max="4634" width="0" style="1" hidden="1" customWidth="1"/>
    <col min="4635" max="4635" width="17.28515625" style="1" customWidth="1"/>
    <col min="4636" max="4636" width="12.7109375" style="1" customWidth="1"/>
    <col min="4637" max="4637" width="0" style="1" hidden="1" customWidth="1"/>
    <col min="4638" max="4638" width="5.28515625" style="1" customWidth="1"/>
    <col min="4639" max="4639" width="0" style="1" hidden="1" customWidth="1"/>
    <col min="4640" max="4640" width="17" style="1" customWidth="1"/>
    <col min="4641" max="4641" width="6.28515625" style="1" customWidth="1"/>
    <col min="4642" max="4642" width="0" style="1" hidden="1" customWidth="1"/>
    <col min="4643" max="4643" width="14.28515625" style="1" customWidth="1"/>
    <col min="4644" max="4644" width="7.5703125" style="1" customWidth="1"/>
    <col min="4645" max="4645" width="0" style="1" hidden="1" customWidth="1"/>
    <col min="4646" max="4647" width="14.28515625" style="1" customWidth="1"/>
    <col min="4648" max="4648" width="20.85546875" style="1" customWidth="1"/>
    <col min="4649" max="4649" width="14.42578125" style="1" customWidth="1"/>
    <col min="4650" max="4650" width="15" style="1" customWidth="1"/>
    <col min="4651" max="4651" width="2.7109375" style="1" customWidth="1"/>
    <col min="4652" max="4652" width="11.7109375" style="1" customWidth="1"/>
    <col min="4653" max="4653" width="11.5703125" style="1" customWidth="1"/>
    <col min="4654" max="4654" width="2.28515625" style="1" customWidth="1"/>
    <col min="4655" max="4655" width="41" style="1" customWidth="1"/>
    <col min="4656" max="4656" width="14.28515625" style="1" customWidth="1"/>
    <col min="4657" max="4658" width="11.5703125" style="1" customWidth="1"/>
    <col min="4659" max="4659" width="21.85546875" style="1" customWidth="1"/>
    <col min="4660" max="4851" width="11.5703125" style="1"/>
    <col min="4852" max="4852" width="21.85546875" style="1" customWidth="1"/>
    <col min="4853" max="4853" width="13.85546875" style="1" customWidth="1"/>
    <col min="4854" max="4854" width="38.7109375" style="1" customWidth="1"/>
    <col min="4855" max="4855" width="3" style="1" bestFit="1" customWidth="1"/>
    <col min="4856" max="4856" width="32.28515625" style="1" customWidth="1"/>
    <col min="4857" max="4857" width="46.28515625" style="1" customWidth="1"/>
    <col min="4858" max="4858" width="19" style="1" customWidth="1"/>
    <col min="4859" max="4859" width="0" style="1" hidden="1" customWidth="1"/>
    <col min="4860" max="4860" width="17.7109375" style="1" customWidth="1"/>
    <col min="4861" max="4861" width="0" style="1" hidden="1" customWidth="1"/>
    <col min="4862" max="4862" width="22.28515625" style="1" customWidth="1"/>
    <col min="4863" max="4863" width="5.28515625" style="1" customWidth="1"/>
    <col min="4864" max="4864" width="36.28515625" style="1" customWidth="1"/>
    <col min="4865" max="4865" width="5.7109375" style="1" customWidth="1"/>
    <col min="4866" max="4866" width="0" style="1" hidden="1" customWidth="1"/>
    <col min="4867" max="4867" width="20.7109375" style="1" customWidth="1"/>
    <col min="4868" max="4868" width="4.85546875" style="1" customWidth="1"/>
    <col min="4869" max="4869" width="0" style="1" hidden="1" customWidth="1"/>
    <col min="4870" max="4870" width="24.7109375" style="1" customWidth="1"/>
    <col min="4871" max="4871" width="12.28515625" style="1" customWidth="1"/>
    <col min="4872" max="4872" width="0" style="1" hidden="1" customWidth="1"/>
    <col min="4873" max="4873" width="3.42578125" style="1" customWidth="1"/>
    <col min="4874" max="4874" width="0" style="1" hidden="1" customWidth="1"/>
    <col min="4875" max="4875" width="17.7109375" style="1" customWidth="1"/>
    <col min="4876" max="4876" width="3.42578125" style="1" customWidth="1"/>
    <col min="4877" max="4877" width="0" style="1" hidden="1" customWidth="1"/>
    <col min="4878" max="4878" width="23.7109375" style="1" customWidth="1"/>
    <col min="4879" max="4879" width="10" style="1" customWidth="1"/>
    <col min="4880" max="4880" width="0" style="1" hidden="1" customWidth="1"/>
    <col min="4881" max="4882" width="14.7109375" style="1" customWidth="1"/>
    <col min="4883" max="4883" width="12.85546875" style="1" customWidth="1"/>
    <col min="4884" max="4884" width="3.28515625" style="1" customWidth="1"/>
    <col min="4885" max="4885" width="30.28515625" style="1" customWidth="1"/>
    <col min="4886" max="4886" width="5" style="1" customWidth="1"/>
    <col min="4887" max="4887" width="0" style="1" hidden="1" customWidth="1"/>
    <col min="4888" max="4888" width="14.28515625" style="1" customWidth="1"/>
    <col min="4889" max="4889" width="5.7109375" style="1" customWidth="1"/>
    <col min="4890" max="4890" width="0" style="1" hidden="1" customWidth="1"/>
    <col min="4891" max="4891" width="17.28515625" style="1" customWidth="1"/>
    <col min="4892" max="4892" width="12.7109375" style="1" customWidth="1"/>
    <col min="4893" max="4893" width="0" style="1" hidden="1" customWidth="1"/>
    <col min="4894" max="4894" width="5.28515625" style="1" customWidth="1"/>
    <col min="4895" max="4895" width="0" style="1" hidden="1" customWidth="1"/>
    <col min="4896" max="4896" width="17" style="1" customWidth="1"/>
    <col min="4897" max="4897" width="6.28515625" style="1" customWidth="1"/>
    <col min="4898" max="4898" width="0" style="1" hidden="1" customWidth="1"/>
    <col min="4899" max="4899" width="14.28515625" style="1" customWidth="1"/>
    <col min="4900" max="4900" width="7.5703125" style="1" customWidth="1"/>
    <col min="4901" max="4901" width="0" style="1" hidden="1" customWidth="1"/>
    <col min="4902" max="4903" width="14.28515625" style="1" customWidth="1"/>
    <col min="4904" max="4904" width="20.85546875" style="1" customWidth="1"/>
    <col min="4905" max="4905" width="14.42578125" style="1" customWidth="1"/>
    <col min="4906" max="4906" width="15" style="1" customWidth="1"/>
    <col min="4907" max="4907" width="2.7109375" style="1" customWidth="1"/>
    <col min="4908" max="4908" width="11.7109375" style="1" customWidth="1"/>
    <col min="4909" max="4909" width="11.5703125" style="1" customWidth="1"/>
    <col min="4910" max="4910" width="2.28515625" style="1" customWidth="1"/>
    <col min="4911" max="4911" width="41" style="1" customWidth="1"/>
    <col min="4912" max="4912" width="14.28515625" style="1" customWidth="1"/>
    <col min="4913" max="4914" width="11.5703125" style="1" customWidth="1"/>
    <col min="4915" max="4915" width="21.85546875" style="1" customWidth="1"/>
    <col min="4916" max="5107" width="11.5703125" style="1"/>
    <col min="5108" max="5108" width="21.85546875" style="1" customWidth="1"/>
    <col min="5109" max="5109" width="13.85546875" style="1" customWidth="1"/>
    <col min="5110" max="5110" width="38.7109375" style="1" customWidth="1"/>
    <col min="5111" max="5111" width="3" style="1" bestFit="1" customWidth="1"/>
    <col min="5112" max="5112" width="32.28515625" style="1" customWidth="1"/>
    <col min="5113" max="5113" width="46.28515625" style="1" customWidth="1"/>
    <col min="5114" max="5114" width="19" style="1" customWidth="1"/>
    <col min="5115" max="5115" width="0" style="1" hidden="1" customWidth="1"/>
    <col min="5116" max="5116" width="17.7109375" style="1" customWidth="1"/>
    <col min="5117" max="5117" width="0" style="1" hidden="1" customWidth="1"/>
    <col min="5118" max="5118" width="22.28515625" style="1" customWidth="1"/>
    <col min="5119" max="5119" width="5.28515625" style="1" customWidth="1"/>
    <col min="5120" max="5120" width="36.28515625" style="1" customWidth="1"/>
    <col min="5121" max="5121" width="5.7109375" style="1" customWidth="1"/>
    <col min="5122" max="5122" width="0" style="1" hidden="1" customWidth="1"/>
    <col min="5123" max="5123" width="20.7109375" style="1" customWidth="1"/>
    <col min="5124" max="5124" width="4.85546875" style="1" customWidth="1"/>
    <col min="5125" max="5125" width="0" style="1" hidden="1" customWidth="1"/>
    <col min="5126" max="5126" width="24.7109375" style="1" customWidth="1"/>
    <col min="5127" max="5127" width="12.28515625" style="1" customWidth="1"/>
    <col min="5128" max="5128" width="0" style="1" hidden="1" customWidth="1"/>
    <col min="5129" max="5129" width="3.42578125" style="1" customWidth="1"/>
    <col min="5130" max="5130" width="0" style="1" hidden="1" customWidth="1"/>
    <col min="5131" max="5131" width="17.7109375" style="1" customWidth="1"/>
    <col min="5132" max="5132" width="3.42578125" style="1" customWidth="1"/>
    <col min="5133" max="5133" width="0" style="1" hidden="1" customWidth="1"/>
    <col min="5134" max="5134" width="23.7109375" style="1" customWidth="1"/>
    <col min="5135" max="5135" width="10" style="1" customWidth="1"/>
    <col min="5136" max="5136" width="0" style="1" hidden="1" customWidth="1"/>
    <col min="5137" max="5138" width="14.7109375" style="1" customWidth="1"/>
    <col min="5139" max="5139" width="12.85546875" style="1" customWidth="1"/>
    <col min="5140" max="5140" width="3.28515625" style="1" customWidth="1"/>
    <col min="5141" max="5141" width="30.28515625" style="1" customWidth="1"/>
    <col min="5142" max="5142" width="5" style="1" customWidth="1"/>
    <col min="5143" max="5143" width="0" style="1" hidden="1" customWidth="1"/>
    <col min="5144" max="5144" width="14.28515625" style="1" customWidth="1"/>
    <col min="5145" max="5145" width="5.7109375" style="1" customWidth="1"/>
    <col min="5146" max="5146" width="0" style="1" hidden="1" customWidth="1"/>
    <col min="5147" max="5147" width="17.28515625" style="1" customWidth="1"/>
    <col min="5148" max="5148" width="12.7109375" style="1" customWidth="1"/>
    <col min="5149" max="5149" width="0" style="1" hidden="1" customWidth="1"/>
    <col min="5150" max="5150" width="5.28515625" style="1" customWidth="1"/>
    <col min="5151" max="5151" width="0" style="1" hidden="1" customWidth="1"/>
    <col min="5152" max="5152" width="17" style="1" customWidth="1"/>
    <col min="5153" max="5153" width="6.28515625" style="1" customWidth="1"/>
    <col min="5154" max="5154" width="0" style="1" hidden="1" customWidth="1"/>
    <col min="5155" max="5155" width="14.28515625" style="1" customWidth="1"/>
    <col min="5156" max="5156" width="7.5703125" style="1" customWidth="1"/>
    <col min="5157" max="5157" width="0" style="1" hidden="1" customWidth="1"/>
    <col min="5158" max="5159" width="14.28515625" style="1" customWidth="1"/>
    <col min="5160" max="5160" width="20.85546875" style="1" customWidth="1"/>
    <col min="5161" max="5161" width="14.42578125" style="1" customWidth="1"/>
    <col min="5162" max="5162" width="15" style="1" customWidth="1"/>
    <col min="5163" max="5163" width="2.7109375" style="1" customWidth="1"/>
    <col min="5164" max="5164" width="11.7109375" style="1" customWidth="1"/>
    <col min="5165" max="5165" width="11.5703125" style="1" customWidth="1"/>
    <col min="5166" max="5166" width="2.28515625" style="1" customWidth="1"/>
    <col min="5167" max="5167" width="41" style="1" customWidth="1"/>
    <col min="5168" max="5168" width="14.28515625" style="1" customWidth="1"/>
    <col min="5169" max="5170" width="11.5703125" style="1" customWidth="1"/>
    <col min="5171" max="5171" width="21.85546875" style="1" customWidth="1"/>
    <col min="5172" max="5363" width="11.5703125" style="1"/>
    <col min="5364" max="5364" width="21.85546875" style="1" customWidth="1"/>
    <col min="5365" max="5365" width="13.85546875" style="1" customWidth="1"/>
    <col min="5366" max="5366" width="38.7109375" style="1" customWidth="1"/>
    <col min="5367" max="5367" width="3" style="1" bestFit="1" customWidth="1"/>
    <col min="5368" max="5368" width="32.28515625" style="1" customWidth="1"/>
    <col min="5369" max="5369" width="46.28515625" style="1" customWidth="1"/>
    <col min="5370" max="5370" width="19" style="1" customWidth="1"/>
    <col min="5371" max="5371" width="0" style="1" hidden="1" customWidth="1"/>
    <col min="5372" max="5372" width="17.7109375" style="1" customWidth="1"/>
    <col min="5373" max="5373" width="0" style="1" hidden="1" customWidth="1"/>
    <col min="5374" max="5374" width="22.28515625" style="1" customWidth="1"/>
    <col min="5375" max="5375" width="5.28515625" style="1" customWidth="1"/>
    <col min="5376" max="5376" width="36.28515625" style="1" customWidth="1"/>
    <col min="5377" max="5377" width="5.7109375" style="1" customWidth="1"/>
    <col min="5378" max="5378" width="0" style="1" hidden="1" customWidth="1"/>
    <col min="5379" max="5379" width="20.7109375" style="1" customWidth="1"/>
    <col min="5380" max="5380" width="4.85546875" style="1" customWidth="1"/>
    <col min="5381" max="5381" width="0" style="1" hidden="1" customWidth="1"/>
    <col min="5382" max="5382" width="24.7109375" style="1" customWidth="1"/>
    <col min="5383" max="5383" width="12.28515625" style="1" customWidth="1"/>
    <col min="5384" max="5384" width="0" style="1" hidden="1" customWidth="1"/>
    <col min="5385" max="5385" width="3.42578125" style="1" customWidth="1"/>
    <col min="5386" max="5386" width="0" style="1" hidden="1" customWidth="1"/>
    <col min="5387" max="5387" width="17.7109375" style="1" customWidth="1"/>
    <col min="5388" max="5388" width="3.42578125" style="1" customWidth="1"/>
    <col min="5389" max="5389" width="0" style="1" hidden="1" customWidth="1"/>
    <col min="5390" max="5390" width="23.7109375" style="1" customWidth="1"/>
    <col min="5391" max="5391" width="10" style="1" customWidth="1"/>
    <col min="5392" max="5392" width="0" style="1" hidden="1" customWidth="1"/>
    <col min="5393" max="5394" width="14.7109375" style="1" customWidth="1"/>
    <col min="5395" max="5395" width="12.85546875" style="1" customWidth="1"/>
    <col min="5396" max="5396" width="3.28515625" style="1" customWidth="1"/>
    <col min="5397" max="5397" width="30.28515625" style="1" customWidth="1"/>
    <col min="5398" max="5398" width="5" style="1" customWidth="1"/>
    <col min="5399" max="5399" width="0" style="1" hidden="1" customWidth="1"/>
    <col min="5400" max="5400" width="14.28515625" style="1" customWidth="1"/>
    <col min="5401" max="5401" width="5.7109375" style="1" customWidth="1"/>
    <col min="5402" max="5402" width="0" style="1" hidden="1" customWidth="1"/>
    <col min="5403" max="5403" width="17.28515625" style="1" customWidth="1"/>
    <col min="5404" max="5404" width="12.7109375" style="1" customWidth="1"/>
    <col min="5405" max="5405" width="0" style="1" hidden="1" customWidth="1"/>
    <col min="5406" max="5406" width="5.28515625" style="1" customWidth="1"/>
    <col min="5407" max="5407" width="0" style="1" hidden="1" customWidth="1"/>
    <col min="5408" max="5408" width="17" style="1" customWidth="1"/>
    <col min="5409" max="5409" width="6.28515625" style="1" customWidth="1"/>
    <col min="5410" max="5410" width="0" style="1" hidden="1" customWidth="1"/>
    <col min="5411" max="5411" width="14.28515625" style="1" customWidth="1"/>
    <col min="5412" max="5412" width="7.5703125" style="1" customWidth="1"/>
    <col min="5413" max="5413" width="0" style="1" hidden="1" customWidth="1"/>
    <col min="5414" max="5415" width="14.28515625" style="1" customWidth="1"/>
    <col min="5416" max="5416" width="20.85546875" style="1" customWidth="1"/>
    <col min="5417" max="5417" width="14.42578125" style="1" customWidth="1"/>
    <col min="5418" max="5418" width="15" style="1" customWidth="1"/>
    <col min="5419" max="5419" width="2.7109375" style="1" customWidth="1"/>
    <col min="5420" max="5420" width="11.7109375" style="1" customWidth="1"/>
    <col min="5421" max="5421" width="11.5703125" style="1" customWidth="1"/>
    <col min="5422" max="5422" width="2.28515625" style="1" customWidth="1"/>
    <col min="5423" max="5423" width="41" style="1" customWidth="1"/>
    <col min="5424" max="5424" width="14.28515625" style="1" customWidth="1"/>
    <col min="5425" max="5426" width="11.5703125" style="1" customWidth="1"/>
    <col min="5427" max="5427" width="21.85546875" style="1" customWidth="1"/>
    <col min="5428" max="5619" width="11.5703125" style="1"/>
    <col min="5620" max="5620" width="21.85546875" style="1" customWidth="1"/>
    <col min="5621" max="5621" width="13.85546875" style="1" customWidth="1"/>
    <col min="5622" max="5622" width="38.7109375" style="1" customWidth="1"/>
    <col min="5623" max="5623" width="3" style="1" bestFit="1" customWidth="1"/>
    <col min="5624" max="5624" width="32.28515625" style="1" customWidth="1"/>
    <col min="5625" max="5625" width="46.28515625" style="1" customWidth="1"/>
    <col min="5626" max="5626" width="19" style="1" customWidth="1"/>
    <col min="5627" max="5627" width="0" style="1" hidden="1" customWidth="1"/>
    <col min="5628" max="5628" width="17.7109375" style="1" customWidth="1"/>
    <col min="5629" max="5629" width="0" style="1" hidden="1" customWidth="1"/>
    <col min="5630" max="5630" width="22.28515625" style="1" customWidth="1"/>
    <col min="5631" max="5631" width="5.28515625" style="1" customWidth="1"/>
    <col min="5632" max="5632" width="36.28515625" style="1" customWidth="1"/>
    <col min="5633" max="5633" width="5.7109375" style="1" customWidth="1"/>
    <col min="5634" max="5634" width="0" style="1" hidden="1" customWidth="1"/>
    <col min="5635" max="5635" width="20.7109375" style="1" customWidth="1"/>
    <col min="5636" max="5636" width="4.85546875" style="1" customWidth="1"/>
    <col min="5637" max="5637" width="0" style="1" hidden="1" customWidth="1"/>
    <col min="5638" max="5638" width="24.7109375" style="1" customWidth="1"/>
    <col min="5639" max="5639" width="12.28515625" style="1" customWidth="1"/>
    <col min="5640" max="5640" width="0" style="1" hidden="1" customWidth="1"/>
    <col min="5641" max="5641" width="3.42578125" style="1" customWidth="1"/>
    <col min="5642" max="5642" width="0" style="1" hidden="1" customWidth="1"/>
    <col min="5643" max="5643" width="17.7109375" style="1" customWidth="1"/>
    <col min="5644" max="5644" width="3.42578125" style="1" customWidth="1"/>
    <col min="5645" max="5645" width="0" style="1" hidden="1" customWidth="1"/>
    <col min="5646" max="5646" width="23.7109375" style="1" customWidth="1"/>
    <col min="5647" max="5647" width="10" style="1" customWidth="1"/>
    <col min="5648" max="5648" width="0" style="1" hidden="1" customWidth="1"/>
    <col min="5649" max="5650" width="14.7109375" style="1" customWidth="1"/>
    <col min="5651" max="5651" width="12.85546875" style="1" customWidth="1"/>
    <col min="5652" max="5652" width="3.28515625" style="1" customWidth="1"/>
    <col min="5653" max="5653" width="30.28515625" style="1" customWidth="1"/>
    <col min="5654" max="5654" width="5" style="1" customWidth="1"/>
    <col min="5655" max="5655" width="0" style="1" hidden="1" customWidth="1"/>
    <col min="5656" max="5656" width="14.28515625" style="1" customWidth="1"/>
    <col min="5657" max="5657" width="5.7109375" style="1" customWidth="1"/>
    <col min="5658" max="5658" width="0" style="1" hidden="1" customWidth="1"/>
    <col min="5659" max="5659" width="17.28515625" style="1" customWidth="1"/>
    <col min="5660" max="5660" width="12.7109375" style="1" customWidth="1"/>
    <col min="5661" max="5661" width="0" style="1" hidden="1" customWidth="1"/>
    <col min="5662" max="5662" width="5.28515625" style="1" customWidth="1"/>
    <col min="5663" max="5663" width="0" style="1" hidden="1" customWidth="1"/>
    <col min="5664" max="5664" width="17" style="1" customWidth="1"/>
    <col min="5665" max="5665" width="6.28515625" style="1" customWidth="1"/>
    <col min="5666" max="5666" width="0" style="1" hidden="1" customWidth="1"/>
    <col min="5667" max="5667" width="14.28515625" style="1" customWidth="1"/>
    <col min="5668" max="5668" width="7.5703125" style="1" customWidth="1"/>
    <col min="5669" max="5669" width="0" style="1" hidden="1" customWidth="1"/>
    <col min="5670" max="5671" width="14.28515625" style="1" customWidth="1"/>
    <col min="5672" max="5672" width="20.85546875" style="1" customWidth="1"/>
    <col min="5673" max="5673" width="14.42578125" style="1" customWidth="1"/>
    <col min="5674" max="5674" width="15" style="1" customWidth="1"/>
    <col min="5675" max="5675" width="2.7109375" style="1" customWidth="1"/>
    <col min="5676" max="5676" width="11.7109375" style="1" customWidth="1"/>
    <col min="5677" max="5677" width="11.5703125" style="1" customWidth="1"/>
    <col min="5678" max="5678" width="2.28515625" style="1" customWidth="1"/>
    <col min="5679" max="5679" width="41" style="1" customWidth="1"/>
    <col min="5680" max="5680" width="14.28515625" style="1" customWidth="1"/>
    <col min="5681" max="5682" width="11.5703125" style="1" customWidth="1"/>
    <col min="5683" max="5683" width="21.85546875" style="1" customWidth="1"/>
    <col min="5684" max="5875" width="11.5703125" style="1"/>
    <col min="5876" max="5876" width="21.85546875" style="1" customWidth="1"/>
    <col min="5877" max="5877" width="13.85546875" style="1" customWidth="1"/>
    <col min="5878" max="5878" width="38.7109375" style="1" customWidth="1"/>
    <col min="5879" max="5879" width="3" style="1" bestFit="1" customWidth="1"/>
    <col min="5880" max="5880" width="32.28515625" style="1" customWidth="1"/>
    <col min="5881" max="5881" width="46.28515625" style="1" customWidth="1"/>
    <col min="5882" max="5882" width="19" style="1" customWidth="1"/>
    <col min="5883" max="5883" width="0" style="1" hidden="1" customWidth="1"/>
    <col min="5884" max="5884" width="17.7109375" style="1" customWidth="1"/>
    <col min="5885" max="5885" width="0" style="1" hidden="1" customWidth="1"/>
    <col min="5886" max="5886" width="22.28515625" style="1" customWidth="1"/>
    <col min="5887" max="5887" width="5.28515625" style="1" customWidth="1"/>
    <col min="5888" max="5888" width="36.28515625" style="1" customWidth="1"/>
    <col min="5889" max="5889" width="5.7109375" style="1" customWidth="1"/>
    <col min="5890" max="5890" width="0" style="1" hidden="1" customWidth="1"/>
    <col min="5891" max="5891" width="20.7109375" style="1" customWidth="1"/>
    <col min="5892" max="5892" width="4.85546875" style="1" customWidth="1"/>
    <col min="5893" max="5893" width="0" style="1" hidden="1" customWidth="1"/>
    <col min="5894" max="5894" width="24.7109375" style="1" customWidth="1"/>
    <col min="5895" max="5895" width="12.28515625" style="1" customWidth="1"/>
    <col min="5896" max="5896" width="0" style="1" hidden="1" customWidth="1"/>
    <col min="5897" max="5897" width="3.42578125" style="1" customWidth="1"/>
    <col min="5898" max="5898" width="0" style="1" hidden="1" customWidth="1"/>
    <col min="5899" max="5899" width="17.7109375" style="1" customWidth="1"/>
    <col min="5900" max="5900" width="3.42578125" style="1" customWidth="1"/>
    <col min="5901" max="5901" width="0" style="1" hidden="1" customWidth="1"/>
    <col min="5902" max="5902" width="23.7109375" style="1" customWidth="1"/>
    <col min="5903" max="5903" width="10" style="1" customWidth="1"/>
    <col min="5904" max="5904" width="0" style="1" hidden="1" customWidth="1"/>
    <col min="5905" max="5906" width="14.7109375" style="1" customWidth="1"/>
    <col min="5907" max="5907" width="12.85546875" style="1" customWidth="1"/>
    <col min="5908" max="5908" width="3.28515625" style="1" customWidth="1"/>
    <col min="5909" max="5909" width="30.28515625" style="1" customWidth="1"/>
    <col min="5910" max="5910" width="5" style="1" customWidth="1"/>
    <col min="5911" max="5911" width="0" style="1" hidden="1" customWidth="1"/>
    <col min="5912" max="5912" width="14.28515625" style="1" customWidth="1"/>
    <col min="5913" max="5913" width="5.7109375" style="1" customWidth="1"/>
    <col min="5914" max="5914" width="0" style="1" hidden="1" customWidth="1"/>
    <col min="5915" max="5915" width="17.28515625" style="1" customWidth="1"/>
    <col min="5916" max="5916" width="12.7109375" style="1" customWidth="1"/>
    <col min="5917" max="5917" width="0" style="1" hidden="1" customWidth="1"/>
    <col min="5918" max="5918" width="5.28515625" style="1" customWidth="1"/>
    <col min="5919" max="5919" width="0" style="1" hidden="1" customWidth="1"/>
    <col min="5920" max="5920" width="17" style="1" customWidth="1"/>
    <col min="5921" max="5921" width="6.28515625" style="1" customWidth="1"/>
    <col min="5922" max="5922" width="0" style="1" hidden="1" customWidth="1"/>
    <col min="5923" max="5923" width="14.28515625" style="1" customWidth="1"/>
    <col min="5924" max="5924" width="7.5703125" style="1" customWidth="1"/>
    <col min="5925" max="5925" width="0" style="1" hidden="1" customWidth="1"/>
    <col min="5926" max="5927" width="14.28515625" style="1" customWidth="1"/>
    <col min="5928" max="5928" width="20.85546875" style="1" customWidth="1"/>
    <col min="5929" max="5929" width="14.42578125" style="1" customWidth="1"/>
    <col min="5930" max="5930" width="15" style="1" customWidth="1"/>
    <col min="5931" max="5931" width="2.7109375" style="1" customWidth="1"/>
    <col min="5932" max="5932" width="11.7109375" style="1" customWidth="1"/>
    <col min="5933" max="5933" width="11.5703125" style="1" customWidth="1"/>
    <col min="5934" max="5934" width="2.28515625" style="1" customWidth="1"/>
    <col min="5935" max="5935" width="41" style="1" customWidth="1"/>
    <col min="5936" max="5936" width="14.28515625" style="1" customWidth="1"/>
    <col min="5937" max="5938" width="11.5703125" style="1" customWidth="1"/>
    <col min="5939" max="5939" width="21.85546875" style="1" customWidth="1"/>
    <col min="5940" max="6131" width="11.5703125" style="1"/>
    <col min="6132" max="6132" width="21.85546875" style="1" customWidth="1"/>
    <col min="6133" max="6133" width="13.85546875" style="1" customWidth="1"/>
    <col min="6134" max="6134" width="38.7109375" style="1" customWidth="1"/>
    <col min="6135" max="6135" width="3" style="1" bestFit="1" customWidth="1"/>
    <col min="6136" max="6136" width="32.28515625" style="1" customWidth="1"/>
    <col min="6137" max="6137" width="46.28515625" style="1" customWidth="1"/>
    <col min="6138" max="6138" width="19" style="1" customWidth="1"/>
    <col min="6139" max="6139" width="0" style="1" hidden="1" customWidth="1"/>
    <col min="6140" max="6140" width="17.7109375" style="1" customWidth="1"/>
    <col min="6141" max="6141" width="0" style="1" hidden="1" customWidth="1"/>
    <col min="6142" max="6142" width="22.28515625" style="1" customWidth="1"/>
    <col min="6143" max="6143" width="5.28515625" style="1" customWidth="1"/>
    <col min="6144" max="6144" width="36.28515625" style="1" customWidth="1"/>
    <col min="6145" max="6145" width="5.7109375" style="1" customWidth="1"/>
    <col min="6146" max="6146" width="0" style="1" hidden="1" customWidth="1"/>
    <col min="6147" max="6147" width="20.7109375" style="1" customWidth="1"/>
    <col min="6148" max="6148" width="4.85546875" style="1" customWidth="1"/>
    <col min="6149" max="6149" width="0" style="1" hidden="1" customWidth="1"/>
    <col min="6150" max="6150" width="24.7109375" style="1" customWidth="1"/>
    <col min="6151" max="6151" width="12.28515625" style="1" customWidth="1"/>
    <col min="6152" max="6152" width="0" style="1" hidden="1" customWidth="1"/>
    <col min="6153" max="6153" width="3.42578125" style="1" customWidth="1"/>
    <col min="6154" max="6154" width="0" style="1" hidden="1" customWidth="1"/>
    <col min="6155" max="6155" width="17.7109375" style="1" customWidth="1"/>
    <col min="6156" max="6156" width="3.42578125" style="1" customWidth="1"/>
    <col min="6157" max="6157" width="0" style="1" hidden="1" customWidth="1"/>
    <col min="6158" max="6158" width="23.7109375" style="1" customWidth="1"/>
    <col min="6159" max="6159" width="10" style="1" customWidth="1"/>
    <col min="6160" max="6160" width="0" style="1" hidden="1" customWidth="1"/>
    <col min="6161" max="6162" width="14.7109375" style="1" customWidth="1"/>
    <col min="6163" max="6163" width="12.85546875" style="1" customWidth="1"/>
    <col min="6164" max="6164" width="3.28515625" style="1" customWidth="1"/>
    <col min="6165" max="6165" width="30.28515625" style="1" customWidth="1"/>
    <col min="6166" max="6166" width="5" style="1" customWidth="1"/>
    <col min="6167" max="6167" width="0" style="1" hidden="1" customWidth="1"/>
    <col min="6168" max="6168" width="14.28515625" style="1" customWidth="1"/>
    <col min="6169" max="6169" width="5.7109375" style="1" customWidth="1"/>
    <col min="6170" max="6170" width="0" style="1" hidden="1" customWidth="1"/>
    <col min="6171" max="6171" width="17.28515625" style="1" customWidth="1"/>
    <col min="6172" max="6172" width="12.7109375" style="1" customWidth="1"/>
    <col min="6173" max="6173" width="0" style="1" hidden="1" customWidth="1"/>
    <col min="6174" max="6174" width="5.28515625" style="1" customWidth="1"/>
    <col min="6175" max="6175" width="0" style="1" hidden="1" customWidth="1"/>
    <col min="6176" max="6176" width="17" style="1" customWidth="1"/>
    <col min="6177" max="6177" width="6.28515625" style="1" customWidth="1"/>
    <col min="6178" max="6178" width="0" style="1" hidden="1" customWidth="1"/>
    <col min="6179" max="6179" width="14.28515625" style="1" customWidth="1"/>
    <col min="6180" max="6180" width="7.5703125" style="1" customWidth="1"/>
    <col min="6181" max="6181" width="0" style="1" hidden="1" customWidth="1"/>
    <col min="6182" max="6183" width="14.28515625" style="1" customWidth="1"/>
    <col min="6184" max="6184" width="20.85546875" style="1" customWidth="1"/>
    <col min="6185" max="6185" width="14.42578125" style="1" customWidth="1"/>
    <col min="6186" max="6186" width="15" style="1" customWidth="1"/>
    <col min="6187" max="6187" width="2.7109375" style="1" customWidth="1"/>
    <col min="6188" max="6188" width="11.7109375" style="1" customWidth="1"/>
    <col min="6189" max="6189" width="11.5703125" style="1" customWidth="1"/>
    <col min="6190" max="6190" width="2.28515625" style="1" customWidth="1"/>
    <col min="6191" max="6191" width="41" style="1" customWidth="1"/>
    <col min="6192" max="6192" width="14.28515625" style="1" customWidth="1"/>
    <col min="6193" max="6194" width="11.5703125" style="1" customWidth="1"/>
    <col min="6195" max="6195" width="21.85546875" style="1" customWidth="1"/>
    <col min="6196" max="6387" width="11.5703125" style="1"/>
    <col min="6388" max="6388" width="21.85546875" style="1" customWidth="1"/>
    <col min="6389" max="6389" width="13.85546875" style="1" customWidth="1"/>
    <col min="6390" max="6390" width="38.7109375" style="1" customWidth="1"/>
    <col min="6391" max="6391" width="3" style="1" bestFit="1" customWidth="1"/>
    <col min="6392" max="6392" width="32.28515625" style="1" customWidth="1"/>
    <col min="6393" max="6393" width="46.28515625" style="1" customWidth="1"/>
    <col min="6394" max="6394" width="19" style="1" customWidth="1"/>
    <col min="6395" max="6395" width="0" style="1" hidden="1" customWidth="1"/>
    <col min="6396" max="6396" width="17.7109375" style="1" customWidth="1"/>
    <col min="6397" max="6397" width="0" style="1" hidden="1" customWidth="1"/>
    <col min="6398" max="6398" width="22.28515625" style="1" customWidth="1"/>
    <col min="6399" max="6399" width="5.28515625" style="1" customWidth="1"/>
    <col min="6400" max="6400" width="36.28515625" style="1" customWidth="1"/>
    <col min="6401" max="6401" width="5.7109375" style="1" customWidth="1"/>
    <col min="6402" max="6402" width="0" style="1" hidden="1" customWidth="1"/>
    <col min="6403" max="6403" width="20.7109375" style="1" customWidth="1"/>
    <col min="6404" max="6404" width="4.85546875" style="1" customWidth="1"/>
    <col min="6405" max="6405" width="0" style="1" hidden="1" customWidth="1"/>
    <col min="6406" max="6406" width="24.7109375" style="1" customWidth="1"/>
    <col min="6407" max="6407" width="12.28515625" style="1" customWidth="1"/>
    <col min="6408" max="6408" width="0" style="1" hidden="1" customWidth="1"/>
    <col min="6409" max="6409" width="3.42578125" style="1" customWidth="1"/>
    <col min="6410" max="6410" width="0" style="1" hidden="1" customWidth="1"/>
    <col min="6411" max="6411" width="17.7109375" style="1" customWidth="1"/>
    <col min="6412" max="6412" width="3.42578125" style="1" customWidth="1"/>
    <col min="6413" max="6413" width="0" style="1" hidden="1" customWidth="1"/>
    <col min="6414" max="6414" width="23.7109375" style="1" customWidth="1"/>
    <col min="6415" max="6415" width="10" style="1" customWidth="1"/>
    <col min="6416" max="6416" width="0" style="1" hidden="1" customWidth="1"/>
    <col min="6417" max="6418" width="14.7109375" style="1" customWidth="1"/>
    <col min="6419" max="6419" width="12.85546875" style="1" customWidth="1"/>
    <col min="6420" max="6420" width="3.28515625" style="1" customWidth="1"/>
    <col min="6421" max="6421" width="30.28515625" style="1" customWidth="1"/>
    <col min="6422" max="6422" width="5" style="1" customWidth="1"/>
    <col min="6423" max="6423" width="0" style="1" hidden="1" customWidth="1"/>
    <col min="6424" max="6424" width="14.28515625" style="1" customWidth="1"/>
    <col min="6425" max="6425" width="5.7109375" style="1" customWidth="1"/>
    <col min="6426" max="6426" width="0" style="1" hidden="1" customWidth="1"/>
    <col min="6427" max="6427" width="17.28515625" style="1" customWidth="1"/>
    <col min="6428" max="6428" width="12.7109375" style="1" customWidth="1"/>
    <col min="6429" max="6429" width="0" style="1" hidden="1" customWidth="1"/>
    <col min="6430" max="6430" width="5.28515625" style="1" customWidth="1"/>
    <col min="6431" max="6431" width="0" style="1" hidden="1" customWidth="1"/>
    <col min="6432" max="6432" width="17" style="1" customWidth="1"/>
    <col min="6433" max="6433" width="6.28515625" style="1" customWidth="1"/>
    <col min="6434" max="6434" width="0" style="1" hidden="1" customWidth="1"/>
    <col min="6435" max="6435" width="14.28515625" style="1" customWidth="1"/>
    <col min="6436" max="6436" width="7.5703125" style="1" customWidth="1"/>
    <col min="6437" max="6437" width="0" style="1" hidden="1" customWidth="1"/>
    <col min="6438" max="6439" width="14.28515625" style="1" customWidth="1"/>
    <col min="6440" max="6440" width="20.85546875" style="1" customWidth="1"/>
    <col min="6441" max="6441" width="14.42578125" style="1" customWidth="1"/>
    <col min="6442" max="6442" width="15" style="1" customWidth="1"/>
    <col min="6443" max="6443" width="2.7109375" style="1" customWidth="1"/>
    <col min="6444" max="6444" width="11.7109375" style="1" customWidth="1"/>
    <col min="6445" max="6445" width="11.5703125" style="1" customWidth="1"/>
    <col min="6446" max="6446" width="2.28515625" style="1" customWidth="1"/>
    <col min="6447" max="6447" width="41" style="1" customWidth="1"/>
    <col min="6448" max="6448" width="14.28515625" style="1" customWidth="1"/>
    <col min="6449" max="6450" width="11.5703125" style="1" customWidth="1"/>
    <col min="6451" max="6451" width="21.85546875" style="1" customWidth="1"/>
    <col min="6452" max="6643" width="11.5703125" style="1"/>
    <col min="6644" max="6644" width="21.85546875" style="1" customWidth="1"/>
    <col min="6645" max="6645" width="13.85546875" style="1" customWidth="1"/>
    <col min="6646" max="6646" width="38.7109375" style="1" customWidth="1"/>
    <col min="6647" max="6647" width="3" style="1" bestFit="1" customWidth="1"/>
    <col min="6648" max="6648" width="32.28515625" style="1" customWidth="1"/>
    <col min="6649" max="6649" width="46.28515625" style="1" customWidth="1"/>
    <col min="6650" max="6650" width="19" style="1" customWidth="1"/>
    <col min="6651" max="6651" width="0" style="1" hidden="1" customWidth="1"/>
    <col min="6652" max="6652" width="17.7109375" style="1" customWidth="1"/>
    <col min="6653" max="6653" width="0" style="1" hidden="1" customWidth="1"/>
    <col min="6654" max="6654" width="22.28515625" style="1" customWidth="1"/>
    <col min="6655" max="6655" width="5.28515625" style="1" customWidth="1"/>
    <col min="6656" max="6656" width="36.28515625" style="1" customWidth="1"/>
    <col min="6657" max="6657" width="5.7109375" style="1" customWidth="1"/>
    <col min="6658" max="6658" width="0" style="1" hidden="1" customWidth="1"/>
    <col min="6659" max="6659" width="20.7109375" style="1" customWidth="1"/>
    <col min="6660" max="6660" width="4.85546875" style="1" customWidth="1"/>
    <col min="6661" max="6661" width="0" style="1" hidden="1" customWidth="1"/>
    <col min="6662" max="6662" width="24.7109375" style="1" customWidth="1"/>
    <col min="6663" max="6663" width="12.28515625" style="1" customWidth="1"/>
    <col min="6664" max="6664" width="0" style="1" hidden="1" customWidth="1"/>
    <col min="6665" max="6665" width="3.42578125" style="1" customWidth="1"/>
    <col min="6666" max="6666" width="0" style="1" hidden="1" customWidth="1"/>
    <col min="6667" max="6667" width="17.7109375" style="1" customWidth="1"/>
    <col min="6668" max="6668" width="3.42578125" style="1" customWidth="1"/>
    <col min="6669" max="6669" width="0" style="1" hidden="1" customWidth="1"/>
    <col min="6670" max="6670" width="23.7109375" style="1" customWidth="1"/>
    <col min="6671" max="6671" width="10" style="1" customWidth="1"/>
    <col min="6672" max="6672" width="0" style="1" hidden="1" customWidth="1"/>
    <col min="6673" max="6674" width="14.7109375" style="1" customWidth="1"/>
    <col min="6675" max="6675" width="12.85546875" style="1" customWidth="1"/>
    <col min="6676" max="6676" width="3.28515625" style="1" customWidth="1"/>
    <col min="6677" max="6677" width="30.28515625" style="1" customWidth="1"/>
    <col min="6678" max="6678" width="5" style="1" customWidth="1"/>
    <col min="6679" max="6679" width="0" style="1" hidden="1" customWidth="1"/>
    <col min="6680" max="6680" width="14.28515625" style="1" customWidth="1"/>
    <col min="6681" max="6681" width="5.7109375" style="1" customWidth="1"/>
    <col min="6682" max="6682" width="0" style="1" hidden="1" customWidth="1"/>
    <col min="6683" max="6683" width="17.28515625" style="1" customWidth="1"/>
    <col min="6684" max="6684" width="12.7109375" style="1" customWidth="1"/>
    <col min="6685" max="6685" width="0" style="1" hidden="1" customWidth="1"/>
    <col min="6686" max="6686" width="5.28515625" style="1" customWidth="1"/>
    <col min="6687" max="6687" width="0" style="1" hidden="1" customWidth="1"/>
    <col min="6688" max="6688" width="17" style="1" customWidth="1"/>
    <col min="6689" max="6689" width="6.28515625" style="1" customWidth="1"/>
    <col min="6690" max="6690" width="0" style="1" hidden="1" customWidth="1"/>
    <col min="6691" max="6691" width="14.28515625" style="1" customWidth="1"/>
    <col min="6692" max="6692" width="7.5703125" style="1" customWidth="1"/>
    <col min="6693" max="6693" width="0" style="1" hidden="1" customWidth="1"/>
    <col min="6694" max="6695" width="14.28515625" style="1" customWidth="1"/>
    <col min="6696" max="6696" width="20.85546875" style="1" customWidth="1"/>
    <col min="6697" max="6697" width="14.42578125" style="1" customWidth="1"/>
    <col min="6698" max="6698" width="15" style="1" customWidth="1"/>
    <col min="6699" max="6699" width="2.7109375" style="1" customWidth="1"/>
    <col min="6700" max="6700" width="11.7109375" style="1" customWidth="1"/>
    <col min="6701" max="6701" width="11.5703125" style="1" customWidth="1"/>
    <col min="6702" max="6702" width="2.28515625" style="1" customWidth="1"/>
    <col min="6703" max="6703" width="41" style="1" customWidth="1"/>
    <col min="6704" max="6704" width="14.28515625" style="1" customWidth="1"/>
    <col min="6705" max="6706" width="11.5703125" style="1" customWidth="1"/>
    <col min="6707" max="6707" width="21.85546875" style="1" customWidth="1"/>
    <col min="6708" max="6899" width="11.5703125" style="1"/>
    <col min="6900" max="6900" width="21.85546875" style="1" customWidth="1"/>
    <col min="6901" max="6901" width="13.85546875" style="1" customWidth="1"/>
    <col min="6902" max="6902" width="38.7109375" style="1" customWidth="1"/>
    <col min="6903" max="6903" width="3" style="1" bestFit="1" customWidth="1"/>
    <col min="6904" max="6904" width="32.28515625" style="1" customWidth="1"/>
    <col min="6905" max="6905" width="46.28515625" style="1" customWidth="1"/>
    <col min="6906" max="6906" width="19" style="1" customWidth="1"/>
    <col min="6907" max="6907" width="0" style="1" hidden="1" customWidth="1"/>
    <col min="6908" max="6908" width="17.7109375" style="1" customWidth="1"/>
    <col min="6909" max="6909" width="0" style="1" hidden="1" customWidth="1"/>
    <col min="6910" max="6910" width="22.28515625" style="1" customWidth="1"/>
    <col min="6911" max="6911" width="5.28515625" style="1" customWidth="1"/>
    <col min="6912" max="6912" width="36.28515625" style="1" customWidth="1"/>
    <col min="6913" max="6913" width="5.7109375" style="1" customWidth="1"/>
    <col min="6914" max="6914" width="0" style="1" hidden="1" customWidth="1"/>
    <col min="6915" max="6915" width="20.7109375" style="1" customWidth="1"/>
    <col min="6916" max="6916" width="4.85546875" style="1" customWidth="1"/>
    <col min="6917" max="6917" width="0" style="1" hidden="1" customWidth="1"/>
    <col min="6918" max="6918" width="24.7109375" style="1" customWidth="1"/>
    <col min="6919" max="6919" width="12.28515625" style="1" customWidth="1"/>
    <col min="6920" max="6920" width="0" style="1" hidden="1" customWidth="1"/>
    <col min="6921" max="6921" width="3.42578125" style="1" customWidth="1"/>
    <col min="6922" max="6922" width="0" style="1" hidden="1" customWidth="1"/>
    <col min="6923" max="6923" width="17.7109375" style="1" customWidth="1"/>
    <col min="6924" max="6924" width="3.42578125" style="1" customWidth="1"/>
    <col min="6925" max="6925" width="0" style="1" hidden="1" customWidth="1"/>
    <col min="6926" max="6926" width="23.7109375" style="1" customWidth="1"/>
    <col min="6927" max="6927" width="10" style="1" customWidth="1"/>
    <col min="6928" max="6928" width="0" style="1" hidden="1" customWidth="1"/>
    <col min="6929" max="6930" width="14.7109375" style="1" customWidth="1"/>
    <col min="6931" max="6931" width="12.85546875" style="1" customWidth="1"/>
    <col min="6932" max="6932" width="3.28515625" style="1" customWidth="1"/>
    <col min="6933" max="6933" width="30.28515625" style="1" customWidth="1"/>
    <col min="6934" max="6934" width="5" style="1" customWidth="1"/>
    <col min="6935" max="6935" width="0" style="1" hidden="1" customWidth="1"/>
    <col min="6936" max="6936" width="14.28515625" style="1" customWidth="1"/>
    <col min="6937" max="6937" width="5.7109375" style="1" customWidth="1"/>
    <col min="6938" max="6938" width="0" style="1" hidden="1" customWidth="1"/>
    <col min="6939" max="6939" width="17.28515625" style="1" customWidth="1"/>
    <col min="6940" max="6940" width="12.7109375" style="1" customWidth="1"/>
    <col min="6941" max="6941" width="0" style="1" hidden="1" customWidth="1"/>
    <col min="6942" max="6942" width="5.28515625" style="1" customWidth="1"/>
    <col min="6943" max="6943" width="0" style="1" hidden="1" customWidth="1"/>
    <col min="6944" max="6944" width="17" style="1" customWidth="1"/>
    <col min="6945" max="6945" width="6.28515625" style="1" customWidth="1"/>
    <col min="6946" max="6946" width="0" style="1" hidden="1" customWidth="1"/>
    <col min="6947" max="6947" width="14.28515625" style="1" customWidth="1"/>
    <col min="6948" max="6948" width="7.5703125" style="1" customWidth="1"/>
    <col min="6949" max="6949" width="0" style="1" hidden="1" customWidth="1"/>
    <col min="6950" max="6951" width="14.28515625" style="1" customWidth="1"/>
    <col min="6952" max="6952" width="20.85546875" style="1" customWidth="1"/>
    <col min="6953" max="6953" width="14.42578125" style="1" customWidth="1"/>
    <col min="6954" max="6954" width="15" style="1" customWidth="1"/>
    <col min="6955" max="6955" width="2.7109375" style="1" customWidth="1"/>
    <col min="6956" max="6956" width="11.7109375" style="1" customWidth="1"/>
    <col min="6957" max="6957" width="11.5703125" style="1" customWidth="1"/>
    <col min="6958" max="6958" width="2.28515625" style="1" customWidth="1"/>
    <col min="6959" max="6959" width="41" style="1" customWidth="1"/>
    <col min="6960" max="6960" width="14.28515625" style="1" customWidth="1"/>
    <col min="6961" max="6962" width="11.5703125" style="1" customWidth="1"/>
    <col min="6963" max="6963" width="21.85546875" style="1" customWidth="1"/>
    <col min="6964" max="7155" width="11.5703125" style="1"/>
    <col min="7156" max="7156" width="21.85546875" style="1" customWidth="1"/>
    <col min="7157" max="7157" width="13.85546875" style="1" customWidth="1"/>
    <col min="7158" max="7158" width="38.7109375" style="1" customWidth="1"/>
    <col min="7159" max="7159" width="3" style="1" bestFit="1" customWidth="1"/>
    <col min="7160" max="7160" width="32.28515625" style="1" customWidth="1"/>
    <col min="7161" max="7161" width="46.28515625" style="1" customWidth="1"/>
    <col min="7162" max="7162" width="19" style="1" customWidth="1"/>
    <col min="7163" max="7163" width="0" style="1" hidden="1" customWidth="1"/>
    <col min="7164" max="7164" width="17.7109375" style="1" customWidth="1"/>
    <col min="7165" max="7165" width="0" style="1" hidden="1" customWidth="1"/>
    <col min="7166" max="7166" width="22.28515625" style="1" customWidth="1"/>
    <col min="7167" max="7167" width="5.28515625" style="1" customWidth="1"/>
    <col min="7168" max="7168" width="36.28515625" style="1" customWidth="1"/>
    <col min="7169" max="7169" width="5.7109375" style="1" customWidth="1"/>
    <col min="7170" max="7170" width="0" style="1" hidden="1" customWidth="1"/>
    <col min="7171" max="7171" width="20.7109375" style="1" customWidth="1"/>
    <col min="7172" max="7172" width="4.85546875" style="1" customWidth="1"/>
    <col min="7173" max="7173" width="0" style="1" hidden="1" customWidth="1"/>
    <col min="7174" max="7174" width="24.7109375" style="1" customWidth="1"/>
    <col min="7175" max="7175" width="12.28515625" style="1" customWidth="1"/>
    <col min="7176" max="7176" width="0" style="1" hidden="1" customWidth="1"/>
    <col min="7177" max="7177" width="3.42578125" style="1" customWidth="1"/>
    <col min="7178" max="7178" width="0" style="1" hidden="1" customWidth="1"/>
    <col min="7179" max="7179" width="17.7109375" style="1" customWidth="1"/>
    <col min="7180" max="7180" width="3.42578125" style="1" customWidth="1"/>
    <col min="7181" max="7181" width="0" style="1" hidden="1" customWidth="1"/>
    <col min="7182" max="7182" width="23.7109375" style="1" customWidth="1"/>
    <col min="7183" max="7183" width="10" style="1" customWidth="1"/>
    <col min="7184" max="7184" width="0" style="1" hidden="1" customWidth="1"/>
    <col min="7185" max="7186" width="14.7109375" style="1" customWidth="1"/>
    <col min="7187" max="7187" width="12.85546875" style="1" customWidth="1"/>
    <col min="7188" max="7188" width="3.28515625" style="1" customWidth="1"/>
    <col min="7189" max="7189" width="30.28515625" style="1" customWidth="1"/>
    <col min="7190" max="7190" width="5" style="1" customWidth="1"/>
    <col min="7191" max="7191" width="0" style="1" hidden="1" customWidth="1"/>
    <col min="7192" max="7192" width="14.28515625" style="1" customWidth="1"/>
    <col min="7193" max="7193" width="5.7109375" style="1" customWidth="1"/>
    <col min="7194" max="7194" width="0" style="1" hidden="1" customWidth="1"/>
    <col min="7195" max="7195" width="17.28515625" style="1" customWidth="1"/>
    <col min="7196" max="7196" width="12.7109375" style="1" customWidth="1"/>
    <col min="7197" max="7197" width="0" style="1" hidden="1" customWidth="1"/>
    <col min="7198" max="7198" width="5.28515625" style="1" customWidth="1"/>
    <col min="7199" max="7199" width="0" style="1" hidden="1" customWidth="1"/>
    <col min="7200" max="7200" width="17" style="1" customWidth="1"/>
    <col min="7201" max="7201" width="6.28515625" style="1" customWidth="1"/>
    <col min="7202" max="7202" width="0" style="1" hidden="1" customWidth="1"/>
    <col min="7203" max="7203" width="14.28515625" style="1" customWidth="1"/>
    <col min="7204" max="7204" width="7.5703125" style="1" customWidth="1"/>
    <col min="7205" max="7205" width="0" style="1" hidden="1" customWidth="1"/>
    <col min="7206" max="7207" width="14.28515625" style="1" customWidth="1"/>
    <col min="7208" max="7208" width="20.85546875" style="1" customWidth="1"/>
    <col min="7209" max="7209" width="14.42578125" style="1" customWidth="1"/>
    <col min="7210" max="7210" width="15" style="1" customWidth="1"/>
    <col min="7211" max="7211" width="2.7109375" style="1" customWidth="1"/>
    <col min="7212" max="7212" width="11.7109375" style="1" customWidth="1"/>
    <col min="7213" max="7213" width="11.5703125" style="1" customWidth="1"/>
    <col min="7214" max="7214" width="2.28515625" style="1" customWidth="1"/>
    <col min="7215" max="7215" width="41" style="1" customWidth="1"/>
    <col min="7216" max="7216" width="14.28515625" style="1" customWidth="1"/>
    <col min="7217" max="7218" width="11.5703125" style="1" customWidth="1"/>
    <col min="7219" max="7219" width="21.85546875" style="1" customWidth="1"/>
    <col min="7220" max="7411" width="11.5703125" style="1"/>
    <col min="7412" max="7412" width="21.85546875" style="1" customWidth="1"/>
    <col min="7413" max="7413" width="13.85546875" style="1" customWidth="1"/>
    <col min="7414" max="7414" width="38.7109375" style="1" customWidth="1"/>
    <col min="7415" max="7415" width="3" style="1" bestFit="1" customWidth="1"/>
    <col min="7416" max="7416" width="32.28515625" style="1" customWidth="1"/>
    <col min="7417" max="7417" width="46.28515625" style="1" customWidth="1"/>
    <col min="7418" max="7418" width="19" style="1" customWidth="1"/>
    <col min="7419" max="7419" width="0" style="1" hidden="1" customWidth="1"/>
    <col min="7420" max="7420" width="17.7109375" style="1" customWidth="1"/>
    <col min="7421" max="7421" width="0" style="1" hidden="1" customWidth="1"/>
    <col min="7422" max="7422" width="22.28515625" style="1" customWidth="1"/>
    <col min="7423" max="7423" width="5.28515625" style="1" customWidth="1"/>
    <col min="7424" max="7424" width="36.28515625" style="1" customWidth="1"/>
    <col min="7425" max="7425" width="5.7109375" style="1" customWidth="1"/>
    <col min="7426" max="7426" width="0" style="1" hidden="1" customWidth="1"/>
    <col min="7427" max="7427" width="20.7109375" style="1" customWidth="1"/>
    <col min="7428" max="7428" width="4.85546875" style="1" customWidth="1"/>
    <col min="7429" max="7429" width="0" style="1" hidden="1" customWidth="1"/>
    <col min="7430" max="7430" width="24.7109375" style="1" customWidth="1"/>
    <col min="7431" max="7431" width="12.28515625" style="1" customWidth="1"/>
    <col min="7432" max="7432" width="0" style="1" hidden="1" customWidth="1"/>
    <col min="7433" max="7433" width="3.42578125" style="1" customWidth="1"/>
    <col min="7434" max="7434" width="0" style="1" hidden="1" customWidth="1"/>
    <col min="7435" max="7435" width="17.7109375" style="1" customWidth="1"/>
    <col min="7436" max="7436" width="3.42578125" style="1" customWidth="1"/>
    <col min="7437" max="7437" width="0" style="1" hidden="1" customWidth="1"/>
    <col min="7438" max="7438" width="23.7109375" style="1" customWidth="1"/>
    <col min="7439" max="7439" width="10" style="1" customWidth="1"/>
    <col min="7440" max="7440" width="0" style="1" hidden="1" customWidth="1"/>
    <col min="7441" max="7442" width="14.7109375" style="1" customWidth="1"/>
    <col min="7443" max="7443" width="12.85546875" style="1" customWidth="1"/>
    <col min="7444" max="7444" width="3.28515625" style="1" customWidth="1"/>
    <col min="7445" max="7445" width="30.28515625" style="1" customWidth="1"/>
    <col min="7446" max="7446" width="5" style="1" customWidth="1"/>
    <col min="7447" max="7447" width="0" style="1" hidden="1" customWidth="1"/>
    <col min="7448" max="7448" width="14.28515625" style="1" customWidth="1"/>
    <col min="7449" max="7449" width="5.7109375" style="1" customWidth="1"/>
    <col min="7450" max="7450" width="0" style="1" hidden="1" customWidth="1"/>
    <col min="7451" max="7451" width="17.28515625" style="1" customWidth="1"/>
    <col min="7452" max="7452" width="12.7109375" style="1" customWidth="1"/>
    <col min="7453" max="7453" width="0" style="1" hidden="1" customWidth="1"/>
    <col min="7454" max="7454" width="5.28515625" style="1" customWidth="1"/>
    <col min="7455" max="7455" width="0" style="1" hidden="1" customWidth="1"/>
    <col min="7456" max="7456" width="17" style="1" customWidth="1"/>
    <col min="7457" max="7457" width="6.28515625" style="1" customWidth="1"/>
    <col min="7458" max="7458" width="0" style="1" hidden="1" customWidth="1"/>
    <col min="7459" max="7459" width="14.28515625" style="1" customWidth="1"/>
    <col min="7460" max="7460" width="7.5703125" style="1" customWidth="1"/>
    <col min="7461" max="7461" width="0" style="1" hidden="1" customWidth="1"/>
    <col min="7462" max="7463" width="14.28515625" style="1" customWidth="1"/>
    <col min="7464" max="7464" width="20.85546875" style="1" customWidth="1"/>
    <col min="7465" max="7465" width="14.42578125" style="1" customWidth="1"/>
    <col min="7466" max="7466" width="15" style="1" customWidth="1"/>
    <col min="7467" max="7467" width="2.7109375" style="1" customWidth="1"/>
    <col min="7468" max="7468" width="11.7109375" style="1" customWidth="1"/>
    <col min="7469" max="7469" width="11.5703125" style="1" customWidth="1"/>
    <col min="7470" max="7470" width="2.28515625" style="1" customWidth="1"/>
    <col min="7471" max="7471" width="41" style="1" customWidth="1"/>
    <col min="7472" max="7472" width="14.28515625" style="1" customWidth="1"/>
    <col min="7473" max="7474" width="11.5703125" style="1" customWidth="1"/>
    <col min="7475" max="7475" width="21.85546875" style="1" customWidth="1"/>
    <col min="7476" max="7667" width="11.5703125" style="1"/>
    <col min="7668" max="7668" width="21.85546875" style="1" customWidth="1"/>
    <col min="7669" max="7669" width="13.85546875" style="1" customWidth="1"/>
    <col min="7670" max="7670" width="38.7109375" style="1" customWidth="1"/>
    <col min="7671" max="7671" width="3" style="1" bestFit="1" customWidth="1"/>
    <col min="7672" max="7672" width="32.28515625" style="1" customWidth="1"/>
    <col min="7673" max="7673" width="46.28515625" style="1" customWidth="1"/>
    <col min="7674" max="7674" width="19" style="1" customWidth="1"/>
    <col min="7675" max="7675" width="0" style="1" hidden="1" customWidth="1"/>
    <col min="7676" max="7676" width="17.7109375" style="1" customWidth="1"/>
    <col min="7677" max="7677" width="0" style="1" hidden="1" customWidth="1"/>
    <col min="7678" max="7678" width="22.28515625" style="1" customWidth="1"/>
    <col min="7679" max="7679" width="5.28515625" style="1" customWidth="1"/>
    <col min="7680" max="7680" width="36.28515625" style="1" customWidth="1"/>
    <col min="7681" max="7681" width="5.7109375" style="1" customWidth="1"/>
    <col min="7682" max="7682" width="0" style="1" hidden="1" customWidth="1"/>
    <col min="7683" max="7683" width="20.7109375" style="1" customWidth="1"/>
    <col min="7684" max="7684" width="4.85546875" style="1" customWidth="1"/>
    <col min="7685" max="7685" width="0" style="1" hidden="1" customWidth="1"/>
    <col min="7686" max="7686" width="24.7109375" style="1" customWidth="1"/>
    <col min="7687" max="7687" width="12.28515625" style="1" customWidth="1"/>
    <col min="7688" max="7688" width="0" style="1" hidden="1" customWidth="1"/>
    <col min="7689" max="7689" width="3.42578125" style="1" customWidth="1"/>
    <col min="7690" max="7690" width="0" style="1" hidden="1" customWidth="1"/>
    <col min="7691" max="7691" width="17.7109375" style="1" customWidth="1"/>
    <col min="7692" max="7692" width="3.42578125" style="1" customWidth="1"/>
    <col min="7693" max="7693" width="0" style="1" hidden="1" customWidth="1"/>
    <col min="7694" max="7694" width="23.7109375" style="1" customWidth="1"/>
    <col min="7695" max="7695" width="10" style="1" customWidth="1"/>
    <col min="7696" max="7696" width="0" style="1" hidden="1" customWidth="1"/>
    <col min="7697" max="7698" width="14.7109375" style="1" customWidth="1"/>
    <col min="7699" max="7699" width="12.85546875" style="1" customWidth="1"/>
    <col min="7700" max="7700" width="3.28515625" style="1" customWidth="1"/>
    <col min="7701" max="7701" width="30.28515625" style="1" customWidth="1"/>
    <col min="7702" max="7702" width="5" style="1" customWidth="1"/>
    <col min="7703" max="7703" width="0" style="1" hidden="1" customWidth="1"/>
    <col min="7704" max="7704" width="14.28515625" style="1" customWidth="1"/>
    <col min="7705" max="7705" width="5.7109375" style="1" customWidth="1"/>
    <col min="7706" max="7706" width="0" style="1" hidden="1" customWidth="1"/>
    <col min="7707" max="7707" width="17.28515625" style="1" customWidth="1"/>
    <col min="7708" max="7708" width="12.7109375" style="1" customWidth="1"/>
    <col min="7709" max="7709" width="0" style="1" hidden="1" customWidth="1"/>
    <col min="7710" max="7710" width="5.28515625" style="1" customWidth="1"/>
    <col min="7711" max="7711" width="0" style="1" hidden="1" customWidth="1"/>
    <col min="7712" max="7712" width="17" style="1" customWidth="1"/>
    <col min="7713" max="7713" width="6.28515625" style="1" customWidth="1"/>
    <col min="7714" max="7714" width="0" style="1" hidden="1" customWidth="1"/>
    <col min="7715" max="7715" width="14.28515625" style="1" customWidth="1"/>
    <col min="7716" max="7716" width="7.5703125" style="1" customWidth="1"/>
    <col min="7717" max="7717" width="0" style="1" hidden="1" customWidth="1"/>
    <col min="7718" max="7719" width="14.28515625" style="1" customWidth="1"/>
    <col min="7720" max="7720" width="20.85546875" style="1" customWidth="1"/>
    <col min="7721" max="7721" width="14.42578125" style="1" customWidth="1"/>
    <col min="7722" max="7722" width="15" style="1" customWidth="1"/>
    <col min="7723" max="7723" width="2.7109375" style="1" customWidth="1"/>
    <col min="7724" max="7724" width="11.7109375" style="1" customWidth="1"/>
    <col min="7725" max="7725" width="11.5703125" style="1" customWidth="1"/>
    <col min="7726" max="7726" width="2.28515625" style="1" customWidth="1"/>
    <col min="7727" max="7727" width="41" style="1" customWidth="1"/>
    <col min="7728" max="7728" width="14.28515625" style="1" customWidth="1"/>
    <col min="7729" max="7730" width="11.5703125" style="1" customWidth="1"/>
    <col min="7731" max="7731" width="21.85546875" style="1" customWidth="1"/>
    <col min="7732" max="7923" width="11.5703125" style="1"/>
    <col min="7924" max="7924" width="21.85546875" style="1" customWidth="1"/>
    <col min="7925" max="7925" width="13.85546875" style="1" customWidth="1"/>
    <col min="7926" max="7926" width="38.7109375" style="1" customWidth="1"/>
    <col min="7927" max="7927" width="3" style="1" bestFit="1" customWidth="1"/>
    <col min="7928" max="7928" width="32.28515625" style="1" customWidth="1"/>
    <col min="7929" max="7929" width="46.28515625" style="1" customWidth="1"/>
    <col min="7930" max="7930" width="19" style="1" customWidth="1"/>
    <col min="7931" max="7931" width="0" style="1" hidden="1" customWidth="1"/>
    <col min="7932" max="7932" width="17.7109375" style="1" customWidth="1"/>
    <col min="7933" max="7933" width="0" style="1" hidden="1" customWidth="1"/>
    <col min="7934" max="7934" width="22.28515625" style="1" customWidth="1"/>
    <col min="7935" max="7935" width="5.28515625" style="1" customWidth="1"/>
    <col min="7936" max="7936" width="36.28515625" style="1" customWidth="1"/>
    <col min="7937" max="7937" width="5.7109375" style="1" customWidth="1"/>
    <col min="7938" max="7938" width="0" style="1" hidden="1" customWidth="1"/>
    <col min="7939" max="7939" width="20.7109375" style="1" customWidth="1"/>
    <col min="7940" max="7940" width="4.85546875" style="1" customWidth="1"/>
    <col min="7941" max="7941" width="0" style="1" hidden="1" customWidth="1"/>
    <col min="7942" max="7942" width="24.7109375" style="1" customWidth="1"/>
    <col min="7943" max="7943" width="12.28515625" style="1" customWidth="1"/>
    <col min="7944" max="7944" width="0" style="1" hidden="1" customWidth="1"/>
    <col min="7945" max="7945" width="3.42578125" style="1" customWidth="1"/>
    <col min="7946" max="7946" width="0" style="1" hidden="1" customWidth="1"/>
    <col min="7947" max="7947" width="17.7109375" style="1" customWidth="1"/>
    <col min="7948" max="7948" width="3.42578125" style="1" customWidth="1"/>
    <col min="7949" max="7949" width="0" style="1" hidden="1" customWidth="1"/>
    <col min="7950" max="7950" width="23.7109375" style="1" customWidth="1"/>
    <col min="7951" max="7951" width="10" style="1" customWidth="1"/>
    <col min="7952" max="7952" width="0" style="1" hidden="1" customWidth="1"/>
    <col min="7953" max="7954" width="14.7109375" style="1" customWidth="1"/>
    <col min="7955" max="7955" width="12.85546875" style="1" customWidth="1"/>
    <col min="7956" max="7956" width="3.28515625" style="1" customWidth="1"/>
    <col min="7957" max="7957" width="30.28515625" style="1" customWidth="1"/>
    <col min="7958" max="7958" width="5" style="1" customWidth="1"/>
    <col min="7959" max="7959" width="0" style="1" hidden="1" customWidth="1"/>
    <col min="7960" max="7960" width="14.28515625" style="1" customWidth="1"/>
    <col min="7961" max="7961" width="5.7109375" style="1" customWidth="1"/>
    <col min="7962" max="7962" width="0" style="1" hidden="1" customWidth="1"/>
    <col min="7963" max="7963" width="17.28515625" style="1" customWidth="1"/>
    <col min="7964" max="7964" width="12.7109375" style="1" customWidth="1"/>
    <col min="7965" max="7965" width="0" style="1" hidden="1" customWidth="1"/>
    <col min="7966" max="7966" width="5.28515625" style="1" customWidth="1"/>
    <col min="7967" max="7967" width="0" style="1" hidden="1" customWidth="1"/>
    <col min="7968" max="7968" width="17" style="1" customWidth="1"/>
    <col min="7969" max="7969" width="6.28515625" style="1" customWidth="1"/>
    <col min="7970" max="7970" width="0" style="1" hidden="1" customWidth="1"/>
    <col min="7971" max="7971" width="14.28515625" style="1" customWidth="1"/>
    <col min="7972" max="7972" width="7.5703125" style="1" customWidth="1"/>
    <col min="7973" max="7973" width="0" style="1" hidden="1" customWidth="1"/>
    <col min="7974" max="7975" width="14.28515625" style="1" customWidth="1"/>
    <col min="7976" max="7976" width="20.85546875" style="1" customWidth="1"/>
    <col min="7977" max="7977" width="14.42578125" style="1" customWidth="1"/>
    <col min="7978" max="7978" width="15" style="1" customWidth="1"/>
    <col min="7979" max="7979" width="2.7109375" style="1" customWidth="1"/>
    <col min="7980" max="7980" width="11.7109375" style="1" customWidth="1"/>
    <col min="7981" max="7981" width="11.5703125" style="1" customWidth="1"/>
    <col min="7982" max="7982" width="2.28515625" style="1" customWidth="1"/>
    <col min="7983" max="7983" width="41" style="1" customWidth="1"/>
    <col min="7984" max="7984" width="14.28515625" style="1" customWidth="1"/>
    <col min="7985" max="7986" width="11.5703125" style="1" customWidth="1"/>
    <col min="7987" max="7987" width="21.85546875" style="1" customWidth="1"/>
    <col min="7988" max="8179" width="11.5703125" style="1"/>
    <col min="8180" max="8180" width="21.85546875" style="1" customWidth="1"/>
    <col min="8181" max="8181" width="13.85546875" style="1" customWidth="1"/>
    <col min="8182" max="8182" width="38.7109375" style="1" customWidth="1"/>
    <col min="8183" max="8183" width="3" style="1" bestFit="1" customWidth="1"/>
    <col min="8184" max="8184" width="32.28515625" style="1" customWidth="1"/>
    <col min="8185" max="8185" width="46.28515625" style="1" customWidth="1"/>
    <col min="8186" max="8186" width="19" style="1" customWidth="1"/>
    <col min="8187" max="8187" width="0" style="1" hidden="1" customWidth="1"/>
    <col min="8188" max="8188" width="17.7109375" style="1" customWidth="1"/>
    <col min="8189" max="8189" width="0" style="1" hidden="1" customWidth="1"/>
    <col min="8190" max="8190" width="22.28515625" style="1" customWidth="1"/>
    <col min="8191" max="8191" width="5.28515625" style="1" customWidth="1"/>
    <col min="8192" max="8192" width="36.28515625" style="1" customWidth="1"/>
    <col min="8193" max="8193" width="5.7109375" style="1" customWidth="1"/>
    <col min="8194" max="8194" width="0" style="1" hidden="1" customWidth="1"/>
    <col min="8195" max="8195" width="20.7109375" style="1" customWidth="1"/>
    <col min="8196" max="8196" width="4.85546875" style="1" customWidth="1"/>
    <col min="8197" max="8197" width="0" style="1" hidden="1" customWidth="1"/>
    <col min="8198" max="8198" width="24.7109375" style="1" customWidth="1"/>
    <col min="8199" max="8199" width="12.28515625" style="1" customWidth="1"/>
    <col min="8200" max="8200" width="0" style="1" hidden="1" customWidth="1"/>
    <col min="8201" max="8201" width="3.42578125" style="1" customWidth="1"/>
    <col min="8202" max="8202" width="0" style="1" hidden="1" customWidth="1"/>
    <col min="8203" max="8203" width="17.7109375" style="1" customWidth="1"/>
    <col min="8204" max="8204" width="3.42578125" style="1" customWidth="1"/>
    <col min="8205" max="8205" width="0" style="1" hidden="1" customWidth="1"/>
    <col min="8206" max="8206" width="23.7109375" style="1" customWidth="1"/>
    <col min="8207" max="8207" width="10" style="1" customWidth="1"/>
    <col min="8208" max="8208" width="0" style="1" hidden="1" customWidth="1"/>
    <col min="8209" max="8210" width="14.7109375" style="1" customWidth="1"/>
    <col min="8211" max="8211" width="12.85546875" style="1" customWidth="1"/>
    <col min="8212" max="8212" width="3.28515625" style="1" customWidth="1"/>
    <col min="8213" max="8213" width="30.28515625" style="1" customWidth="1"/>
    <col min="8214" max="8214" width="5" style="1" customWidth="1"/>
    <col min="8215" max="8215" width="0" style="1" hidden="1" customWidth="1"/>
    <col min="8216" max="8216" width="14.28515625" style="1" customWidth="1"/>
    <col min="8217" max="8217" width="5.7109375" style="1" customWidth="1"/>
    <col min="8218" max="8218" width="0" style="1" hidden="1" customWidth="1"/>
    <col min="8219" max="8219" width="17.28515625" style="1" customWidth="1"/>
    <col min="8220" max="8220" width="12.7109375" style="1" customWidth="1"/>
    <col min="8221" max="8221" width="0" style="1" hidden="1" customWidth="1"/>
    <col min="8222" max="8222" width="5.28515625" style="1" customWidth="1"/>
    <col min="8223" max="8223" width="0" style="1" hidden="1" customWidth="1"/>
    <col min="8224" max="8224" width="17" style="1" customWidth="1"/>
    <col min="8225" max="8225" width="6.28515625" style="1" customWidth="1"/>
    <col min="8226" max="8226" width="0" style="1" hidden="1" customWidth="1"/>
    <col min="8227" max="8227" width="14.28515625" style="1" customWidth="1"/>
    <col min="8228" max="8228" width="7.5703125" style="1" customWidth="1"/>
    <col min="8229" max="8229" width="0" style="1" hidden="1" customWidth="1"/>
    <col min="8230" max="8231" width="14.28515625" style="1" customWidth="1"/>
    <col min="8232" max="8232" width="20.85546875" style="1" customWidth="1"/>
    <col min="8233" max="8233" width="14.42578125" style="1" customWidth="1"/>
    <col min="8234" max="8234" width="15" style="1" customWidth="1"/>
    <col min="8235" max="8235" width="2.7109375" style="1" customWidth="1"/>
    <col min="8236" max="8236" width="11.7109375" style="1" customWidth="1"/>
    <col min="8237" max="8237" width="11.5703125" style="1" customWidth="1"/>
    <col min="8238" max="8238" width="2.28515625" style="1" customWidth="1"/>
    <col min="8239" max="8239" width="41" style="1" customWidth="1"/>
    <col min="8240" max="8240" width="14.28515625" style="1" customWidth="1"/>
    <col min="8241" max="8242" width="11.5703125" style="1" customWidth="1"/>
    <col min="8243" max="8243" width="21.85546875" style="1" customWidth="1"/>
    <col min="8244" max="8435" width="11.5703125" style="1"/>
    <col min="8436" max="8436" width="21.85546875" style="1" customWidth="1"/>
    <col min="8437" max="8437" width="13.85546875" style="1" customWidth="1"/>
    <col min="8438" max="8438" width="38.7109375" style="1" customWidth="1"/>
    <col min="8439" max="8439" width="3" style="1" bestFit="1" customWidth="1"/>
    <col min="8440" max="8440" width="32.28515625" style="1" customWidth="1"/>
    <col min="8441" max="8441" width="46.28515625" style="1" customWidth="1"/>
    <col min="8442" max="8442" width="19" style="1" customWidth="1"/>
    <col min="8443" max="8443" width="0" style="1" hidden="1" customWidth="1"/>
    <col min="8444" max="8444" width="17.7109375" style="1" customWidth="1"/>
    <col min="8445" max="8445" width="0" style="1" hidden="1" customWidth="1"/>
    <col min="8446" max="8446" width="22.28515625" style="1" customWidth="1"/>
    <col min="8447" max="8447" width="5.28515625" style="1" customWidth="1"/>
    <col min="8448" max="8448" width="36.28515625" style="1" customWidth="1"/>
    <col min="8449" max="8449" width="5.7109375" style="1" customWidth="1"/>
    <col min="8450" max="8450" width="0" style="1" hidden="1" customWidth="1"/>
    <col min="8451" max="8451" width="20.7109375" style="1" customWidth="1"/>
    <col min="8452" max="8452" width="4.85546875" style="1" customWidth="1"/>
    <col min="8453" max="8453" width="0" style="1" hidden="1" customWidth="1"/>
    <col min="8454" max="8454" width="24.7109375" style="1" customWidth="1"/>
    <col min="8455" max="8455" width="12.28515625" style="1" customWidth="1"/>
    <col min="8456" max="8456" width="0" style="1" hidden="1" customWidth="1"/>
    <col min="8457" max="8457" width="3.42578125" style="1" customWidth="1"/>
    <col min="8458" max="8458" width="0" style="1" hidden="1" customWidth="1"/>
    <col min="8459" max="8459" width="17.7109375" style="1" customWidth="1"/>
    <col min="8460" max="8460" width="3.42578125" style="1" customWidth="1"/>
    <col min="8461" max="8461" width="0" style="1" hidden="1" customWidth="1"/>
    <col min="8462" max="8462" width="23.7109375" style="1" customWidth="1"/>
    <col min="8463" max="8463" width="10" style="1" customWidth="1"/>
    <col min="8464" max="8464" width="0" style="1" hidden="1" customWidth="1"/>
    <col min="8465" max="8466" width="14.7109375" style="1" customWidth="1"/>
    <col min="8467" max="8467" width="12.85546875" style="1" customWidth="1"/>
    <col min="8468" max="8468" width="3.28515625" style="1" customWidth="1"/>
    <col min="8469" max="8469" width="30.28515625" style="1" customWidth="1"/>
    <col min="8470" max="8470" width="5" style="1" customWidth="1"/>
    <col min="8471" max="8471" width="0" style="1" hidden="1" customWidth="1"/>
    <col min="8472" max="8472" width="14.28515625" style="1" customWidth="1"/>
    <col min="8473" max="8473" width="5.7109375" style="1" customWidth="1"/>
    <col min="8474" max="8474" width="0" style="1" hidden="1" customWidth="1"/>
    <col min="8475" max="8475" width="17.28515625" style="1" customWidth="1"/>
    <col min="8476" max="8476" width="12.7109375" style="1" customWidth="1"/>
    <col min="8477" max="8477" width="0" style="1" hidden="1" customWidth="1"/>
    <col min="8478" max="8478" width="5.28515625" style="1" customWidth="1"/>
    <col min="8479" max="8479" width="0" style="1" hidden="1" customWidth="1"/>
    <col min="8480" max="8480" width="17" style="1" customWidth="1"/>
    <col min="8481" max="8481" width="6.28515625" style="1" customWidth="1"/>
    <col min="8482" max="8482" width="0" style="1" hidden="1" customWidth="1"/>
    <col min="8483" max="8483" width="14.28515625" style="1" customWidth="1"/>
    <col min="8484" max="8484" width="7.5703125" style="1" customWidth="1"/>
    <col min="8485" max="8485" width="0" style="1" hidden="1" customWidth="1"/>
    <col min="8486" max="8487" width="14.28515625" style="1" customWidth="1"/>
    <col min="8488" max="8488" width="20.85546875" style="1" customWidth="1"/>
    <col min="8489" max="8489" width="14.42578125" style="1" customWidth="1"/>
    <col min="8490" max="8490" width="15" style="1" customWidth="1"/>
    <col min="8491" max="8491" width="2.7109375" style="1" customWidth="1"/>
    <col min="8492" max="8492" width="11.7109375" style="1" customWidth="1"/>
    <col min="8493" max="8493" width="11.5703125" style="1" customWidth="1"/>
    <col min="8494" max="8494" width="2.28515625" style="1" customWidth="1"/>
    <col min="8495" max="8495" width="41" style="1" customWidth="1"/>
    <col min="8496" max="8496" width="14.28515625" style="1" customWidth="1"/>
    <col min="8497" max="8498" width="11.5703125" style="1" customWidth="1"/>
    <col min="8499" max="8499" width="21.85546875" style="1" customWidth="1"/>
    <col min="8500" max="8691" width="11.5703125" style="1"/>
    <col min="8692" max="8692" width="21.85546875" style="1" customWidth="1"/>
    <col min="8693" max="8693" width="13.85546875" style="1" customWidth="1"/>
    <col min="8694" max="8694" width="38.7109375" style="1" customWidth="1"/>
    <col min="8695" max="8695" width="3" style="1" bestFit="1" customWidth="1"/>
    <col min="8696" max="8696" width="32.28515625" style="1" customWidth="1"/>
    <col min="8697" max="8697" width="46.28515625" style="1" customWidth="1"/>
    <col min="8698" max="8698" width="19" style="1" customWidth="1"/>
    <col min="8699" max="8699" width="0" style="1" hidden="1" customWidth="1"/>
    <col min="8700" max="8700" width="17.7109375" style="1" customWidth="1"/>
    <col min="8701" max="8701" width="0" style="1" hidden="1" customWidth="1"/>
    <col min="8702" max="8702" width="22.28515625" style="1" customWidth="1"/>
    <col min="8703" max="8703" width="5.28515625" style="1" customWidth="1"/>
    <col min="8704" max="8704" width="36.28515625" style="1" customWidth="1"/>
    <col min="8705" max="8705" width="5.7109375" style="1" customWidth="1"/>
    <col min="8706" max="8706" width="0" style="1" hidden="1" customWidth="1"/>
    <col min="8707" max="8707" width="20.7109375" style="1" customWidth="1"/>
    <col min="8708" max="8708" width="4.85546875" style="1" customWidth="1"/>
    <col min="8709" max="8709" width="0" style="1" hidden="1" customWidth="1"/>
    <col min="8710" max="8710" width="24.7109375" style="1" customWidth="1"/>
    <col min="8711" max="8711" width="12.28515625" style="1" customWidth="1"/>
    <col min="8712" max="8712" width="0" style="1" hidden="1" customWidth="1"/>
    <col min="8713" max="8713" width="3.42578125" style="1" customWidth="1"/>
    <col min="8714" max="8714" width="0" style="1" hidden="1" customWidth="1"/>
    <col min="8715" max="8715" width="17.7109375" style="1" customWidth="1"/>
    <col min="8716" max="8716" width="3.42578125" style="1" customWidth="1"/>
    <col min="8717" max="8717" width="0" style="1" hidden="1" customWidth="1"/>
    <col min="8718" max="8718" width="23.7109375" style="1" customWidth="1"/>
    <col min="8719" max="8719" width="10" style="1" customWidth="1"/>
    <col min="8720" max="8720" width="0" style="1" hidden="1" customWidth="1"/>
    <col min="8721" max="8722" width="14.7109375" style="1" customWidth="1"/>
    <col min="8723" max="8723" width="12.85546875" style="1" customWidth="1"/>
    <col min="8724" max="8724" width="3.28515625" style="1" customWidth="1"/>
    <col min="8725" max="8725" width="30.28515625" style="1" customWidth="1"/>
    <col min="8726" max="8726" width="5" style="1" customWidth="1"/>
    <col min="8727" max="8727" width="0" style="1" hidden="1" customWidth="1"/>
    <col min="8728" max="8728" width="14.28515625" style="1" customWidth="1"/>
    <col min="8729" max="8729" width="5.7109375" style="1" customWidth="1"/>
    <col min="8730" max="8730" width="0" style="1" hidden="1" customWidth="1"/>
    <col min="8731" max="8731" width="17.28515625" style="1" customWidth="1"/>
    <col min="8732" max="8732" width="12.7109375" style="1" customWidth="1"/>
    <col min="8733" max="8733" width="0" style="1" hidden="1" customWidth="1"/>
    <col min="8734" max="8734" width="5.28515625" style="1" customWidth="1"/>
    <col min="8735" max="8735" width="0" style="1" hidden="1" customWidth="1"/>
    <col min="8736" max="8736" width="17" style="1" customWidth="1"/>
    <col min="8737" max="8737" width="6.28515625" style="1" customWidth="1"/>
    <col min="8738" max="8738" width="0" style="1" hidden="1" customWidth="1"/>
    <col min="8739" max="8739" width="14.28515625" style="1" customWidth="1"/>
    <col min="8740" max="8740" width="7.5703125" style="1" customWidth="1"/>
    <col min="8741" max="8741" width="0" style="1" hidden="1" customWidth="1"/>
    <col min="8742" max="8743" width="14.28515625" style="1" customWidth="1"/>
    <col min="8744" max="8744" width="20.85546875" style="1" customWidth="1"/>
    <col min="8745" max="8745" width="14.42578125" style="1" customWidth="1"/>
    <col min="8746" max="8746" width="15" style="1" customWidth="1"/>
    <col min="8747" max="8747" width="2.7109375" style="1" customWidth="1"/>
    <col min="8748" max="8748" width="11.7109375" style="1" customWidth="1"/>
    <col min="8749" max="8749" width="11.5703125" style="1" customWidth="1"/>
    <col min="8750" max="8750" width="2.28515625" style="1" customWidth="1"/>
    <col min="8751" max="8751" width="41" style="1" customWidth="1"/>
    <col min="8752" max="8752" width="14.28515625" style="1" customWidth="1"/>
    <col min="8753" max="8754" width="11.5703125" style="1" customWidth="1"/>
    <col min="8755" max="8755" width="21.85546875" style="1" customWidth="1"/>
    <col min="8756" max="8947" width="11.5703125" style="1"/>
    <col min="8948" max="8948" width="21.85546875" style="1" customWidth="1"/>
    <col min="8949" max="8949" width="13.85546875" style="1" customWidth="1"/>
    <col min="8950" max="8950" width="38.7109375" style="1" customWidth="1"/>
    <col min="8951" max="8951" width="3" style="1" bestFit="1" customWidth="1"/>
    <col min="8952" max="8952" width="32.28515625" style="1" customWidth="1"/>
    <col min="8953" max="8953" width="46.28515625" style="1" customWidth="1"/>
    <col min="8954" max="8954" width="19" style="1" customWidth="1"/>
    <col min="8955" max="8955" width="0" style="1" hidden="1" customWidth="1"/>
    <col min="8956" max="8956" width="17.7109375" style="1" customWidth="1"/>
    <col min="8957" max="8957" width="0" style="1" hidden="1" customWidth="1"/>
    <col min="8958" max="8958" width="22.28515625" style="1" customWidth="1"/>
    <col min="8959" max="8959" width="5.28515625" style="1" customWidth="1"/>
    <col min="8960" max="8960" width="36.28515625" style="1" customWidth="1"/>
    <col min="8961" max="8961" width="5.7109375" style="1" customWidth="1"/>
    <col min="8962" max="8962" width="0" style="1" hidden="1" customWidth="1"/>
    <col min="8963" max="8963" width="20.7109375" style="1" customWidth="1"/>
    <col min="8964" max="8964" width="4.85546875" style="1" customWidth="1"/>
    <col min="8965" max="8965" width="0" style="1" hidden="1" customWidth="1"/>
    <col min="8966" max="8966" width="24.7109375" style="1" customWidth="1"/>
    <col min="8967" max="8967" width="12.28515625" style="1" customWidth="1"/>
    <col min="8968" max="8968" width="0" style="1" hidden="1" customWidth="1"/>
    <col min="8969" max="8969" width="3.42578125" style="1" customWidth="1"/>
    <col min="8970" max="8970" width="0" style="1" hidden="1" customWidth="1"/>
    <col min="8971" max="8971" width="17.7109375" style="1" customWidth="1"/>
    <col min="8972" max="8972" width="3.42578125" style="1" customWidth="1"/>
    <col min="8973" max="8973" width="0" style="1" hidden="1" customWidth="1"/>
    <col min="8974" max="8974" width="23.7109375" style="1" customWidth="1"/>
    <col min="8975" max="8975" width="10" style="1" customWidth="1"/>
    <col min="8976" max="8976" width="0" style="1" hidden="1" customWidth="1"/>
    <col min="8977" max="8978" width="14.7109375" style="1" customWidth="1"/>
    <col min="8979" max="8979" width="12.85546875" style="1" customWidth="1"/>
    <col min="8980" max="8980" width="3.28515625" style="1" customWidth="1"/>
    <col min="8981" max="8981" width="30.28515625" style="1" customWidth="1"/>
    <col min="8982" max="8982" width="5" style="1" customWidth="1"/>
    <col min="8983" max="8983" width="0" style="1" hidden="1" customWidth="1"/>
    <col min="8984" max="8984" width="14.28515625" style="1" customWidth="1"/>
    <col min="8985" max="8985" width="5.7109375" style="1" customWidth="1"/>
    <col min="8986" max="8986" width="0" style="1" hidden="1" customWidth="1"/>
    <col min="8987" max="8987" width="17.28515625" style="1" customWidth="1"/>
    <col min="8988" max="8988" width="12.7109375" style="1" customWidth="1"/>
    <col min="8989" max="8989" width="0" style="1" hidden="1" customWidth="1"/>
    <col min="8990" max="8990" width="5.28515625" style="1" customWidth="1"/>
    <col min="8991" max="8991" width="0" style="1" hidden="1" customWidth="1"/>
    <col min="8992" max="8992" width="17" style="1" customWidth="1"/>
    <col min="8993" max="8993" width="6.28515625" style="1" customWidth="1"/>
    <col min="8994" max="8994" width="0" style="1" hidden="1" customWidth="1"/>
    <col min="8995" max="8995" width="14.28515625" style="1" customWidth="1"/>
    <col min="8996" max="8996" width="7.5703125" style="1" customWidth="1"/>
    <col min="8997" max="8997" width="0" style="1" hidden="1" customWidth="1"/>
    <col min="8998" max="8999" width="14.28515625" style="1" customWidth="1"/>
    <col min="9000" max="9000" width="20.85546875" style="1" customWidth="1"/>
    <col min="9001" max="9001" width="14.42578125" style="1" customWidth="1"/>
    <col min="9002" max="9002" width="15" style="1" customWidth="1"/>
    <col min="9003" max="9003" width="2.7109375" style="1" customWidth="1"/>
    <col min="9004" max="9004" width="11.7109375" style="1" customWidth="1"/>
    <col min="9005" max="9005" width="11.5703125" style="1" customWidth="1"/>
    <col min="9006" max="9006" width="2.28515625" style="1" customWidth="1"/>
    <col min="9007" max="9007" width="41" style="1" customWidth="1"/>
    <col min="9008" max="9008" width="14.28515625" style="1" customWidth="1"/>
    <col min="9009" max="9010" width="11.5703125" style="1" customWidth="1"/>
    <col min="9011" max="9011" width="21.85546875" style="1" customWidth="1"/>
    <col min="9012" max="9203" width="11.5703125" style="1"/>
    <col min="9204" max="9204" width="21.85546875" style="1" customWidth="1"/>
    <col min="9205" max="9205" width="13.85546875" style="1" customWidth="1"/>
    <col min="9206" max="9206" width="38.7109375" style="1" customWidth="1"/>
    <col min="9207" max="9207" width="3" style="1" bestFit="1" customWidth="1"/>
    <col min="9208" max="9208" width="32.28515625" style="1" customWidth="1"/>
    <col min="9209" max="9209" width="46.28515625" style="1" customWidth="1"/>
    <col min="9210" max="9210" width="19" style="1" customWidth="1"/>
    <col min="9211" max="9211" width="0" style="1" hidden="1" customWidth="1"/>
    <col min="9212" max="9212" width="17.7109375" style="1" customWidth="1"/>
    <col min="9213" max="9213" width="0" style="1" hidden="1" customWidth="1"/>
    <col min="9214" max="9214" width="22.28515625" style="1" customWidth="1"/>
    <col min="9215" max="9215" width="5.28515625" style="1" customWidth="1"/>
    <col min="9216" max="9216" width="36.28515625" style="1" customWidth="1"/>
    <col min="9217" max="9217" width="5.7109375" style="1" customWidth="1"/>
    <col min="9218" max="9218" width="0" style="1" hidden="1" customWidth="1"/>
    <col min="9219" max="9219" width="20.7109375" style="1" customWidth="1"/>
    <col min="9220" max="9220" width="4.85546875" style="1" customWidth="1"/>
    <col min="9221" max="9221" width="0" style="1" hidden="1" customWidth="1"/>
    <col min="9222" max="9222" width="24.7109375" style="1" customWidth="1"/>
    <col min="9223" max="9223" width="12.28515625" style="1" customWidth="1"/>
    <col min="9224" max="9224" width="0" style="1" hidden="1" customWidth="1"/>
    <col min="9225" max="9225" width="3.42578125" style="1" customWidth="1"/>
    <col min="9226" max="9226" width="0" style="1" hidden="1" customWidth="1"/>
    <col min="9227" max="9227" width="17.7109375" style="1" customWidth="1"/>
    <col min="9228" max="9228" width="3.42578125" style="1" customWidth="1"/>
    <col min="9229" max="9229" width="0" style="1" hidden="1" customWidth="1"/>
    <col min="9230" max="9230" width="23.7109375" style="1" customWidth="1"/>
    <col min="9231" max="9231" width="10" style="1" customWidth="1"/>
    <col min="9232" max="9232" width="0" style="1" hidden="1" customWidth="1"/>
    <col min="9233" max="9234" width="14.7109375" style="1" customWidth="1"/>
    <col min="9235" max="9235" width="12.85546875" style="1" customWidth="1"/>
    <col min="9236" max="9236" width="3.28515625" style="1" customWidth="1"/>
    <col min="9237" max="9237" width="30.28515625" style="1" customWidth="1"/>
    <col min="9238" max="9238" width="5" style="1" customWidth="1"/>
    <col min="9239" max="9239" width="0" style="1" hidden="1" customWidth="1"/>
    <col min="9240" max="9240" width="14.28515625" style="1" customWidth="1"/>
    <col min="9241" max="9241" width="5.7109375" style="1" customWidth="1"/>
    <col min="9242" max="9242" width="0" style="1" hidden="1" customWidth="1"/>
    <col min="9243" max="9243" width="17.28515625" style="1" customWidth="1"/>
    <col min="9244" max="9244" width="12.7109375" style="1" customWidth="1"/>
    <col min="9245" max="9245" width="0" style="1" hidden="1" customWidth="1"/>
    <col min="9246" max="9246" width="5.28515625" style="1" customWidth="1"/>
    <col min="9247" max="9247" width="0" style="1" hidden="1" customWidth="1"/>
    <col min="9248" max="9248" width="17" style="1" customWidth="1"/>
    <col min="9249" max="9249" width="6.28515625" style="1" customWidth="1"/>
    <col min="9250" max="9250" width="0" style="1" hidden="1" customWidth="1"/>
    <col min="9251" max="9251" width="14.28515625" style="1" customWidth="1"/>
    <col min="9252" max="9252" width="7.5703125" style="1" customWidth="1"/>
    <col min="9253" max="9253" width="0" style="1" hidden="1" customWidth="1"/>
    <col min="9254" max="9255" width="14.28515625" style="1" customWidth="1"/>
    <col min="9256" max="9256" width="20.85546875" style="1" customWidth="1"/>
    <col min="9257" max="9257" width="14.42578125" style="1" customWidth="1"/>
    <col min="9258" max="9258" width="15" style="1" customWidth="1"/>
    <col min="9259" max="9259" width="2.7109375" style="1" customWidth="1"/>
    <col min="9260" max="9260" width="11.7109375" style="1" customWidth="1"/>
    <col min="9261" max="9261" width="11.5703125" style="1" customWidth="1"/>
    <col min="9262" max="9262" width="2.28515625" style="1" customWidth="1"/>
    <col min="9263" max="9263" width="41" style="1" customWidth="1"/>
    <col min="9264" max="9264" width="14.28515625" style="1" customWidth="1"/>
    <col min="9265" max="9266" width="11.5703125" style="1" customWidth="1"/>
    <col min="9267" max="9267" width="21.85546875" style="1" customWidth="1"/>
    <col min="9268" max="9459" width="11.5703125" style="1"/>
    <col min="9460" max="9460" width="21.85546875" style="1" customWidth="1"/>
    <col min="9461" max="9461" width="13.85546875" style="1" customWidth="1"/>
    <col min="9462" max="9462" width="38.7109375" style="1" customWidth="1"/>
    <col min="9463" max="9463" width="3" style="1" bestFit="1" customWidth="1"/>
    <col min="9464" max="9464" width="32.28515625" style="1" customWidth="1"/>
    <col min="9465" max="9465" width="46.28515625" style="1" customWidth="1"/>
    <col min="9466" max="9466" width="19" style="1" customWidth="1"/>
    <col min="9467" max="9467" width="0" style="1" hidden="1" customWidth="1"/>
    <col min="9468" max="9468" width="17.7109375" style="1" customWidth="1"/>
    <col min="9469" max="9469" width="0" style="1" hidden="1" customWidth="1"/>
    <col min="9470" max="9470" width="22.28515625" style="1" customWidth="1"/>
    <col min="9471" max="9471" width="5.28515625" style="1" customWidth="1"/>
    <col min="9472" max="9472" width="36.28515625" style="1" customWidth="1"/>
    <col min="9473" max="9473" width="5.7109375" style="1" customWidth="1"/>
    <col min="9474" max="9474" width="0" style="1" hidden="1" customWidth="1"/>
    <col min="9475" max="9475" width="20.7109375" style="1" customWidth="1"/>
    <col min="9476" max="9476" width="4.85546875" style="1" customWidth="1"/>
    <col min="9477" max="9477" width="0" style="1" hidden="1" customWidth="1"/>
    <col min="9478" max="9478" width="24.7109375" style="1" customWidth="1"/>
    <col min="9479" max="9479" width="12.28515625" style="1" customWidth="1"/>
    <col min="9480" max="9480" width="0" style="1" hidden="1" customWidth="1"/>
    <col min="9481" max="9481" width="3.42578125" style="1" customWidth="1"/>
    <col min="9482" max="9482" width="0" style="1" hidden="1" customWidth="1"/>
    <col min="9483" max="9483" width="17.7109375" style="1" customWidth="1"/>
    <col min="9484" max="9484" width="3.42578125" style="1" customWidth="1"/>
    <col min="9485" max="9485" width="0" style="1" hidden="1" customWidth="1"/>
    <col min="9486" max="9486" width="23.7109375" style="1" customWidth="1"/>
    <col min="9487" max="9487" width="10" style="1" customWidth="1"/>
    <col min="9488" max="9488" width="0" style="1" hidden="1" customWidth="1"/>
    <col min="9489" max="9490" width="14.7109375" style="1" customWidth="1"/>
    <col min="9491" max="9491" width="12.85546875" style="1" customWidth="1"/>
    <col min="9492" max="9492" width="3.28515625" style="1" customWidth="1"/>
    <col min="9493" max="9493" width="30.28515625" style="1" customWidth="1"/>
    <col min="9494" max="9494" width="5" style="1" customWidth="1"/>
    <col min="9495" max="9495" width="0" style="1" hidden="1" customWidth="1"/>
    <col min="9496" max="9496" width="14.28515625" style="1" customWidth="1"/>
    <col min="9497" max="9497" width="5.7109375" style="1" customWidth="1"/>
    <col min="9498" max="9498" width="0" style="1" hidden="1" customWidth="1"/>
    <col min="9499" max="9499" width="17.28515625" style="1" customWidth="1"/>
    <col min="9500" max="9500" width="12.7109375" style="1" customWidth="1"/>
    <col min="9501" max="9501" width="0" style="1" hidden="1" customWidth="1"/>
    <col min="9502" max="9502" width="5.28515625" style="1" customWidth="1"/>
    <col min="9503" max="9503" width="0" style="1" hidden="1" customWidth="1"/>
    <col min="9504" max="9504" width="17" style="1" customWidth="1"/>
    <col min="9505" max="9505" width="6.28515625" style="1" customWidth="1"/>
    <col min="9506" max="9506" width="0" style="1" hidden="1" customWidth="1"/>
    <col min="9507" max="9507" width="14.28515625" style="1" customWidth="1"/>
    <col min="9508" max="9508" width="7.5703125" style="1" customWidth="1"/>
    <col min="9509" max="9509" width="0" style="1" hidden="1" customWidth="1"/>
    <col min="9510" max="9511" width="14.28515625" style="1" customWidth="1"/>
    <col min="9512" max="9512" width="20.85546875" style="1" customWidth="1"/>
    <col min="9513" max="9513" width="14.42578125" style="1" customWidth="1"/>
    <col min="9514" max="9514" width="15" style="1" customWidth="1"/>
    <col min="9515" max="9515" width="2.7109375" style="1" customWidth="1"/>
    <col min="9516" max="9516" width="11.7109375" style="1" customWidth="1"/>
    <col min="9517" max="9517" width="11.5703125" style="1" customWidth="1"/>
    <col min="9518" max="9518" width="2.28515625" style="1" customWidth="1"/>
    <col min="9519" max="9519" width="41" style="1" customWidth="1"/>
    <col min="9520" max="9520" width="14.28515625" style="1" customWidth="1"/>
    <col min="9521" max="9522" width="11.5703125" style="1" customWidth="1"/>
    <col min="9523" max="9523" width="21.85546875" style="1" customWidth="1"/>
    <col min="9524" max="9715" width="11.5703125" style="1"/>
    <col min="9716" max="9716" width="21.85546875" style="1" customWidth="1"/>
    <col min="9717" max="9717" width="13.85546875" style="1" customWidth="1"/>
    <col min="9718" max="9718" width="38.7109375" style="1" customWidth="1"/>
    <col min="9719" max="9719" width="3" style="1" bestFit="1" customWidth="1"/>
    <col min="9720" max="9720" width="32.28515625" style="1" customWidth="1"/>
    <col min="9721" max="9721" width="46.28515625" style="1" customWidth="1"/>
    <col min="9722" max="9722" width="19" style="1" customWidth="1"/>
    <col min="9723" max="9723" width="0" style="1" hidden="1" customWidth="1"/>
    <col min="9724" max="9724" width="17.7109375" style="1" customWidth="1"/>
    <col min="9725" max="9725" width="0" style="1" hidden="1" customWidth="1"/>
    <col min="9726" max="9726" width="22.28515625" style="1" customWidth="1"/>
    <col min="9727" max="9727" width="5.28515625" style="1" customWidth="1"/>
    <col min="9728" max="9728" width="36.28515625" style="1" customWidth="1"/>
    <col min="9729" max="9729" width="5.7109375" style="1" customWidth="1"/>
    <col min="9730" max="9730" width="0" style="1" hidden="1" customWidth="1"/>
    <col min="9731" max="9731" width="20.7109375" style="1" customWidth="1"/>
    <col min="9732" max="9732" width="4.85546875" style="1" customWidth="1"/>
    <col min="9733" max="9733" width="0" style="1" hidden="1" customWidth="1"/>
    <col min="9734" max="9734" width="24.7109375" style="1" customWidth="1"/>
    <col min="9735" max="9735" width="12.28515625" style="1" customWidth="1"/>
    <col min="9736" max="9736" width="0" style="1" hidden="1" customWidth="1"/>
    <col min="9737" max="9737" width="3.42578125" style="1" customWidth="1"/>
    <col min="9738" max="9738" width="0" style="1" hidden="1" customWidth="1"/>
    <col min="9739" max="9739" width="17.7109375" style="1" customWidth="1"/>
    <col min="9740" max="9740" width="3.42578125" style="1" customWidth="1"/>
    <col min="9741" max="9741" width="0" style="1" hidden="1" customWidth="1"/>
    <col min="9742" max="9742" width="23.7109375" style="1" customWidth="1"/>
    <col min="9743" max="9743" width="10" style="1" customWidth="1"/>
    <col min="9744" max="9744" width="0" style="1" hidden="1" customWidth="1"/>
    <col min="9745" max="9746" width="14.7109375" style="1" customWidth="1"/>
    <col min="9747" max="9747" width="12.85546875" style="1" customWidth="1"/>
    <col min="9748" max="9748" width="3.28515625" style="1" customWidth="1"/>
    <col min="9749" max="9749" width="30.28515625" style="1" customWidth="1"/>
    <col min="9750" max="9750" width="5" style="1" customWidth="1"/>
    <col min="9751" max="9751" width="0" style="1" hidden="1" customWidth="1"/>
    <col min="9752" max="9752" width="14.28515625" style="1" customWidth="1"/>
    <col min="9753" max="9753" width="5.7109375" style="1" customWidth="1"/>
    <col min="9754" max="9754" width="0" style="1" hidden="1" customWidth="1"/>
    <col min="9755" max="9755" width="17.28515625" style="1" customWidth="1"/>
    <col min="9756" max="9756" width="12.7109375" style="1" customWidth="1"/>
    <col min="9757" max="9757" width="0" style="1" hidden="1" customWidth="1"/>
    <col min="9758" max="9758" width="5.28515625" style="1" customWidth="1"/>
    <col min="9759" max="9759" width="0" style="1" hidden="1" customWidth="1"/>
    <col min="9760" max="9760" width="17" style="1" customWidth="1"/>
    <col min="9761" max="9761" width="6.28515625" style="1" customWidth="1"/>
    <col min="9762" max="9762" width="0" style="1" hidden="1" customWidth="1"/>
    <col min="9763" max="9763" width="14.28515625" style="1" customWidth="1"/>
    <col min="9764" max="9764" width="7.5703125" style="1" customWidth="1"/>
    <col min="9765" max="9765" width="0" style="1" hidden="1" customWidth="1"/>
    <col min="9766" max="9767" width="14.28515625" style="1" customWidth="1"/>
    <col min="9768" max="9768" width="20.85546875" style="1" customWidth="1"/>
    <col min="9769" max="9769" width="14.42578125" style="1" customWidth="1"/>
    <col min="9770" max="9770" width="15" style="1" customWidth="1"/>
    <col min="9771" max="9771" width="2.7109375" style="1" customWidth="1"/>
    <col min="9772" max="9772" width="11.7109375" style="1" customWidth="1"/>
    <col min="9773" max="9773" width="11.5703125" style="1" customWidth="1"/>
    <col min="9774" max="9774" width="2.28515625" style="1" customWidth="1"/>
    <col min="9775" max="9775" width="41" style="1" customWidth="1"/>
    <col min="9776" max="9776" width="14.28515625" style="1" customWidth="1"/>
    <col min="9777" max="9778" width="11.5703125" style="1" customWidth="1"/>
    <col min="9779" max="9779" width="21.85546875" style="1" customWidth="1"/>
    <col min="9780" max="9971" width="11.5703125" style="1"/>
    <col min="9972" max="9972" width="21.85546875" style="1" customWidth="1"/>
    <col min="9973" max="9973" width="13.85546875" style="1" customWidth="1"/>
    <col min="9974" max="9974" width="38.7109375" style="1" customWidth="1"/>
    <col min="9975" max="9975" width="3" style="1" bestFit="1" customWidth="1"/>
    <col min="9976" max="9976" width="32.28515625" style="1" customWidth="1"/>
    <col min="9977" max="9977" width="46.28515625" style="1" customWidth="1"/>
    <col min="9978" max="9978" width="19" style="1" customWidth="1"/>
    <col min="9979" max="9979" width="0" style="1" hidden="1" customWidth="1"/>
    <col min="9980" max="9980" width="17.7109375" style="1" customWidth="1"/>
    <col min="9981" max="9981" width="0" style="1" hidden="1" customWidth="1"/>
    <col min="9982" max="9982" width="22.28515625" style="1" customWidth="1"/>
    <col min="9983" max="9983" width="5.28515625" style="1" customWidth="1"/>
    <col min="9984" max="9984" width="36.28515625" style="1" customWidth="1"/>
    <col min="9985" max="9985" width="5.7109375" style="1" customWidth="1"/>
    <col min="9986" max="9986" width="0" style="1" hidden="1" customWidth="1"/>
    <col min="9987" max="9987" width="20.7109375" style="1" customWidth="1"/>
    <col min="9988" max="9988" width="4.85546875" style="1" customWidth="1"/>
    <col min="9989" max="9989" width="0" style="1" hidden="1" customWidth="1"/>
    <col min="9990" max="9990" width="24.7109375" style="1" customWidth="1"/>
    <col min="9991" max="9991" width="12.28515625" style="1" customWidth="1"/>
    <col min="9992" max="9992" width="0" style="1" hidden="1" customWidth="1"/>
    <col min="9993" max="9993" width="3.42578125" style="1" customWidth="1"/>
    <col min="9994" max="9994" width="0" style="1" hidden="1" customWidth="1"/>
    <col min="9995" max="9995" width="17.7109375" style="1" customWidth="1"/>
    <col min="9996" max="9996" width="3.42578125" style="1" customWidth="1"/>
    <col min="9997" max="9997" width="0" style="1" hidden="1" customWidth="1"/>
    <col min="9998" max="9998" width="23.7109375" style="1" customWidth="1"/>
    <col min="9999" max="9999" width="10" style="1" customWidth="1"/>
    <col min="10000" max="10000" width="0" style="1" hidden="1" customWidth="1"/>
    <col min="10001" max="10002" width="14.7109375" style="1" customWidth="1"/>
    <col min="10003" max="10003" width="12.85546875" style="1" customWidth="1"/>
    <col min="10004" max="10004" width="3.28515625" style="1" customWidth="1"/>
    <col min="10005" max="10005" width="30.28515625" style="1" customWidth="1"/>
    <col min="10006" max="10006" width="5" style="1" customWidth="1"/>
    <col min="10007" max="10007" width="0" style="1" hidden="1" customWidth="1"/>
    <col min="10008" max="10008" width="14.28515625" style="1" customWidth="1"/>
    <col min="10009" max="10009" width="5.7109375" style="1" customWidth="1"/>
    <col min="10010" max="10010" width="0" style="1" hidden="1" customWidth="1"/>
    <col min="10011" max="10011" width="17.28515625" style="1" customWidth="1"/>
    <col min="10012" max="10012" width="12.7109375" style="1" customWidth="1"/>
    <col min="10013" max="10013" width="0" style="1" hidden="1" customWidth="1"/>
    <col min="10014" max="10014" width="5.28515625" style="1" customWidth="1"/>
    <col min="10015" max="10015" width="0" style="1" hidden="1" customWidth="1"/>
    <col min="10016" max="10016" width="17" style="1" customWidth="1"/>
    <col min="10017" max="10017" width="6.28515625" style="1" customWidth="1"/>
    <col min="10018" max="10018" width="0" style="1" hidden="1" customWidth="1"/>
    <col min="10019" max="10019" width="14.28515625" style="1" customWidth="1"/>
    <col min="10020" max="10020" width="7.5703125" style="1" customWidth="1"/>
    <col min="10021" max="10021" width="0" style="1" hidden="1" customWidth="1"/>
    <col min="10022" max="10023" width="14.28515625" style="1" customWidth="1"/>
    <col min="10024" max="10024" width="20.85546875" style="1" customWidth="1"/>
    <col min="10025" max="10025" width="14.42578125" style="1" customWidth="1"/>
    <col min="10026" max="10026" width="15" style="1" customWidth="1"/>
    <col min="10027" max="10027" width="2.7109375" style="1" customWidth="1"/>
    <col min="10028" max="10028" width="11.7109375" style="1" customWidth="1"/>
    <col min="10029" max="10029" width="11.5703125" style="1" customWidth="1"/>
    <col min="10030" max="10030" width="2.28515625" style="1" customWidth="1"/>
    <col min="10031" max="10031" width="41" style="1" customWidth="1"/>
    <col min="10032" max="10032" width="14.28515625" style="1" customWidth="1"/>
    <col min="10033" max="10034" width="11.5703125" style="1" customWidth="1"/>
    <col min="10035" max="10035" width="21.85546875" style="1" customWidth="1"/>
    <col min="10036" max="10227" width="11.5703125" style="1"/>
    <col min="10228" max="10228" width="21.85546875" style="1" customWidth="1"/>
    <col min="10229" max="10229" width="13.85546875" style="1" customWidth="1"/>
    <col min="10230" max="10230" width="38.7109375" style="1" customWidth="1"/>
    <col min="10231" max="10231" width="3" style="1" bestFit="1" customWidth="1"/>
    <col min="10232" max="10232" width="32.28515625" style="1" customWidth="1"/>
    <col min="10233" max="10233" width="46.28515625" style="1" customWidth="1"/>
    <col min="10234" max="10234" width="19" style="1" customWidth="1"/>
    <col min="10235" max="10235" width="0" style="1" hidden="1" customWidth="1"/>
    <col min="10236" max="10236" width="17.7109375" style="1" customWidth="1"/>
    <col min="10237" max="10237" width="0" style="1" hidden="1" customWidth="1"/>
    <col min="10238" max="10238" width="22.28515625" style="1" customWidth="1"/>
    <col min="10239" max="10239" width="5.28515625" style="1" customWidth="1"/>
    <col min="10240" max="10240" width="36.28515625" style="1" customWidth="1"/>
    <col min="10241" max="10241" width="5.7109375" style="1" customWidth="1"/>
    <col min="10242" max="10242" width="0" style="1" hidden="1" customWidth="1"/>
    <col min="10243" max="10243" width="20.7109375" style="1" customWidth="1"/>
    <col min="10244" max="10244" width="4.85546875" style="1" customWidth="1"/>
    <col min="10245" max="10245" width="0" style="1" hidden="1" customWidth="1"/>
    <col min="10246" max="10246" width="24.7109375" style="1" customWidth="1"/>
    <col min="10247" max="10247" width="12.28515625" style="1" customWidth="1"/>
    <col min="10248" max="10248" width="0" style="1" hidden="1" customWidth="1"/>
    <col min="10249" max="10249" width="3.42578125" style="1" customWidth="1"/>
    <col min="10250" max="10250" width="0" style="1" hidden="1" customWidth="1"/>
    <col min="10251" max="10251" width="17.7109375" style="1" customWidth="1"/>
    <col min="10252" max="10252" width="3.42578125" style="1" customWidth="1"/>
    <col min="10253" max="10253" width="0" style="1" hidden="1" customWidth="1"/>
    <col min="10254" max="10254" width="23.7109375" style="1" customWidth="1"/>
    <col min="10255" max="10255" width="10" style="1" customWidth="1"/>
    <col min="10256" max="10256" width="0" style="1" hidden="1" customWidth="1"/>
    <col min="10257" max="10258" width="14.7109375" style="1" customWidth="1"/>
    <col min="10259" max="10259" width="12.85546875" style="1" customWidth="1"/>
    <col min="10260" max="10260" width="3.28515625" style="1" customWidth="1"/>
    <col min="10261" max="10261" width="30.28515625" style="1" customWidth="1"/>
    <col min="10262" max="10262" width="5" style="1" customWidth="1"/>
    <col min="10263" max="10263" width="0" style="1" hidden="1" customWidth="1"/>
    <col min="10264" max="10264" width="14.28515625" style="1" customWidth="1"/>
    <col min="10265" max="10265" width="5.7109375" style="1" customWidth="1"/>
    <col min="10266" max="10266" width="0" style="1" hidden="1" customWidth="1"/>
    <col min="10267" max="10267" width="17.28515625" style="1" customWidth="1"/>
    <col min="10268" max="10268" width="12.7109375" style="1" customWidth="1"/>
    <col min="10269" max="10269" width="0" style="1" hidden="1" customWidth="1"/>
    <col min="10270" max="10270" width="5.28515625" style="1" customWidth="1"/>
    <col min="10271" max="10271" width="0" style="1" hidden="1" customWidth="1"/>
    <col min="10272" max="10272" width="17" style="1" customWidth="1"/>
    <col min="10273" max="10273" width="6.28515625" style="1" customWidth="1"/>
    <col min="10274" max="10274" width="0" style="1" hidden="1" customWidth="1"/>
    <col min="10275" max="10275" width="14.28515625" style="1" customWidth="1"/>
    <col min="10276" max="10276" width="7.5703125" style="1" customWidth="1"/>
    <col min="10277" max="10277" width="0" style="1" hidden="1" customWidth="1"/>
    <col min="10278" max="10279" width="14.28515625" style="1" customWidth="1"/>
    <col min="10280" max="10280" width="20.85546875" style="1" customWidth="1"/>
    <col min="10281" max="10281" width="14.42578125" style="1" customWidth="1"/>
    <col min="10282" max="10282" width="15" style="1" customWidth="1"/>
    <col min="10283" max="10283" width="2.7109375" style="1" customWidth="1"/>
    <col min="10284" max="10284" width="11.7109375" style="1" customWidth="1"/>
    <col min="10285" max="10285" width="11.5703125" style="1" customWidth="1"/>
    <col min="10286" max="10286" width="2.28515625" style="1" customWidth="1"/>
    <col min="10287" max="10287" width="41" style="1" customWidth="1"/>
    <col min="10288" max="10288" width="14.28515625" style="1" customWidth="1"/>
    <col min="10289" max="10290" width="11.5703125" style="1" customWidth="1"/>
    <col min="10291" max="10291" width="21.85546875" style="1" customWidth="1"/>
    <col min="10292" max="10483" width="11.5703125" style="1"/>
    <col min="10484" max="10484" width="21.85546875" style="1" customWidth="1"/>
    <col min="10485" max="10485" width="13.85546875" style="1" customWidth="1"/>
    <col min="10486" max="10486" width="38.7109375" style="1" customWidth="1"/>
    <col min="10487" max="10487" width="3" style="1" bestFit="1" customWidth="1"/>
    <col min="10488" max="10488" width="32.28515625" style="1" customWidth="1"/>
    <col min="10489" max="10489" width="46.28515625" style="1" customWidth="1"/>
    <col min="10490" max="10490" width="19" style="1" customWidth="1"/>
    <col min="10491" max="10491" width="0" style="1" hidden="1" customWidth="1"/>
    <col min="10492" max="10492" width="17.7109375" style="1" customWidth="1"/>
    <col min="10493" max="10493" width="0" style="1" hidden="1" customWidth="1"/>
    <col min="10494" max="10494" width="22.28515625" style="1" customWidth="1"/>
    <col min="10495" max="10495" width="5.28515625" style="1" customWidth="1"/>
    <col min="10496" max="10496" width="36.28515625" style="1" customWidth="1"/>
    <col min="10497" max="10497" width="5.7109375" style="1" customWidth="1"/>
    <col min="10498" max="10498" width="0" style="1" hidden="1" customWidth="1"/>
    <col min="10499" max="10499" width="20.7109375" style="1" customWidth="1"/>
    <col min="10500" max="10500" width="4.85546875" style="1" customWidth="1"/>
    <col min="10501" max="10501" width="0" style="1" hidden="1" customWidth="1"/>
    <col min="10502" max="10502" width="24.7109375" style="1" customWidth="1"/>
    <col min="10503" max="10503" width="12.28515625" style="1" customWidth="1"/>
    <col min="10504" max="10504" width="0" style="1" hidden="1" customWidth="1"/>
    <col min="10505" max="10505" width="3.42578125" style="1" customWidth="1"/>
    <col min="10506" max="10506" width="0" style="1" hidden="1" customWidth="1"/>
    <col min="10507" max="10507" width="17.7109375" style="1" customWidth="1"/>
    <col min="10508" max="10508" width="3.42578125" style="1" customWidth="1"/>
    <col min="10509" max="10509" width="0" style="1" hidden="1" customWidth="1"/>
    <col min="10510" max="10510" width="23.7109375" style="1" customWidth="1"/>
    <col min="10511" max="10511" width="10" style="1" customWidth="1"/>
    <col min="10512" max="10512" width="0" style="1" hidden="1" customWidth="1"/>
    <col min="10513" max="10514" width="14.7109375" style="1" customWidth="1"/>
    <col min="10515" max="10515" width="12.85546875" style="1" customWidth="1"/>
    <col min="10516" max="10516" width="3.28515625" style="1" customWidth="1"/>
    <col min="10517" max="10517" width="30.28515625" style="1" customWidth="1"/>
    <col min="10518" max="10518" width="5" style="1" customWidth="1"/>
    <col min="10519" max="10519" width="0" style="1" hidden="1" customWidth="1"/>
    <col min="10520" max="10520" width="14.28515625" style="1" customWidth="1"/>
    <col min="10521" max="10521" width="5.7109375" style="1" customWidth="1"/>
    <col min="10522" max="10522" width="0" style="1" hidden="1" customWidth="1"/>
    <col min="10523" max="10523" width="17.28515625" style="1" customWidth="1"/>
    <col min="10524" max="10524" width="12.7109375" style="1" customWidth="1"/>
    <col min="10525" max="10525" width="0" style="1" hidden="1" customWidth="1"/>
    <col min="10526" max="10526" width="5.28515625" style="1" customWidth="1"/>
    <col min="10527" max="10527" width="0" style="1" hidden="1" customWidth="1"/>
    <col min="10528" max="10528" width="17" style="1" customWidth="1"/>
    <col min="10529" max="10529" width="6.28515625" style="1" customWidth="1"/>
    <col min="10530" max="10530" width="0" style="1" hidden="1" customWidth="1"/>
    <col min="10531" max="10531" width="14.28515625" style="1" customWidth="1"/>
    <col min="10532" max="10532" width="7.5703125" style="1" customWidth="1"/>
    <col min="10533" max="10533" width="0" style="1" hidden="1" customWidth="1"/>
    <col min="10534" max="10535" width="14.28515625" style="1" customWidth="1"/>
    <col min="10536" max="10536" width="20.85546875" style="1" customWidth="1"/>
    <col min="10537" max="10537" width="14.42578125" style="1" customWidth="1"/>
    <col min="10538" max="10538" width="15" style="1" customWidth="1"/>
    <col min="10539" max="10539" width="2.7109375" style="1" customWidth="1"/>
    <col min="10540" max="10540" width="11.7109375" style="1" customWidth="1"/>
    <col min="10541" max="10541" width="11.5703125" style="1" customWidth="1"/>
    <col min="10542" max="10542" width="2.28515625" style="1" customWidth="1"/>
    <col min="10543" max="10543" width="41" style="1" customWidth="1"/>
    <col min="10544" max="10544" width="14.28515625" style="1" customWidth="1"/>
    <col min="10545" max="10546" width="11.5703125" style="1" customWidth="1"/>
    <col min="10547" max="10547" width="21.85546875" style="1" customWidth="1"/>
    <col min="10548" max="10739" width="11.5703125" style="1"/>
    <col min="10740" max="10740" width="21.85546875" style="1" customWidth="1"/>
    <col min="10741" max="10741" width="13.85546875" style="1" customWidth="1"/>
    <col min="10742" max="10742" width="38.7109375" style="1" customWidth="1"/>
    <col min="10743" max="10743" width="3" style="1" bestFit="1" customWidth="1"/>
    <col min="10744" max="10744" width="32.28515625" style="1" customWidth="1"/>
    <col min="10745" max="10745" width="46.28515625" style="1" customWidth="1"/>
    <col min="10746" max="10746" width="19" style="1" customWidth="1"/>
    <col min="10747" max="10747" width="0" style="1" hidden="1" customWidth="1"/>
    <col min="10748" max="10748" width="17.7109375" style="1" customWidth="1"/>
    <col min="10749" max="10749" width="0" style="1" hidden="1" customWidth="1"/>
    <col min="10750" max="10750" width="22.28515625" style="1" customWidth="1"/>
    <col min="10751" max="10751" width="5.28515625" style="1" customWidth="1"/>
    <col min="10752" max="10752" width="36.28515625" style="1" customWidth="1"/>
    <col min="10753" max="10753" width="5.7109375" style="1" customWidth="1"/>
    <col min="10754" max="10754" width="0" style="1" hidden="1" customWidth="1"/>
    <col min="10755" max="10755" width="20.7109375" style="1" customWidth="1"/>
    <col min="10756" max="10756" width="4.85546875" style="1" customWidth="1"/>
    <col min="10757" max="10757" width="0" style="1" hidden="1" customWidth="1"/>
    <col min="10758" max="10758" width="24.7109375" style="1" customWidth="1"/>
    <col min="10759" max="10759" width="12.28515625" style="1" customWidth="1"/>
    <col min="10760" max="10760" width="0" style="1" hidden="1" customWidth="1"/>
    <col min="10761" max="10761" width="3.42578125" style="1" customWidth="1"/>
    <col min="10762" max="10762" width="0" style="1" hidden="1" customWidth="1"/>
    <col min="10763" max="10763" width="17.7109375" style="1" customWidth="1"/>
    <col min="10764" max="10764" width="3.42578125" style="1" customWidth="1"/>
    <col min="10765" max="10765" width="0" style="1" hidden="1" customWidth="1"/>
    <col min="10766" max="10766" width="23.7109375" style="1" customWidth="1"/>
    <col min="10767" max="10767" width="10" style="1" customWidth="1"/>
    <col min="10768" max="10768" width="0" style="1" hidden="1" customWidth="1"/>
    <col min="10769" max="10770" width="14.7109375" style="1" customWidth="1"/>
    <col min="10771" max="10771" width="12.85546875" style="1" customWidth="1"/>
    <col min="10772" max="10772" width="3.28515625" style="1" customWidth="1"/>
    <col min="10773" max="10773" width="30.28515625" style="1" customWidth="1"/>
    <col min="10774" max="10774" width="5" style="1" customWidth="1"/>
    <col min="10775" max="10775" width="0" style="1" hidden="1" customWidth="1"/>
    <col min="10776" max="10776" width="14.28515625" style="1" customWidth="1"/>
    <col min="10777" max="10777" width="5.7109375" style="1" customWidth="1"/>
    <col min="10778" max="10778" width="0" style="1" hidden="1" customWidth="1"/>
    <col min="10779" max="10779" width="17.28515625" style="1" customWidth="1"/>
    <col min="10780" max="10780" width="12.7109375" style="1" customWidth="1"/>
    <col min="10781" max="10781" width="0" style="1" hidden="1" customWidth="1"/>
    <col min="10782" max="10782" width="5.28515625" style="1" customWidth="1"/>
    <col min="10783" max="10783" width="0" style="1" hidden="1" customWidth="1"/>
    <col min="10784" max="10784" width="17" style="1" customWidth="1"/>
    <col min="10785" max="10785" width="6.28515625" style="1" customWidth="1"/>
    <col min="10786" max="10786" width="0" style="1" hidden="1" customWidth="1"/>
    <col min="10787" max="10787" width="14.28515625" style="1" customWidth="1"/>
    <col min="10788" max="10788" width="7.5703125" style="1" customWidth="1"/>
    <col min="10789" max="10789" width="0" style="1" hidden="1" customWidth="1"/>
    <col min="10790" max="10791" width="14.28515625" style="1" customWidth="1"/>
    <col min="10792" max="10792" width="20.85546875" style="1" customWidth="1"/>
    <col min="10793" max="10793" width="14.42578125" style="1" customWidth="1"/>
    <col min="10794" max="10794" width="15" style="1" customWidth="1"/>
    <col min="10795" max="10795" width="2.7109375" style="1" customWidth="1"/>
    <col min="10796" max="10796" width="11.7109375" style="1" customWidth="1"/>
    <col min="10797" max="10797" width="11.5703125" style="1" customWidth="1"/>
    <col min="10798" max="10798" width="2.28515625" style="1" customWidth="1"/>
    <col min="10799" max="10799" width="41" style="1" customWidth="1"/>
    <col min="10800" max="10800" width="14.28515625" style="1" customWidth="1"/>
    <col min="10801" max="10802" width="11.5703125" style="1" customWidth="1"/>
    <col min="10803" max="10803" width="21.85546875" style="1" customWidth="1"/>
    <col min="10804" max="10995" width="11.5703125" style="1"/>
    <col min="10996" max="10996" width="21.85546875" style="1" customWidth="1"/>
    <col min="10997" max="10997" width="13.85546875" style="1" customWidth="1"/>
    <col min="10998" max="10998" width="38.7109375" style="1" customWidth="1"/>
    <col min="10999" max="10999" width="3" style="1" bestFit="1" customWidth="1"/>
    <col min="11000" max="11000" width="32.28515625" style="1" customWidth="1"/>
    <col min="11001" max="11001" width="46.28515625" style="1" customWidth="1"/>
    <col min="11002" max="11002" width="19" style="1" customWidth="1"/>
    <col min="11003" max="11003" width="0" style="1" hidden="1" customWidth="1"/>
    <col min="11004" max="11004" width="17.7109375" style="1" customWidth="1"/>
    <col min="11005" max="11005" width="0" style="1" hidden="1" customWidth="1"/>
    <col min="11006" max="11006" width="22.28515625" style="1" customWidth="1"/>
    <col min="11007" max="11007" width="5.28515625" style="1" customWidth="1"/>
    <col min="11008" max="11008" width="36.28515625" style="1" customWidth="1"/>
    <col min="11009" max="11009" width="5.7109375" style="1" customWidth="1"/>
    <col min="11010" max="11010" width="0" style="1" hidden="1" customWidth="1"/>
    <col min="11011" max="11011" width="20.7109375" style="1" customWidth="1"/>
    <col min="11012" max="11012" width="4.85546875" style="1" customWidth="1"/>
    <col min="11013" max="11013" width="0" style="1" hidden="1" customWidth="1"/>
    <col min="11014" max="11014" width="24.7109375" style="1" customWidth="1"/>
    <col min="11015" max="11015" width="12.28515625" style="1" customWidth="1"/>
    <col min="11016" max="11016" width="0" style="1" hidden="1" customWidth="1"/>
    <col min="11017" max="11017" width="3.42578125" style="1" customWidth="1"/>
    <col min="11018" max="11018" width="0" style="1" hidden="1" customWidth="1"/>
    <col min="11019" max="11019" width="17.7109375" style="1" customWidth="1"/>
    <col min="11020" max="11020" width="3.42578125" style="1" customWidth="1"/>
    <col min="11021" max="11021" width="0" style="1" hidden="1" customWidth="1"/>
    <col min="11022" max="11022" width="23.7109375" style="1" customWidth="1"/>
    <col min="11023" max="11023" width="10" style="1" customWidth="1"/>
    <col min="11024" max="11024" width="0" style="1" hidden="1" customWidth="1"/>
    <col min="11025" max="11026" width="14.7109375" style="1" customWidth="1"/>
    <col min="11027" max="11027" width="12.85546875" style="1" customWidth="1"/>
    <col min="11028" max="11028" width="3.28515625" style="1" customWidth="1"/>
    <col min="11029" max="11029" width="30.28515625" style="1" customWidth="1"/>
    <col min="11030" max="11030" width="5" style="1" customWidth="1"/>
    <col min="11031" max="11031" width="0" style="1" hidden="1" customWidth="1"/>
    <col min="11032" max="11032" width="14.28515625" style="1" customWidth="1"/>
    <col min="11033" max="11033" width="5.7109375" style="1" customWidth="1"/>
    <col min="11034" max="11034" width="0" style="1" hidden="1" customWidth="1"/>
    <col min="11035" max="11035" width="17.28515625" style="1" customWidth="1"/>
    <col min="11036" max="11036" width="12.7109375" style="1" customWidth="1"/>
    <col min="11037" max="11037" width="0" style="1" hidden="1" customWidth="1"/>
    <col min="11038" max="11038" width="5.28515625" style="1" customWidth="1"/>
    <col min="11039" max="11039" width="0" style="1" hidden="1" customWidth="1"/>
    <col min="11040" max="11040" width="17" style="1" customWidth="1"/>
    <col min="11041" max="11041" width="6.28515625" style="1" customWidth="1"/>
    <col min="11042" max="11042" width="0" style="1" hidden="1" customWidth="1"/>
    <col min="11043" max="11043" width="14.28515625" style="1" customWidth="1"/>
    <col min="11044" max="11044" width="7.5703125" style="1" customWidth="1"/>
    <col min="11045" max="11045" width="0" style="1" hidden="1" customWidth="1"/>
    <col min="11046" max="11047" width="14.28515625" style="1" customWidth="1"/>
    <col min="11048" max="11048" width="20.85546875" style="1" customWidth="1"/>
    <col min="11049" max="11049" width="14.42578125" style="1" customWidth="1"/>
    <col min="11050" max="11050" width="15" style="1" customWidth="1"/>
    <col min="11051" max="11051" width="2.7109375" style="1" customWidth="1"/>
    <col min="11052" max="11052" width="11.7109375" style="1" customWidth="1"/>
    <col min="11053" max="11053" width="11.5703125" style="1" customWidth="1"/>
    <col min="11054" max="11054" width="2.28515625" style="1" customWidth="1"/>
    <col min="11055" max="11055" width="41" style="1" customWidth="1"/>
    <col min="11056" max="11056" width="14.28515625" style="1" customWidth="1"/>
    <col min="11057" max="11058" width="11.5703125" style="1" customWidth="1"/>
    <col min="11059" max="11059" width="21.85546875" style="1" customWidth="1"/>
    <col min="11060" max="11251" width="11.5703125" style="1"/>
    <col min="11252" max="11252" width="21.85546875" style="1" customWidth="1"/>
    <col min="11253" max="11253" width="13.85546875" style="1" customWidth="1"/>
    <col min="11254" max="11254" width="38.7109375" style="1" customWidth="1"/>
    <col min="11255" max="11255" width="3" style="1" bestFit="1" customWidth="1"/>
    <col min="11256" max="11256" width="32.28515625" style="1" customWidth="1"/>
    <col min="11257" max="11257" width="46.28515625" style="1" customWidth="1"/>
    <col min="11258" max="11258" width="19" style="1" customWidth="1"/>
    <col min="11259" max="11259" width="0" style="1" hidden="1" customWidth="1"/>
    <col min="11260" max="11260" width="17.7109375" style="1" customWidth="1"/>
    <col min="11261" max="11261" width="0" style="1" hidden="1" customWidth="1"/>
    <col min="11262" max="11262" width="22.28515625" style="1" customWidth="1"/>
    <col min="11263" max="11263" width="5.28515625" style="1" customWidth="1"/>
    <col min="11264" max="11264" width="36.28515625" style="1" customWidth="1"/>
    <col min="11265" max="11265" width="5.7109375" style="1" customWidth="1"/>
    <col min="11266" max="11266" width="0" style="1" hidden="1" customWidth="1"/>
    <col min="11267" max="11267" width="20.7109375" style="1" customWidth="1"/>
    <col min="11268" max="11268" width="4.85546875" style="1" customWidth="1"/>
    <col min="11269" max="11269" width="0" style="1" hidden="1" customWidth="1"/>
    <col min="11270" max="11270" width="24.7109375" style="1" customWidth="1"/>
    <col min="11271" max="11271" width="12.28515625" style="1" customWidth="1"/>
    <col min="11272" max="11272" width="0" style="1" hidden="1" customWidth="1"/>
    <col min="11273" max="11273" width="3.42578125" style="1" customWidth="1"/>
    <col min="11274" max="11274" width="0" style="1" hidden="1" customWidth="1"/>
    <col min="11275" max="11275" width="17.7109375" style="1" customWidth="1"/>
    <col min="11276" max="11276" width="3.42578125" style="1" customWidth="1"/>
    <col min="11277" max="11277" width="0" style="1" hidden="1" customWidth="1"/>
    <col min="11278" max="11278" width="23.7109375" style="1" customWidth="1"/>
    <col min="11279" max="11279" width="10" style="1" customWidth="1"/>
    <col min="11280" max="11280" width="0" style="1" hidden="1" customWidth="1"/>
    <col min="11281" max="11282" width="14.7109375" style="1" customWidth="1"/>
    <col min="11283" max="11283" width="12.85546875" style="1" customWidth="1"/>
    <col min="11284" max="11284" width="3.28515625" style="1" customWidth="1"/>
    <col min="11285" max="11285" width="30.28515625" style="1" customWidth="1"/>
    <col min="11286" max="11286" width="5" style="1" customWidth="1"/>
    <col min="11287" max="11287" width="0" style="1" hidden="1" customWidth="1"/>
    <col min="11288" max="11288" width="14.28515625" style="1" customWidth="1"/>
    <col min="11289" max="11289" width="5.7109375" style="1" customWidth="1"/>
    <col min="11290" max="11290" width="0" style="1" hidden="1" customWidth="1"/>
    <col min="11291" max="11291" width="17.28515625" style="1" customWidth="1"/>
    <col min="11292" max="11292" width="12.7109375" style="1" customWidth="1"/>
    <col min="11293" max="11293" width="0" style="1" hidden="1" customWidth="1"/>
    <col min="11294" max="11294" width="5.28515625" style="1" customWidth="1"/>
    <col min="11295" max="11295" width="0" style="1" hidden="1" customWidth="1"/>
    <col min="11296" max="11296" width="17" style="1" customWidth="1"/>
    <col min="11297" max="11297" width="6.28515625" style="1" customWidth="1"/>
    <col min="11298" max="11298" width="0" style="1" hidden="1" customWidth="1"/>
    <col min="11299" max="11299" width="14.28515625" style="1" customWidth="1"/>
    <col min="11300" max="11300" width="7.5703125" style="1" customWidth="1"/>
    <col min="11301" max="11301" width="0" style="1" hidden="1" customWidth="1"/>
    <col min="11302" max="11303" width="14.28515625" style="1" customWidth="1"/>
    <col min="11304" max="11304" width="20.85546875" style="1" customWidth="1"/>
    <col min="11305" max="11305" width="14.42578125" style="1" customWidth="1"/>
    <col min="11306" max="11306" width="15" style="1" customWidth="1"/>
    <col min="11307" max="11307" width="2.7109375" style="1" customWidth="1"/>
    <col min="11308" max="11308" width="11.7109375" style="1" customWidth="1"/>
    <col min="11309" max="11309" width="11.5703125" style="1" customWidth="1"/>
    <col min="11310" max="11310" width="2.28515625" style="1" customWidth="1"/>
    <col min="11311" max="11311" width="41" style="1" customWidth="1"/>
    <col min="11312" max="11312" width="14.28515625" style="1" customWidth="1"/>
    <col min="11313" max="11314" width="11.5703125" style="1" customWidth="1"/>
    <col min="11315" max="11315" width="21.85546875" style="1" customWidth="1"/>
    <col min="11316" max="11507" width="11.5703125" style="1"/>
    <col min="11508" max="11508" width="21.85546875" style="1" customWidth="1"/>
    <col min="11509" max="11509" width="13.85546875" style="1" customWidth="1"/>
    <col min="11510" max="11510" width="38.7109375" style="1" customWidth="1"/>
    <col min="11511" max="11511" width="3" style="1" bestFit="1" customWidth="1"/>
    <col min="11512" max="11512" width="32.28515625" style="1" customWidth="1"/>
    <col min="11513" max="11513" width="46.28515625" style="1" customWidth="1"/>
    <col min="11514" max="11514" width="19" style="1" customWidth="1"/>
    <col min="11515" max="11515" width="0" style="1" hidden="1" customWidth="1"/>
    <col min="11516" max="11516" width="17.7109375" style="1" customWidth="1"/>
    <col min="11517" max="11517" width="0" style="1" hidden="1" customWidth="1"/>
    <col min="11518" max="11518" width="22.28515625" style="1" customWidth="1"/>
    <col min="11519" max="11519" width="5.28515625" style="1" customWidth="1"/>
    <col min="11520" max="11520" width="36.28515625" style="1" customWidth="1"/>
    <col min="11521" max="11521" width="5.7109375" style="1" customWidth="1"/>
    <col min="11522" max="11522" width="0" style="1" hidden="1" customWidth="1"/>
    <col min="11523" max="11523" width="20.7109375" style="1" customWidth="1"/>
    <col min="11524" max="11524" width="4.85546875" style="1" customWidth="1"/>
    <col min="11525" max="11525" width="0" style="1" hidden="1" customWidth="1"/>
    <col min="11526" max="11526" width="24.7109375" style="1" customWidth="1"/>
    <col min="11527" max="11527" width="12.28515625" style="1" customWidth="1"/>
    <col min="11528" max="11528" width="0" style="1" hidden="1" customWidth="1"/>
    <col min="11529" max="11529" width="3.42578125" style="1" customWidth="1"/>
    <col min="11530" max="11530" width="0" style="1" hidden="1" customWidth="1"/>
    <col min="11531" max="11531" width="17.7109375" style="1" customWidth="1"/>
    <col min="11532" max="11532" width="3.42578125" style="1" customWidth="1"/>
    <col min="11533" max="11533" width="0" style="1" hidden="1" customWidth="1"/>
    <col min="11534" max="11534" width="23.7109375" style="1" customWidth="1"/>
    <col min="11535" max="11535" width="10" style="1" customWidth="1"/>
    <col min="11536" max="11536" width="0" style="1" hidden="1" customWidth="1"/>
    <col min="11537" max="11538" width="14.7109375" style="1" customWidth="1"/>
    <col min="11539" max="11539" width="12.85546875" style="1" customWidth="1"/>
    <col min="11540" max="11540" width="3.28515625" style="1" customWidth="1"/>
    <col min="11541" max="11541" width="30.28515625" style="1" customWidth="1"/>
    <col min="11542" max="11542" width="5" style="1" customWidth="1"/>
    <col min="11543" max="11543" width="0" style="1" hidden="1" customWidth="1"/>
    <col min="11544" max="11544" width="14.28515625" style="1" customWidth="1"/>
    <col min="11545" max="11545" width="5.7109375" style="1" customWidth="1"/>
    <col min="11546" max="11546" width="0" style="1" hidden="1" customWidth="1"/>
    <col min="11547" max="11547" width="17.28515625" style="1" customWidth="1"/>
    <col min="11548" max="11548" width="12.7109375" style="1" customWidth="1"/>
    <col min="11549" max="11549" width="0" style="1" hidden="1" customWidth="1"/>
    <col min="11550" max="11550" width="5.28515625" style="1" customWidth="1"/>
    <col min="11551" max="11551" width="0" style="1" hidden="1" customWidth="1"/>
    <col min="11552" max="11552" width="17" style="1" customWidth="1"/>
    <col min="11553" max="11553" width="6.28515625" style="1" customWidth="1"/>
    <col min="11554" max="11554" width="0" style="1" hidden="1" customWidth="1"/>
    <col min="11555" max="11555" width="14.28515625" style="1" customWidth="1"/>
    <col min="11556" max="11556" width="7.5703125" style="1" customWidth="1"/>
    <col min="11557" max="11557" width="0" style="1" hidden="1" customWidth="1"/>
    <col min="11558" max="11559" width="14.28515625" style="1" customWidth="1"/>
    <col min="11560" max="11560" width="20.85546875" style="1" customWidth="1"/>
    <col min="11561" max="11561" width="14.42578125" style="1" customWidth="1"/>
    <col min="11562" max="11562" width="15" style="1" customWidth="1"/>
    <col min="11563" max="11563" width="2.7109375" style="1" customWidth="1"/>
    <col min="11564" max="11564" width="11.7109375" style="1" customWidth="1"/>
    <col min="11565" max="11565" width="11.5703125" style="1" customWidth="1"/>
    <col min="11566" max="11566" width="2.28515625" style="1" customWidth="1"/>
    <col min="11567" max="11567" width="41" style="1" customWidth="1"/>
    <col min="11568" max="11568" width="14.28515625" style="1" customWidth="1"/>
    <col min="11569" max="11570" width="11.5703125" style="1" customWidth="1"/>
    <col min="11571" max="11571" width="21.85546875" style="1" customWidth="1"/>
    <col min="11572" max="11763" width="11.5703125" style="1"/>
    <col min="11764" max="11764" width="21.85546875" style="1" customWidth="1"/>
    <col min="11765" max="11765" width="13.85546875" style="1" customWidth="1"/>
    <col min="11766" max="11766" width="38.7109375" style="1" customWidth="1"/>
    <col min="11767" max="11767" width="3" style="1" bestFit="1" customWidth="1"/>
    <col min="11768" max="11768" width="32.28515625" style="1" customWidth="1"/>
    <col min="11769" max="11769" width="46.28515625" style="1" customWidth="1"/>
    <col min="11770" max="11770" width="19" style="1" customWidth="1"/>
    <col min="11771" max="11771" width="0" style="1" hidden="1" customWidth="1"/>
    <col min="11772" max="11772" width="17.7109375" style="1" customWidth="1"/>
    <col min="11773" max="11773" width="0" style="1" hidden="1" customWidth="1"/>
    <col min="11774" max="11774" width="22.28515625" style="1" customWidth="1"/>
    <col min="11775" max="11775" width="5.28515625" style="1" customWidth="1"/>
    <col min="11776" max="11776" width="36.28515625" style="1" customWidth="1"/>
    <col min="11777" max="11777" width="5.7109375" style="1" customWidth="1"/>
    <col min="11778" max="11778" width="0" style="1" hidden="1" customWidth="1"/>
    <col min="11779" max="11779" width="20.7109375" style="1" customWidth="1"/>
    <col min="11780" max="11780" width="4.85546875" style="1" customWidth="1"/>
    <col min="11781" max="11781" width="0" style="1" hidden="1" customWidth="1"/>
    <col min="11782" max="11782" width="24.7109375" style="1" customWidth="1"/>
    <col min="11783" max="11783" width="12.28515625" style="1" customWidth="1"/>
    <col min="11784" max="11784" width="0" style="1" hidden="1" customWidth="1"/>
    <col min="11785" max="11785" width="3.42578125" style="1" customWidth="1"/>
    <col min="11786" max="11786" width="0" style="1" hidden="1" customWidth="1"/>
    <col min="11787" max="11787" width="17.7109375" style="1" customWidth="1"/>
    <col min="11788" max="11788" width="3.42578125" style="1" customWidth="1"/>
    <col min="11789" max="11789" width="0" style="1" hidden="1" customWidth="1"/>
    <col min="11790" max="11790" width="23.7109375" style="1" customWidth="1"/>
    <col min="11791" max="11791" width="10" style="1" customWidth="1"/>
    <col min="11792" max="11792" width="0" style="1" hidden="1" customWidth="1"/>
    <col min="11793" max="11794" width="14.7109375" style="1" customWidth="1"/>
    <col min="11795" max="11795" width="12.85546875" style="1" customWidth="1"/>
    <col min="11796" max="11796" width="3.28515625" style="1" customWidth="1"/>
    <col min="11797" max="11797" width="30.28515625" style="1" customWidth="1"/>
    <col min="11798" max="11798" width="5" style="1" customWidth="1"/>
    <col min="11799" max="11799" width="0" style="1" hidden="1" customWidth="1"/>
    <col min="11800" max="11800" width="14.28515625" style="1" customWidth="1"/>
    <col min="11801" max="11801" width="5.7109375" style="1" customWidth="1"/>
    <col min="11802" max="11802" width="0" style="1" hidden="1" customWidth="1"/>
    <col min="11803" max="11803" width="17.28515625" style="1" customWidth="1"/>
    <col min="11804" max="11804" width="12.7109375" style="1" customWidth="1"/>
    <col min="11805" max="11805" width="0" style="1" hidden="1" customWidth="1"/>
    <col min="11806" max="11806" width="5.28515625" style="1" customWidth="1"/>
    <col min="11807" max="11807" width="0" style="1" hidden="1" customWidth="1"/>
    <col min="11808" max="11808" width="17" style="1" customWidth="1"/>
    <col min="11809" max="11809" width="6.28515625" style="1" customWidth="1"/>
    <col min="11810" max="11810" width="0" style="1" hidden="1" customWidth="1"/>
    <col min="11811" max="11811" width="14.28515625" style="1" customWidth="1"/>
    <col min="11812" max="11812" width="7.5703125" style="1" customWidth="1"/>
    <col min="11813" max="11813" width="0" style="1" hidden="1" customWidth="1"/>
    <col min="11814" max="11815" width="14.28515625" style="1" customWidth="1"/>
    <col min="11816" max="11816" width="20.85546875" style="1" customWidth="1"/>
    <col min="11817" max="11817" width="14.42578125" style="1" customWidth="1"/>
    <col min="11818" max="11818" width="15" style="1" customWidth="1"/>
    <col min="11819" max="11819" width="2.7109375" style="1" customWidth="1"/>
    <col min="11820" max="11820" width="11.7109375" style="1" customWidth="1"/>
    <col min="11821" max="11821" width="11.5703125" style="1" customWidth="1"/>
    <col min="11822" max="11822" width="2.28515625" style="1" customWidth="1"/>
    <col min="11823" max="11823" width="41" style="1" customWidth="1"/>
    <col min="11824" max="11824" width="14.28515625" style="1" customWidth="1"/>
    <col min="11825" max="11826" width="11.5703125" style="1" customWidth="1"/>
    <col min="11827" max="11827" width="21.85546875" style="1" customWidth="1"/>
    <col min="11828" max="12019" width="11.5703125" style="1"/>
    <col min="12020" max="12020" width="21.85546875" style="1" customWidth="1"/>
    <col min="12021" max="12021" width="13.85546875" style="1" customWidth="1"/>
    <col min="12022" max="12022" width="38.7109375" style="1" customWidth="1"/>
    <col min="12023" max="12023" width="3" style="1" bestFit="1" customWidth="1"/>
    <col min="12024" max="12024" width="32.28515625" style="1" customWidth="1"/>
    <col min="12025" max="12025" width="46.28515625" style="1" customWidth="1"/>
    <col min="12026" max="12026" width="19" style="1" customWidth="1"/>
    <col min="12027" max="12027" width="0" style="1" hidden="1" customWidth="1"/>
    <col min="12028" max="12028" width="17.7109375" style="1" customWidth="1"/>
    <col min="12029" max="12029" width="0" style="1" hidden="1" customWidth="1"/>
    <col min="12030" max="12030" width="22.28515625" style="1" customWidth="1"/>
    <col min="12031" max="12031" width="5.28515625" style="1" customWidth="1"/>
    <col min="12032" max="12032" width="36.28515625" style="1" customWidth="1"/>
    <col min="12033" max="12033" width="5.7109375" style="1" customWidth="1"/>
    <col min="12034" max="12034" width="0" style="1" hidden="1" customWidth="1"/>
    <col min="12035" max="12035" width="20.7109375" style="1" customWidth="1"/>
    <col min="12036" max="12036" width="4.85546875" style="1" customWidth="1"/>
    <col min="12037" max="12037" width="0" style="1" hidden="1" customWidth="1"/>
    <col min="12038" max="12038" width="24.7109375" style="1" customWidth="1"/>
    <col min="12039" max="12039" width="12.28515625" style="1" customWidth="1"/>
    <col min="12040" max="12040" width="0" style="1" hidden="1" customWidth="1"/>
    <col min="12041" max="12041" width="3.42578125" style="1" customWidth="1"/>
    <col min="12042" max="12042" width="0" style="1" hidden="1" customWidth="1"/>
    <col min="12043" max="12043" width="17.7109375" style="1" customWidth="1"/>
    <col min="12044" max="12044" width="3.42578125" style="1" customWidth="1"/>
    <col min="12045" max="12045" width="0" style="1" hidden="1" customWidth="1"/>
    <col min="12046" max="12046" width="23.7109375" style="1" customWidth="1"/>
    <col min="12047" max="12047" width="10" style="1" customWidth="1"/>
    <col min="12048" max="12048" width="0" style="1" hidden="1" customWidth="1"/>
    <col min="12049" max="12050" width="14.7109375" style="1" customWidth="1"/>
    <col min="12051" max="12051" width="12.85546875" style="1" customWidth="1"/>
    <col min="12052" max="12052" width="3.28515625" style="1" customWidth="1"/>
    <col min="12053" max="12053" width="30.28515625" style="1" customWidth="1"/>
    <col min="12054" max="12054" width="5" style="1" customWidth="1"/>
    <col min="12055" max="12055" width="0" style="1" hidden="1" customWidth="1"/>
    <col min="12056" max="12056" width="14.28515625" style="1" customWidth="1"/>
    <col min="12057" max="12057" width="5.7109375" style="1" customWidth="1"/>
    <col min="12058" max="12058" width="0" style="1" hidden="1" customWidth="1"/>
    <col min="12059" max="12059" width="17.28515625" style="1" customWidth="1"/>
    <col min="12060" max="12060" width="12.7109375" style="1" customWidth="1"/>
    <col min="12061" max="12061" width="0" style="1" hidden="1" customWidth="1"/>
    <col min="12062" max="12062" width="5.28515625" style="1" customWidth="1"/>
    <col min="12063" max="12063" width="0" style="1" hidden="1" customWidth="1"/>
    <col min="12064" max="12064" width="17" style="1" customWidth="1"/>
    <col min="12065" max="12065" width="6.28515625" style="1" customWidth="1"/>
    <col min="12066" max="12066" width="0" style="1" hidden="1" customWidth="1"/>
    <col min="12067" max="12067" width="14.28515625" style="1" customWidth="1"/>
    <col min="12068" max="12068" width="7.5703125" style="1" customWidth="1"/>
    <col min="12069" max="12069" width="0" style="1" hidden="1" customWidth="1"/>
    <col min="12070" max="12071" width="14.28515625" style="1" customWidth="1"/>
    <col min="12072" max="12072" width="20.85546875" style="1" customWidth="1"/>
    <col min="12073" max="12073" width="14.42578125" style="1" customWidth="1"/>
    <col min="12074" max="12074" width="15" style="1" customWidth="1"/>
    <col min="12075" max="12075" width="2.7109375" style="1" customWidth="1"/>
    <col min="12076" max="12076" width="11.7109375" style="1" customWidth="1"/>
    <col min="12077" max="12077" width="11.5703125" style="1" customWidth="1"/>
    <col min="12078" max="12078" width="2.28515625" style="1" customWidth="1"/>
    <col min="12079" max="12079" width="41" style="1" customWidth="1"/>
    <col min="12080" max="12080" width="14.28515625" style="1" customWidth="1"/>
    <col min="12081" max="12082" width="11.5703125" style="1" customWidth="1"/>
    <col min="12083" max="12083" width="21.85546875" style="1" customWidth="1"/>
    <col min="12084" max="12275" width="11.5703125" style="1"/>
    <col min="12276" max="12276" width="21.85546875" style="1" customWidth="1"/>
    <col min="12277" max="12277" width="13.85546875" style="1" customWidth="1"/>
    <col min="12278" max="12278" width="38.7109375" style="1" customWidth="1"/>
    <col min="12279" max="12279" width="3" style="1" bestFit="1" customWidth="1"/>
    <col min="12280" max="12280" width="32.28515625" style="1" customWidth="1"/>
    <col min="12281" max="12281" width="46.28515625" style="1" customWidth="1"/>
    <col min="12282" max="12282" width="19" style="1" customWidth="1"/>
    <col min="12283" max="12283" width="0" style="1" hidden="1" customWidth="1"/>
    <col min="12284" max="12284" width="17.7109375" style="1" customWidth="1"/>
    <col min="12285" max="12285" width="0" style="1" hidden="1" customWidth="1"/>
    <col min="12286" max="12286" width="22.28515625" style="1" customWidth="1"/>
    <col min="12287" max="12287" width="5.28515625" style="1" customWidth="1"/>
    <col min="12288" max="12288" width="36.28515625" style="1" customWidth="1"/>
    <col min="12289" max="12289" width="5.7109375" style="1" customWidth="1"/>
    <col min="12290" max="12290" width="0" style="1" hidden="1" customWidth="1"/>
    <col min="12291" max="12291" width="20.7109375" style="1" customWidth="1"/>
    <col min="12292" max="12292" width="4.85546875" style="1" customWidth="1"/>
    <col min="12293" max="12293" width="0" style="1" hidden="1" customWidth="1"/>
    <col min="12294" max="12294" width="24.7109375" style="1" customWidth="1"/>
    <col min="12295" max="12295" width="12.28515625" style="1" customWidth="1"/>
    <col min="12296" max="12296" width="0" style="1" hidden="1" customWidth="1"/>
    <col min="12297" max="12297" width="3.42578125" style="1" customWidth="1"/>
    <col min="12298" max="12298" width="0" style="1" hidden="1" customWidth="1"/>
    <col min="12299" max="12299" width="17.7109375" style="1" customWidth="1"/>
    <col min="12300" max="12300" width="3.42578125" style="1" customWidth="1"/>
    <col min="12301" max="12301" width="0" style="1" hidden="1" customWidth="1"/>
    <col min="12302" max="12302" width="23.7109375" style="1" customWidth="1"/>
    <col min="12303" max="12303" width="10" style="1" customWidth="1"/>
    <col min="12304" max="12304" width="0" style="1" hidden="1" customWidth="1"/>
    <col min="12305" max="12306" width="14.7109375" style="1" customWidth="1"/>
    <col min="12307" max="12307" width="12.85546875" style="1" customWidth="1"/>
    <col min="12308" max="12308" width="3.28515625" style="1" customWidth="1"/>
    <col min="12309" max="12309" width="30.28515625" style="1" customWidth="1"/>
    <col min="12310" max="12310" width="5" style="1" customWidth="1"/>
    <col min="12311" max="12311" width="0" style="1" hidden="1" customWidth="1"/>
    <col min="12312" max="12312" width="14.28515625" style="1" customWidth="1"/>
    <col min="12313" max="12313" width="5.7109375" style="1" customWidth="1"/>
    <col min="12314" max="12314" width="0" style="1" hidden="1" customWidth="1"/>
    <col min="12315" max="12315" width="17.28515625" style="1" customWidth="1"/>
    <col min="12316" max="12316" width="12.7109375" style="1" customWidth="1"/>
    <col min="12317" max="12317" width="0" style="1" hidden="1" customWidth="1"/>
    <col min="12318" max="12318" width="5.28515625" style="1" customWidth="1"/>
    <col min="12319" max="12319" width="0" style="1" hidden="1" customWidth="1"/>
    <col min="12320" max="12320" width="17" style="1" customWidth="1"/>
    <col min="12321" max="12321" width="6.28515625" style="1" customWidth="1"/>
    <col min="12322" max="12322" width="0" style="1" hidden="1" customWidth="1"/>
    <col min="12323" max="12323" width="14.28515625" style="1" customWidth="1"/>
    <col min="12324" max="12324" width="7.5703125" style="1" customWidth="1"/>
    <col min="12325" max="12325" width="0" style="1" hidden="1" customWidth="1"/>
    <col min="12326" max="12327" width="14.28515625" style="1" customWidth="1"/>
    <col min="12328" max="12328" width="20.85546875" style="1" customWidth="1"/>
    <col min="12329" max="12329" width="14.42578125" style="1" customWidth="1"/>
    <col min="12330" max="12330" width="15" style="1" customWidth="1"/>
    <col min="12331" max="12331" width="2.7109375" style="1" customWidth="1"/>
    <col min="12332" max="12332" width="11.7109375" style="1" customWidth="1"/>
    <col min="12333" max="12333" width="11.5703125" style="1" customWidth="1"/>
    <col min="12334" max="12334" width="2.28515625" style="1" customWidth="1"/>
    <col min="12335" max="12335" width="41" style="1" customWidth="1"/>
    <col min="12336" max="12336" width="14.28515625" style="1" customWidth="1"/>
    <col min="12337" max="12338" width="11.5703125" style="1" customWidth="1"/>
    <col min="12339" max="12339" width="21.85546875" style="1" customWidth="1"/>
    <col min="12340" max="12531" width="11.5703125" style="1"/>
    <col min="12532" max="12532" width="21.85546875" style="1" customWidth="1"/>
    <col min="12533" max="12533" width="13.85546875" style="1" customWidth="1"/>
    <col min="12534" max="12534" width="38.7109375" style="1" customWidth="1"/>
    <col min="12535" max="12535" width="3" style="1" bestFit="1" customWidth="1"/>
    <col min="12536" max="12536" width="32.28515625" style="1" customWidth="1"/>
    <col min="12537" max="12537" width="46.28515625" style="1" customWidth="1"/>
    <col min="12538" max="12538" width="19" style="1" customWidth="1"/>
    <col min="12539" max="12539" width="0" style="1" hidden="1" customWidth="1"/>
    <col min="12540" max="12540" width="17.7109375" style="1" customWidth="1"/>
    <col min="12541" max="12541" width="0" style="1" hidden="1" customWidth="1"/>
    <col min="12542" max="12542" width="22.28515625" style="1" customWidth="1"/>
    <col min="12543" max="12543" width="5.28515625" style="1" customWidth="1"/>
    <col min="12544" max="12544" width="36.28515625" style="1" customWidth="1"/>
    <col min="12545" max="12545" width="5.7109375" style="1" customWidth="1"/>
    <col min="12546" max="12546" width="0" style="1" hidden="1" customWidth="1"/>
    <col min="12547" max="12547" width="20.7109375" style="1" customWidth="1"/>
    <col min="12548" max="12548" width="4.85546875" style="1" customWidth="1"/>
    <col min="12549" max="12549" width="0" style="1" hidden="1" customWidth="1"/>
    <col min="12550" max="12550" width="24.7109375" style="1" customWidth="1"/>
    <col min="12551" max="12551" width="12.28515625" style="1" customWidth="1"/>
    <col min="12552" max="12552" width="0" style="1" hidden="1" customWidth="1"/>
    <col min="12553" max="12553" width="3.42578125" style="1" customWidth="1"/>
    <col min="12554" max="12554" width="0" style="1" hidden="1" customWidth="1"/>
    <col min="12555" max="12555" width="17.7109375" style="1" customWidth="1"/>
    <col min="12556" max="12556" width="3.42578125" style="1" customWidth="1"/>
    <col min="12557" max="12557" width="0" style="1" hidden="1" customWidth="1"/>
    <col min="12558" max="12558" width="23.7109375" style="1" customWidth="1"/>
    <col min="12559" max="12559" width="10" style="1" customWidth="1"/>
    <col min="12560" max="12560" width="0" style="1" hidden="1" customWidth="1"/>
    <col min="12561" max="12562" width="14.7109375" style="1" customWidth="1"/>
    <col min="12563" max="12563" width="12.85546875" style="1" customWidth="1"/>
    <col min="12564" max="12564" width="3.28515625" style="1" customWidth="1"/>
    <col min="12565" max="12565" width="30.28515625" style="1" customWidth="1"/>
    <col min="12566" max="12566" width="5" style="1" customWidth="1"/>
    <col min="12567" max="12567" width="0" style="1" hidden="1" customWidth="1"/>
    <col min="12568" max="12568" width="14.28515625" style="1" customWidth="1"/>
    <col min="12569" max="12569" width="5.7109375" style="1" customWidth="1"/>
    <col min="12570" max="12570" width="0" style="1" hidden="1" customWidth="1"/>
    <col min="12571" max="12571" width="17.28515625" style="1" customWidth="1"/>
    <col min="12572" max="12572" width="12.7109375" style="1" customWidth="1"/>
    <col min="12573" max="12573" width="0" style="1" hidden="1" customWidth="1"/>
    <col min="12574" max="12574" width="5.28515625" style="1" customWidth="1"/>
    <col min="12575" max="12575" width="0" style="1" hidden="1" customWidth="1"/>
    <col min="12576" max="12576" width="17" style="1" customWidth="1"/>
    <col min="12577" max="12577" width="6.28515625" style="1" customWidth="1"/>
    <col min="12578" max="12578" width="0" style="1" hidden="1" customWidth="1"/>
    <col min="12579" max="12579" width="14.28515625" style="1" customWidth="1"/>
    <col min="12580" max="12580" width="7.5703125" style="1" customWidth="1"/>
    <col min="12581" max="12581" width="0" style="1" hidden="1" customWidth="1"/>
    <col min="12582" max="12583" width="14.28515625" style="1" customWidth="1"/>
    <col min="12584" max="12584" width="20.85546875" style="1" customWidth="1"/>
    <col min="12585" max="12585" width="14.42578125" style="1" customWidth="1"/>
    <col min="12586" max="12586" width="15" style="1" customWidth="1"/>
    <col min="12587" max="12587" width="2.7109375" style="1" customWidth="1"/>
    <col min="12588" max="12588" width="11.7109375" style="1" customWidth="1"/>
    <col min="12589" max="12589" width="11.5703125" style="1" customWidth="1"/>
    <col min="12590" max="12590" width="2.28515625" style="1" customWidth="1"/>
    <col min="12591" max="12591" width="41" style="1" customWidth="1"/>
    <col min="12592" max="12592" width="14.28515625" style="1" customWidth="1"/>
    <col min="12593" max="12594" width="11.5703125" style="1" customWidth="1"/>
    <col min="12595" max="12595" width="21.85546875" style="1" customWidth="1"/>
    <col min="12596" max="12787" width="11.5703125" style="1"/>
    <col min="12788" max="12788" width="21.85546875" style="1" customWidth="1"/>
    <col min="12789" max="12789" width="13.85546875" style="1" customWidth="1"/>
    <col min="12790" max="12790" width="38.7109375" style="1" customWidth="1"/>
    <col min="12791" max="12791" width="3" style="1" bestFit="1" customWidth="1"/>
    <col min="12792" max="12792" width="32.28515625" style="1" customWidth="1"/>
    <col min="12793" max="12793" width="46.28515625" style="1" customWidth="1"/>
    <col min="12794" max="12794" width="19" style="1" customWidth="1"/>
    <col min="12795" max="12795" width="0" style="1" hidden="1" customWidth="1"/>
    <col min="12796" max="12796" width="17.7109375" style="1" customWidth="1"/>
    <col min="12797" max="12797" width="0" style="1" hidden="1" customWidth="1"/>
    <col min="12798" max="12798" width="22.28515625" style="1" customWidth="1"/>
    <col min="12799" max="12799" width="5.28515625" style="1" customWidth="1"/>
    <col min="12800" max="12800" width="36.28515625" style="1" customWidth="1"/>
    <col min="12801" max="12801" width="5.7109375" style="1" customWidth="1"/>
    <col min="12802" max="12802" width="0" style="1" hidden="1" customWidth="1"/>
    <col min="12803" max="12803" width="20.7109375" style="1" customWidth="1"/>
    <col min="12804" max="12804" width="4.85546875" style="1" customWidth="1"/>
    <col min="12805" max="12805" width="0" style="1" hidden="1" customWidth="1"/>
    <col min="12806" max="12806" width="24.7109375" style="1" customWidth="1"/>
    <col min="12807" max="12807" width="12.28515625" style="1" customWidth="1"/>
    <col min="12808" max="12808" width="0" style="1" hidden="1" customWidth="1"/>
    <col min="12809" max="12809" width="3.42578125" style="1" customWidth="1"/>
    <col min="12810" max="12810" width="0" style="1" hidden="1" customWidth="1"/>
    <col min="12811" max="12811" width="17.7109375" style="1" customWidth="1"/>
    <col min="12812" max="12812" width="3.42578125" style="1" customWidth="1"/>
    <col min="12813" max="12813" width="0" style="1" hidden="1" customWidth="1"/>
    <col min="12814" max="12814" width="23.7109375" style="1" customWidth="1"/>
    <col min="12815" max="12815" width="10" style="1" customWidth="1"/>
    <col min="12816" max="12816" width="0" style="1" hidden="1" customWidth="1"/>
    <col min="12817" max="12818" width="14.7109375" style="1" customWidth="1"/>
    <col min="12819" max="12819" width="12.85546875" style="1" customWidth="1"/>
    <col min="12820" max="12820" width="3.28515625" style="1" customWidth="1"/>
    <col min="12821" max="12821" width="30.28515625" style="1" customWidth="1"/>
    <col min="12822" max="12822" width="5" style="1" customWidth="1"/>
    <col min="12823" max="12823" width="0" style="1" hidden="1" customWidth="1"/>
    <col min="12824" max="12824" width="14.28515625" style="1" customWidth="1"/>
    <col min="12825" max="12825" width="5.7109375" style="1" customWidth="1"/>
    <col min="12826" max="12826" width="0" style="1" hidden="1" customWidth="1"/>
    <col min="12827" max="12827" width="17.28515625" style="1" customWidth="1"/>
    <col min="12828" max="12828" width="12.7109375" style="1" customWidth="1"/>
    <col min="12829" max="12829" width="0" style="1" hidden="1" customWidth="1"/>
    <col min="12830" max="12830" width="5.28515625" style="1" customWidth="1"/>
    <col min="12831" max="12831" width="0" style="1" hidden="1" customWidth="1"/>
    <col min="12832" max="12832" width="17" style="1" customWidth="1"/>
    <col min="12833" max="12833" width="6.28515625" style="1" customWidth="1"/>
    <col min="12834" max="12834" width="0" style="1" hidden="1" customWidth="1"/>
    <col min="12835" max="12835" width="14.28515625" style="1" customWidth="1"/>
    <col min="12836" max="12836" width="7.5703125" style="1" customWidth="1"/>
    <col min="12837" max="12837" width="0" style="1" hidden="1" customWidth="1"/>
    <col min="12838" max="12839" width="14.28515625" style="1" customWidth="1"/>
    <col min="12840" max="12840" width="20.85546875" style="1" customWidth="1"/>
    <col min="12841" max="12841" width="14.42578125" style="1" customWidth="1"/>
    <col min="12842" max="12842" width="15" style="1" customWidth="1"/>
    <col min="12843" max="12843" width="2.7109375" style="1" customWidth="1"/>
    <col min="12844" max="12844" width="11.7109375" style="1" customWidth="1"/>
    <col min="12845" max="12845" width="11.5703125" style="1" customWidth="1"/>
    <col min="12846" max="12846" width="2.28515625" style="1" customWidth="1"/>
    <col min="12847" max="12847" width="41" style="1" customWidth="1"/>
    <col min="12848" max="12848" width="14.28515625" style="1" customWidth="1"/>
    <col min="12849" max="12850" width="11.5703125" style="1" customWidth="1"/>
    <col min="12851" max="12851" width="21.85546875" style="1" customWidth="1"/>
    <col min="12852" max="13043" width="11.5703125" style="1"/>
    <col min="13044" max="13044" width="21.85546875" style="1" customWidth="1"/>
    <col min="13045" max="13045" width="13.85546875" style="1" customWidth="1"/>
    <col min="13046" max="13046" width="38.7109375" style="1" customWidth="1"/>
    <col min="13047" max="13047" width="3" style="1" bestFit="1" customWidth="1"/>
    <col min="13048" max="13048" width="32.28515625" style="1" customWidth="1"/>
    <col min="13049" max="13049" width="46.28515625" style="1" customWidth="1"/>
    <col min="13050" max="13050" width="19" style="1" customWidth="1"/>
    <col min="13051" max="13051" width="0" style="1" hidden="1" customWidth="1"/>
    <col min="13052" max="13052" width="17.7109375" style="1" customWidth="1"/>
    <col min="13053" max="13053" width="0" style="1" hidden="1" customWidth="1"/>
    <col min="13054" max="13054" width="22.28515625" style="1" customWidth="1"/>
    <col min="13055" max="13055" width="5.28515625" style="1" customWidth="1"/>
    <col min="13056" max="13056" width="36.28515625" style="1" customWidth="1"/>
    <col min="13057" max="13057" width="5.7109375" style="1" customWidth="1"/>
    <col min="13058" max="13058" width="0" style="1" hidden="1" customWidth="1"/>
    <col min="13059" max="13059" width="20.7109375" style="1" customWidth="1"/>
    <col min="13060" max="13060" width="4.85546875" style="1" customWidth="1"/>
    <col min="13061" max="13061" width="0" style="1" hidden="1" customWidth="1"/>
    <col min="13062" max="13062" width="24.7109375" style="1" customWidth="1"/>
    <col min="13063" max="13063" width="12.28515625" style="1" customWidth="1"/>
    <col min="13064" max="13064" width="0" style="1" hidden="1" customWidth="1"/>
    <col min="13065" max="13065" width="3.42578125" style="1" customWidth="1"/>
    <col min="13066" max="13066" width="0" style="1" hidden="1" customWidth="1"/>
    <col min="13067" max="13067" width="17.7109375" style="1" customWidth="1"/>
    <col min="13068" max="13068" width="3.42578125" style="1" customWidth="1"/>
    <col min="13069" max="13069" width="0" style="1" hidden="1" customWidth="1"/>
    <col min="13070" max="13070" width="23.7109375" style="1" customWidth="1"/>
    <col min="13071" max="13071" width="10" style="1" customWidth="1"/>
    <col min="13072" max="13072" width="0" style="1" hidden="1" customWidth="1"/>
    <col min="13073" max="13074" width="14.7109375" style="1" customWidth="1"/>
    <col min="13075" max="13075" width="12.85546875" style="1" customWidth="1"/>
    <col min="13076" max="13076" width="3.28515625" style="1" customWidth="1"/>
    <col min="13077" max="13077" width="30.28515625" style="1" customWidth="1"/>
    <col min="13078" max="13078" width="5" style="1" customWidth="1"/>
    <col min="13079" max="13079" width="0" style="1" hidden="1" customWidth="1"/>
    <col min="13080" max="13080" width="14.28515625" style="1" customWidth="1"/>
    <col min="13081" max="13081" width="5.7109375" style="1" customWidth="1"/>
    <col min="13082" max="13082" width="0" style="1" hidden="1" customWidth="1"/>
    <col min="13083" max="13083" width="17.28515625" style="1" customWidth="1"/>
    <col min="13084" max="13084" width="12.7109375" style="1" customWidth="1"/>
    <col min="13085" max="13085" width="0" style="1" hidden="1" customWidth="1"/>
    <col min="13086" max="13086" width="5.28515625" style="1" customWidth="1"/>
    <col min="13087" max="13087" width="0" style="1" hidden="1" customWidth="1"/>
    <col min="13088" max="13088" width="17" style="1" customWidth="1"/>
    <col min="13089" max="13089" width="6.28515625" style="1" customWidth="1"/>
    <col min="13090" max="13090" width="0" style="1" hidden="1" customWidth="1"/>
    <col min="13091" max="13091" width="14.28515625" style="1" customWidth="1"/>
    <col min="13092" max="13092" width="7.5703125" style="1" customWidth="1"/>
    <col min="13093" max="13093" width="0" style="1" hidden="1" customWidth="1"/>
    <col min="13094" max="13095" width="14.28515625" style="1" customWidth="1"/>
    <col min="13096" max="13096" width="20.85546875" style="1" customWidth="1"/>
    <col min="13097" max="13097" width="14.42578125" style="1" customWidth="1"/>
    <col min="13098" max="13098" width="15" style="1" customWidth="1"/>
    <col min="13099" max="13099" width="2.7109375" style="1" customWidth="1"/>
    <col min="13100" max="13100" width="11.7109375" style="1" customWidth="1"/>
    <col min="13101" max="13101" width="11.5703125" style="1" customWidth="1"/>
    <col min="13102" max="13102" width="2.28515625" style="1" customWidth="1"/>
    <col min="13103" max="13103" width="41" style="1" customWidth="1"/>
    <col min="13104" max="13104" width="14.28515625" style="1" customWidth="1"/>
    <col min="13105" max="13106" width="11.5703125" style="1" customWidth="1"/>
    <col min="13107" max="13107" width="21.85546875" style="1" customWidth="1"/>
    <col min="13108" max="13299" width="11.5703125" style="1"/>
    <col min="13300" max="13300" width="21.85546875" style="1" customWidth="1"/>
    <col min="13301" max="13301" width="13.85546875" style="1" customWidth="1"/>
    <col min="13302" max="13302" width="38.7109375" style="1" customWidth="1"/>
    <col min="13303" max="13303" width="3" style="1" bestFit="1" customWidth="1"/>
    <col min="13304" max="13304" width="32.28515625" style="1" customWidth="1"/>
    <col min="13305" max="13305" width="46.28515625" style="1" customWidth="1"/>
    <col min="13306" max="13306" width="19" style="1" customWidth="1"/>
    <col min="13307" max="13307" width="0" style="1" hidden="1" customWidth="1"/>
    <col min="13308" max="13308" width="17.7109375" style="1" customWidth="1"/>
    <col min="13309" max="13309" width="0" style="1" hidden="1" customWidth="1"/>
    <col min="13310" max="13310" width="22.28515625" style="1" customWidth="1"/>
    <col min="13311" max="13311" width="5.28515625" style="1" customWidth="1"/>
    <col min="13312" max="13312" width="36.28515625" style="1" customWidth="1"/>
    <col min="13313" max="13313" width="5.7109375" style="1" customWidth="1"/>
    <col min="13314" max="13314" width="0" style="1" hidden="1" customWidth="1"/>
    <col min="13315" max="13315" width="20.7109375" style="1" customWidth="1"/>
    <col min="13316" max="13316" width="4.85546875" style="1" customWidth="1"/>
    <col min="13317" max="13317" width="0" style="1" hidden="1" customWidth="1"/>
    <col min="13318" max="13318" width="24.7109375" style="1" customWidth="1"/>
    <col min="13319" max="13319" width="12.28515625" style="1" customWidth="1"/>
    <col min="13320" max="13320" width="0" style="1" hidden="1" customWidth="1"/>
    <col min="13321" max="13321" width="3.42578125" style="1" customWidth="1"/>
    <col min="13322" max="13322" width="0" style="1" hidden="1" customWidth="1"/>
    <col min="13323" max="13323" width="17.7109375" style="1" customWidth="1"/>
    <col min="13324" max="13324" width="3.42578125" style="1" customWidth="1"/>
    <col min="13325" max="13325" width="0" style="1" hidden="1" customWidth="1"/>
    <col min="13326" max="13326" width="23.7109375" style="1" customWidth="1"/>
    <col min="13327" max="13327" width="10" style="1" customWidth="1"/>
    <col min="13328" max="13328" width="0" style="1" hidden="1" customWidth="1"/>
    <col min="13329" max="13330" width="14.7109375" style="1" customWidth="1"/>
    <col min="13331" max="13331" width="12.85546875" style="1" customWidth="1"/>
    <col min="13332" max="13332" width="3.28515625" style="1" customWidth="1"/>
    <col min="13333" max="13333" width="30.28515625" style="1" customWidth="1"/>
    <col min="13334" max="13334" width="5" style="1" customWidth="1"/>
    <col min="13335" max="13335" width="0" style="1" hidden="1" customWidth="1"/>
    <col min="13336" max="13336" width="14.28515625" style="1" customWidth="1"/>
    <col min="13337" max="13337" width="5.7109375" style="1" customWidth="1"/>
    <col min="13338" max="13338" width="0" style="1" hidden="1" customWidth="1"/>
    <col min="13339" max="13339" width="17.28515625" style="1" customWidth="1"/>
    <col min="13340" max="13340" width="12.7109375" style="1" customWidth="1"/>
    <col min="13341" max="13341" width="0" style="1" hidden="1" customWidth="1"/>
    <col min="13342" max="13342" width="5.28515625" style="1" customWidth="1"/>
    <col min="13343" max="13343" width="0" style="1" hidden="1" customWidth="1"/>
    <col min="13344" max="13344" width="17" style="1" customWidth="1"/>
    <col min="13345" max="13345" width="6.28515625" style="1" customWidth="1"/>
    <col min="13346" max="13346" width="0" style="1" hidden="1" customWidth="1"/>
    <col min="13347" max="13347" width="14.28515625" style="1" customWidth="1"/>
    <col min="13348" max="13348" width="7.5703125" style="1" customWidth="1"/>
    <col min="13349" max="13349" width="0" style="1" hidden="1" customWidth="1"/>
    <col min="13350" max="13351" width="14.28515625" style="1" customWidth="1"/>
    <col min="13352" max="13352" width="20.85546875" style="1" customWidth="1"/>
    <col min="13353" max="13353" width="14.42578125" style="1" customWidth="1"/>
    <col min="13354" max="13354" width="15" style="1" customWidth="1"/>
    <col min="13355" max="13355" width="2.7109375" style="1" customWidth="1"/>
    <col min="13356" max="13356" width="11.7109375" style="1" customWidth="1"/>
    <col min="13357" max="13357" width="11.5703125" style="1" customWidth="1"/>
    <col min="13358" max="13358" width="2.28515625" style="1" customWidth="1"/>
    <col min="13359" max="13359" width="41" style="1" customWidth="1"/>
    <col min="13360" max="13360" width="14.28515625" style="1" customWidth="1"/>
    <col min="13361" max="13362" width="11.5703125" style="1" customWidth="1"/>
    <col min="13363" max="13363" width="21.85546875" style="1" customWidth="1"/>
    <col min="13364" max="13555" width="11.5703125" style="1"/>
    <col min="13556" max="13556" width="21.85546875" style="1" customWidth="1"/>
    <col min="13557" max="13557" width="13.85546875" style="1" customWidth="1"/>
    <col min="13558" max="13558" width="38.7109375" style="1" customWidth="1"/>
    <col min="13559" max="13559" width="3" style="1" bestFit="1" customWidth="1"/>
    <col min="13560" max="13560" width="32.28515625" style="1" customWidth="1"/>
    <col min="13561" max="13561" width="46.28515625" style="1" customWidth="1"/>
    <col min="13562" max="13562" width="19" style="1" customWidth="1"/>
    <col min="13563" max="13563" width="0" style="1" hidden="1" customWidth="1"/>
    <col min="13564" max="13564" width="17.7109375" style="1" customWidth="1"/>
    <col min="13565" max="13565" width="0" style="1" hidden="1" customWidth="1"/>
    <col min="13566" max="13566" width="22.28515625" style="1" customWidth="1"/>
    <col min="13567" max="13567" width="5.28515625" style="1" customWidth="1"/>
    <col min="13568" max="13568" width="36.28515625" style="1" customWidth="1"/>
    <col min="13569" max="13569" width="5.7109375" style="1" customWidth="1"/>
    <col min="13570" max="13570" width="0" style="1" hidden="1" customWidth="1"/>
    <col min="13571" max="13571" width="20.7109375" style="1" customWidth="1"/>
    <col min="13572" max="13572" width="4.85546875" style="1" customWidth="1"/>
    <col min="13573" max="13573" width="0" style="1" hidden="1" customWidth="1"/>
    <col min="13574" max="13574" width="24.7109375" style="1" customWidth="1"/>
    <col min="13575" max="13575" width="12.28515625" style="1" customWidth="1"/>
    <col min="13576" max="13576" width="0" style="1" hidden="1" customWidth="1"/>
    <col min="13577" max="13577" width="3.42578125" style="1" customWidth="1"/>
    <col min="13578" max="13578" width="0" style="1" hidden="1" customWidth="1"/>
    <col min="13579" max="13579" width="17.7109375" style="1" customWidth="1"/>
    <col min="13580" max="13580" width="3.42578125" style="1" customWidth="1"/>
    <col min="13581" max="13581" width="0" style="1" hidden="1" customWidth="1"/>
    <col min="13582" max="13582" width="23.7109375" style="1" customWidth="1"/>
    <col min="13583" max="13583" width="10" style="1" customWidth="1"/>
    <col min="13584" max="13584" width="0" style="1" hidden="1" customWidth="1"/>
    <col min="13585" max="13586" width="14.7109375" style="1" customWidth="1"/>
    <col min="13587" max="13587" width="12.85546875" style="1" customWidth="1"/>
    <col min="13588" max="13588" width="3.28515625" style="1" customWidth="1"/>
    <col min="13589" max="13589" width="30.28515625" style="1" customWidth="1"/>
    <col min="13590" max="13590" width="5" style="1" customWidth="1"/>
    <col min="13591" max="13591" width="0" style="1" hidden="1" customWidth="1"/>
    <col min="13592" max="13592" width="14.28515625" style="1" customWidth="1"/>
    <col min="13593" max="13593" width="5.7109375" style="1" customWidth="1"/>
    <col min="13594" max="13594" width="0" style="1" hidden="1" customWidth="1"/>
    <col min="13595" max="13595" width="17.28515625" style="1" customWidth="1"/>
    <col min="13596" max="13596" width="12.7109375" style="1" customWidth="1"/>
    <col min="13597" max="13597" width="0" style="1" hidden="1" customWidth="1"/>
    <col min="13598" max="13598" width="5.28515625" style="1" customWidth="1"/>
    <col min="13599" max="13599" width="0" style="1" hidden="1" customWidth="1"/>
    <col min="13600" max="13600" width="17" style="1" customWidth="1"/>
    <col min="13601" max="13601" width="6.28515625" style="1" customWidth="1"/>
    <col min="13602" max="13602" width="0" style="1" hidden="1" customWidth="1"/>
    <col min="13603" max="13603" width="14.28515625" style="1" customWidth="1"/>
    <col min="13604" max="13604" width="7.5703125" style="1" customWidth="1"/>
    <col min="13605" max="13605" width="0" style="1" hidden="1" customWidth="1"/>
    <col min="13606" max="13607" width="14.28515625" style="1" customWidth="1"/>
    <col min="13608" max="13608" width="20.85546875" style="1" customWidth="1"/>
    <col min="13609" max="13609" width="14.42578125" style="1" customWidth="1"/>
    <col min="13610" max="13610" width="15" style="1" customWidth="1"/>
    <col min="13611" max="13611" width="2.7109375" style="1" customWidth="1"/>
    <col min="13612" max="13612" width="11.7109375" style="1" customWidth="1"/>
    <col min="13613" max="13613" width="11.5703125" style="1" customWidth="1"/>
    <col min="13614" max="13614" width="2.28515625" style="1" customWidth="1"/>
    <col min="13615" max="13615" width="41" style="1" customWidth="1"/>
    <col min="13616" max="13616" width="14.28515625" style="1" customWidth="1"/>
    <col min="13617" max="13618" width="11.5703125" style="1" customWidth="1"/>
    <col min="13619" max="13619" width="21.85546875" style="1" customWidth="1"/>
    <col min="13620" max="13811" width="11.5703125" style="1"/>
    <col min="13812" max="13812" width="21.85546875" style="1" customWidth="1"/>
    <col min="13813" max="13813" width="13.85546875" style="1" customWidth="1"/>
    <col min="13814" max="13814" width="38.7109375" style="1" customWidth="1"/>
    <col min="13815" max="13815" width="3" style="1" bestFit="1" customWidth="1"/>
    <col min="13816" max="13816" width="32.28515625" style="1" customWidth="1"/>
    <col min="13817" max="13817" width="46.28515625" style="1" customWidth="1"/>
    <col min="13818" max="13818" width="19" style="1" customWidth="1"/>
    <col min="13819" max="13819" width="0" style="1" hidden="1" customWidth="1"/>
    <col min="13820" max="13820" width="17.7109375" style="1" customWidth="1"/>
    <col min="13821" max="13821" width="0" style="1" hidden="1" customWidth="1"/>
    <col min="13822" max="13822" width="22.28515625" style="1" customWidth="1"/>
    <col min="13823" max="13823" width="5.28515625" style="1" customWidth="1"/>
    <col min="13824" max="13824" width="36.28515625" style="1" customWidth="1"/>
    <col min="13825" max="13825" width="5.7109375" style="1" customWidth="1"/>
    <col min="13826" max="13826" width="0" style="1" hidden="1" customWidth="1"/>
    <col min="13827" max="13827" width="20.7109375" style="1" customWidth="1"/>
    <col min="13828" max="13828" width="4.85546875" style="1" customWidth="1"/>
    <col min="13829" max="13829" width="0" style="1" hidden="1" customWidth="1"/>
    <col min="13830" max="13830" width="24.7109375" style="1" customWidth="1"/>
    <col min="13831" max="13831" width="12.28515625" style="1" customWidth="1"/>
    <col min="13832" max="13832" width="0" style="1" hidden="1" customWidth="1"/>
    <col min="13833" max="13833" width="3.42578125" style="1" customWidth="1"/>
    <col min="13834" max="13834" width="0" style="1" hidden="1" customWidth="1"/>
    <col min="13835" max="13835" width="17.7109375" style="1" customWidth="1"/>
    <col min="13836" max="13836" width="3.42578125" style="1" customWidth="1"/>
    <col min="13837" max="13837" width="0" style="1" hidden="1" customWidth="1"/>
    <col min="13838" max="13838" width="23.7109375" style="1" customWidth="1"/>
    <col min="13839" max="13839" width="10" style="1" customWidth="1"/>
    <col min="13840" max="13840" width="0" style="1" hidden="1" customWidth="1"/>
    <col min="13841" max="13842" width="14.7109375" style="1" customWidth="1"/>
    <col min="13843" max="13843" width="12.85546875" style="1" customWidth="1"/>
    <col min="13844" max="13844" width="3.28515625" style="1" customWidth="1"/>
    <col min="13845" max="13845" width="30.28515625" style="1" customWidth="1"/>
    <col min="13846" max="13846" width="5" style="1" customWidth="1"/>
    <col min="13847" max="13847" width="0" style="1" hidden="1" customWidth="1"/>
    <col min="13848" max="13848" width="14.28515625" style="1" customWidth="1"/>
    <col min="13849" max="13849" width="5.7109375" style="1" customWidth="1"/>
    <col min="13850" max="13850" width="0" style="1" hidden="1" customWidth="1"/>
    <col min="13851" max="13851" width="17.28515625" style="1" customWidth="1"/>
    <col min="13852" max="13852" width="12.7109375" style="1" customWidth="1"/>
    <col min="13853" max="13853" width="0" style="1" hidden="1" customWidth="1"/>
    <col min="13854" max="13854" width="5.28515625" style="1" customWidth="1"/>
    <col min="13855" max="13855" width="0" style="1" hidden="1" customWidth="1"/>
    <col min="13856" max="13856" width="17" style="1" customWidth="1"/>
    <col min="13857" max="13857" width="6.28515625" style="1" customWidth="1"/>
    <col min="13858" max="13858" width="0" style="1" hidden="1" customWidth="1"/>
    <col min="13859" max="13859" width="14.28515625" style="1" customWidth="1"/>
    <col min="13860" max="13860" width="7.5703125" style="1" customWidth="1"/>
    <col min="13861" max="13861" width="0" style="1" hidden="1" customWidth="1"/>
    <col min="13862" max="13863" width="14.28515625" style="1" customWidth="1"/>
    <col min="13864" max="13864" width="20.85546875" style="1" customWidth="1"/>
    <col min="13865" max="13865" width="14.42578125" style="1" customWidth="1"/>
    <col min="13866" max="13866" width="15" style="1" customWidth="1"/>
    <col min="13867" max="13867" width="2.7109375" style="1" customWidth="1"/>
    <col min="13868" max="13868" width="11.7109375" style="1" customWidth="1"/>
    <col min="13869" max="13869" width="11.5703125" style="1" customWidth="1"/>
    <col min="13870" max="13870" width="2.28515625" style="1" customWidth="1"/>
    <col min="13871" max="13871" width="41" style="1" customWidth="1"/>
    <col min="13872" max="13872" width="14.28515625" style="1" customWidth="1"/>
    <col min="13873" max="13874" width="11.5703125" style="1" customWidth="1"/>
    <col min="13875" max="13875" width="21.85546875" style="1" customWidth="1"/>
    <col min="13876" max="14067" width="11.5703125" style="1"/>
    <col min="14068" max="14068" width="21.85546875" style="1" customWidth="1"/>
    <col min="14069" max="14069" width="13.85546875" style="1" customWidth="1"/>
    <col min="14070" max="14070" width="38.7109375" style="1" customWidth="1"/>
    <col min="14071" max="14071" width="3" style="1" bestFit="1" customWidth="1"/>
    <col min="14072" max="14072" width="32.28515625" style="1" customWidth="1"/>
    <col min="14073" max="14073" width="46.28515625" style="1" customWidth="1"/>
    <col min="14074" max="14074" width="19" style="1" customWidth="1"/>
    <col min="14075" max="14075" width="0" style="1" hidden="1" customWidth="1"/>
    <col min="14076" max="14076" width="17.7109375" style="1" customWidth="1"/>
    <col min="14077" max="14077" width="0" style="1" hidden="1" customWidth="1"/>
    <col min="14078" max="14078" width="22.28515625" style="1" customWidth="1"/>
    <col min="14079" max="14079" width="5.28515625" style="1" customWidth="1"/>
    <col min="14080" max="14080" width="36.28515625" style="1" customWidth="1"/>
    <col min="14081" max="14081" width="5.7109375" style="1" customWidth="1"/>
    <col min="14082" max="14082" width="0" style="1" hidden="1" customWidth="1"/>
    <col min="14083" max="14083" width="20.7109375" style="1" customWidth="1"/>
    <col min="14084" max="14084" width="4.85546875" style="1" customWidth="1"/>
    <col min="14085" max="14085" width="0" style="1" hidden="1" customWidth="1"/>
    <col min="14086" max="14086" width="24.7109375" style="1" customWidth="1"/>
    <col min="14087" max="14087" width="12.28515625" style="1" customWidth="1"/>
    <col min="14088" max="14088" width="0" style="1" hidden="1" customWidth="1"/>
    <col min="14089" max="14089" width="3.42578125" style="1" customWidth="1"/>
    <col min="14090" max="14090" width="0" style="1" hidden="1" customWidth="1"/>
    <col min="14091" max="14091" width="17.7109375" style="1" customWidth="1"/>
    <col min="14092" max="14092" width="3.42578125" style="1" customWidth="1"/>
    <col min="14093" max="14093" width="0" style="1" hidden="1" customWidth="1"/>
    <col min="14094" max="14094" width="23.7109375" style="1" customWidth="1"/>
    <col min="14095" max="14095" width="10" style="1" customWidth="1"/>
    <col min="14096" max="14096" width="0" style="1" hidden="1" customWidth="1"/>
    <col min="14097" max="14098" width="14.7109375" style="1" customWidth="1"/>
    <col min="14099" max="14099" width="12.85546875" style="1" customWidth="1"/>
    <col min="14100" max="14100" width="3.28515625" style="1" customWidth="1"/>
    <col min="14101" max="14101" width="30.28515625" style="1" customWidth="1"/>
    <col min="14102" max="14102" width="5" style="1" customWidth="1"/>
    <col min="14103" max="14103" width="0" style="1" hidden="1" customWidth="1"/>
    <col min="14104" max="14104" width="14.28515625" style="1" customWidth="1"/>
    <col min="14105" max="14105" width="5.7109375" style="1" customWidth="1"/>
    <col min="14106" max="14106" width="0" style="1" hidden="1" customWidth="1"/>
    <col min="14107" max="14107" width="17.28515625" style="1" customWidth="1"/>
    <col min="14108" max="14108" width="12.7109375" style="1" customWidth="1"/>
    <col min="14109" max="14109" width="0" style="1" hidden="1" customWidth="1"/>
    <col min="14110" max="14110" width="5.28515625" style="1" customWidth="1"/>
    <col min="14111" max="14111" width="0" style="1" hidden="1" customWidth="1"/>
    <col min="14112" max="14112" width="17" style="1" customWidth="1"/>
    <col min="14113" max="14113" width="6.28515625" style="1" customWidth="1"/>
    <col min="14114" max="14114" width="0" style="1" hidden="1" customWidth="1"/>
    <col min="14115" max="14115" width="14.28515625" style="1" customWidth="1"/>
    <col min="14116" max="14116" width="7.5703125" style="1" customWidth="1"/>
    <col min="14117" max="14117" width="0" style="1" hidden="1" customWidth="1"/>
    <col min="14118" max="14119" width="14.28515625" style="1" customWidth="1"/>
    <col min="14120" max="14120" width="20.85546875" style="1" customWidth="1"/>
    <col min="14121" max="14121" width="14.42578125" style="1" customWidth="1"/>
    <col min="14122" max="14122" width="15" style="1" customWidth="1"/>
    <col min="14123" max="14123" width="2.7109375" style="1" customWidth="1"/>
    <col min="14124" max="14124" width="11.7109375" style="1" customWidth="1"/>
    <col min="14125" max="14125" width="11.5703125" style="1" customWidth="1"/>
    <col min="14126" max="14126" width="2.28515625" style="1" customWidth="1"/>
    <col min="14127" max="14127" width="41" style="1" customWidth="1"/>
    <col min="14128" max="14128" width="14.28515625" style="1" customWidth="1"/>
    <col min="14129" max="14130" width="11.5703125" style="1" customWidth="1"/>
    <col min="14131" max="14131" width="21.85546875" style="1" customWidth="1"/>
    <col min="14132" max="14323" width="11.5703125" style="1"/>
    <col min="14324" max="14324" width="21.85546875" style="1" customWidth="1"/>
    <col min="14325" max="14325" width="13.85546875" style="1" customWidth="1"/>
    <col min="14326" max="14326" width="38.7109375" style="1" customWidth="1"/>
    <col min="14327" max="14327" width="3" style="1" bestFit="1" customWidth="1"/>
    <col min="14328" max="14328" width="32.28515625" style="1" customWidth="1"/>
    <col min="14329" max="14329" width="46.28515625" style="1" customWidth="1"/>
    <col min="14330" max="14330" width="19" style="1" customWidth="1"/>
    <col min="14331" max="14331" width="0" style="1" hidden="1" customWidth="1"/>
    <col min="14332" max="14332" width="17.7109375" style="1" customWidth="1"/>
    <col min="14333" max="14333" width="0" style="1" hidden="1" customWidth="1"/>
    <col min="14334" max="14334" width="22.28515625" style="1" customWidth="1"/>
    <col min="14335" max="14335" width="5.28515625" style="1" customWidth="1"/>
    <col min="14336" max="14336" width="36.28515625" style="1" customWidth="1"/>
    <col min="14337" max="14337" width="5.7109375" style="1" customWidth="1"/>
    <col min="14338" max="14338" width="0" style="1" hidden="1" customWidth="1"/>
    <col min="14339" max="14339" width="20.7109375" style="1" customWidth="1"/>
    <col min="14340" max="14340" width="4.85546875" style="1" customWidth="1"/>
    <col min="14341" max="14341" width="0" style="1" hidden="1" customWidth="1"/>
    <col min="14342" max="14342" width="24.7109375" style="1" customWidth="1"/>
    <col min="14343" max="14343" width="12.28515625" style="1" customWidth="1"/>
    <col min="14344" max="14344" width="0" style="1" hidden="1" customWidth="1"/>
    <col min="14345" max="14345" width="3.42578125" style="1" customWidth="1"/>
    <col min="14346" max="14346" width="0" style="1" hidden="1" customWidth="1"/>
    <col min="14347" max="14347" width="17.7109375" style="1" customWidth="1"/>
    <col min="14348" max="14348" width="3.42578125" style="1" customWidth="1"/>
    <col min="14349" max="14349" width="0" style="1" hidden="1" customWidth="1"/>
    <col min="14350" max="14350" width="23.7109375" style="1" customWidth="1"/>
    <col min="14351" max="14351" width="10" style="1" customWidth="1"/>
    <col min="14352" max="14352" width="0" style="1" hidden="1" customWidth="1"/>
    <col min="14353" max="14354" width="14.7109375" style="1" customWidth="1"/>
    <col min="14355" max="14355" width="12.85546875" style="1" customWidth="1"/>
    <col min="14356" max="14356" width="3.28515625" style="1" customWidth="1"/>
    <col min="14357" max="14357" width="30.28515625" style="1" customWidth="1"/>
    <col min="14358" max="14358" width="5" style="1" customWidth="1"/>
    <col min="14359" max="14359" width="0" style="1" hidden="1" customWidth="1"/>
    <col min="14360" max="14360" width="14.28515625" style="1" customWidth="1"/>
    <col min="14361" max="14361" width="5.7109375" style="1" customWidth="1"/>
    <col min="14362" max="14362" width="0" style="1" hidden="1" customWidth="1"/>
    <col min="14363" max="14363" width="17.28515625" style="1" customWidth="1"/>
    <col min="14364" max="14364" width="12.7109375" style="1" customWidth="1"/>
    <col min="14365" max="14365" width="0" style="1" hidden="1" customWidth="1"/>
    <col min="14366" max="14366" width="5.28515625" style="1" customWidth="1"/>
    <col min="14367" max="14367" width="0" style="1" hidden="1" customWidth="1"/>
    <col min="14368" max="14368" width="17" style="1" customWidth="1"/>
    <col min="14369" max="14369" width="6.28515625" style="1" customWidth="1"/>
    <col min="14370" max="14370" width="0" style="1" hidden="1" customWidth="1"/>
    <col min="14371" max="14371" width="14.28515625" style="1" customWidth="1"/>
    <col min="14372" max="14372" width="7.5703125" style="1" customWidth="1"/>
    <col min="14373" max="14373" width="0" style="1" hidden="1" customWidth="1"/>
    <col min="14374" max="14375" width="14.28515625" style="1" customWidth="1"/>
    <col min="14376" max="14376" width="20.85546875" style="1" customWidth="1"/>
    <col min="14377" max="14377" width="14.42578125" style="1" customWidth="1"/>
    <col min="14378" max="14378" width="15" style="1" customWidth="1"/>
    <col min="14379" max="14379" width="2.7109375" style="1" customWidth="1"/>
    <col min="14380" max="14380" width="11.7109375" style="1" customWidth="1"/>
    <col min="14381" max="14381" width="11.5703125" style="1" customWidth="1"/>
    <col min="14382" max="14382" width="2.28515625" style="1" customWidth="1"/>
    <col min="14383" max="14383" width="41" style="1" customWidth="1"/>
    <col min="14384" max="14384" width="14.28515625" style="1" customWidth="1"/>
    <col min="14385" max="14386" width="11.5703125" style="1" customWidth="1"/>
    <col min="14387" max="14387" width="21.85546875" style="1" customWidth="1"/>
    <col min="14388" max="14579" width="11.5703125" style="1"/>
    <col min="14580" max="14580" width="21.85546875" style="1" customWidth="1"/>
    <col min="14581" max="14581" width="13.85546875" style="1" customWidth="1"/>
    <col min="14582" max="14582" width="38.7109375" style="1" customWidth="1"/>
    <col min="14583" max="14583" width="3" style="1" bestFit="1" customWidth="1"/>
    <col min="14584" max="14584" width="32.28515625" style="1" customWidth="1"/>
    <col min="14585" max="14585" width="46.28515625" style="1" customWidth="1"/>
    <col min="14586" max="14586" width="19" style="1" customWidth="1"/>
    <col min="14587" max="14587" width="0" style="1" hidden="1" customWidth="1"/>
    <col min="14588" max="14588" width="17.7109375" style="1" customWidth="1"/>
    <col min="14589" max="14589" width="0" style="1" hidden="1" customWidth="1"/>
    <col min="14590" max="14590" width="22.28515625" style="1" customWidth="1"/>
    <col min="14591" max="14591" width="5.28515625" style="1" customWidth="1"/>
    <col min="14592" max="14592" width="36.28515625" style="1" customWidth="1"/>
    <col min="14593" max="14593" width="5.7109375" style="1" customWidth="1"/>
    <col min="14594" max="14594" width="0" style="1" hidden="1" customWidth="1"/>
    <col min="14595" max="14595" width="20.7109375" style="1" customWidth="1"/>
    <col min="14596" max="14596" width="4.85546875" style="1" customWidth="1"/>
    <col min="14597" max="14597" width="0" style="1" hidden="1" customWidth="1"/>
    <col min="14598" max="14598" width="24.7109375" style="1" customWidth="1"/>
    <col min="14599" max="14599" width="12.28515625" style="1" customWidth="1"/>
    <col min="14600" max="14600" width="0" style="1" hidden="1" customWidth="1"/>
    <col min="14601" max="14601" width="3.42578125" style="1" customWidth="1"/>
    <col min="14602" max="14602" width="0" style="1" hidden="1" customWidth="1"/>
    <col min="14603" max="14603" width="17.7109375" style="1" customWidth="1"/>
    <col min="14604" max="14604" width="3.42578125" style="1" customWidth="1"/>
    <col min="14605" max="14605" width="0" style="1" hidden="1" customWidth="1"/>
    <col min="14606" max="14606" width="23.7109375" style="1" customWidth="1"/>
    <col min="14607" max="14607" width="10" style="1" customWidth="1"/>
    <col min="14608" max="14608" width="0" style="1" hidden="1" customWidth="1"/>
    <col min="14609" max="14610" width="14.7109375" style="1" customWidth="1"/>
    <col min="14611" max="14611" width="12.85546875" style="1" customWidth="1"/>
    <col min="14612" max="14612" width="3.28515625" style="1" customWidth="1"/>
    <col min="14613" max="14613" width="30.28515625" style="1" customWidth="1"/>
    <col min="14614" max="14614" width="5" style="1" customWidth="1"/>
    <col min="14615" max="14615" width="0" style="1" hidden="1" customWidth="1"/>
    <col min="14616" max="14616" width="14.28515625" style="1" customWidth="1"/>
    <col min="14617" max="14617" width="5.7109375" style="1" customWidth="1"/>
    <col min="14618" max="14618" width="0" style="1" hidden="1" customWidth="1"/>
    <col min="14619" max="14619" width="17.28515625" style="1" customWidth="1"/>
    <col min="14620" max="14620" width="12.7109375" style="1" customWidth="1"/>
    <col min="14621" max="14621" width="0" style="1" hidden="1" customWidth="1"/>
    <col min="14622" max="14622" width="5.28515625" style="1" customWidth="1"/>
    <col min="14623" max="14623" width="0" style="1" hidden="1" customWidth="1"/>
    <col min="14624" max="14624" width="17" style="1" customWidth="1"/>
    <col min="14625" max="14625" width="6.28515625" style="1" customWidth="1"/>
    <col min="14626" max="14626" width="0" style="1" hidden="1" customWidth="1"/>
    <col min="14627" max="14627" width="14.28515625" style="1" customWidth="1"/>
    <col min="14628" max="14628" width="7.5703125" style="1" customWidth="1"/>
    <col min="14629" max="14629" width="0" style="1" hidden="1" customWidth="1"/>
    <col min="14630" max="14631" width="14.28515625" style="1" customWidth="1"/>
    <col min="14632" max="14632" width="20.85546875" style="1" customWidth="1"/>
    <col min="14633" max="14633" width="14.42578125" style="1" customWidth="1"/>
    <col min="14634" max="14634" width="15" style="1" customWidth="1"/>
    <col min="14635" max="14635" width="2.7109375" style="1" customWidth="1"/>
    <col min="14636" max="14636" width="11.7109375" style="1" customWidth="1"/>
    <col min="14637" max="14637" width="11.5703125" style="1" customWidth="1"/>
    <col min="14638" max="14638" width="2.28515625" style="1" customWidth="1"/>
    <col min="14639" max="14639" width="41" style="1" customWidth="1"/>
    <col min="14640" max="14640" width="14.28515625" style="1" customWidth="1"/>
    <col min="14641" max="14642" width="11.5703125" style="1" customWidth="1"/>
    <col min="14643" max="14643" width="21.85546875" style="1" customWidth="1"/>
    <col min="14644" max="14835" width="11.5703125" style="1"/>
    <col min="14836" max="14836" width="21.85546875" style="1" customWidth="1"/>
    <col min="14837" max="14837" width="13.85546875" style="1" customWidth="1"/>
    <col min="14838" max="14838" width="38.7109375" style="1" customWidth="1"/>
    <col min="14839" max="14839" width="3" style="1" bestFit="1" customWidth="1"/>
    <col min="14840" max="14840" width="32.28515625" style="1" customWidth="1"/>
    <col min="14841" max="14841" width="46.28515625" style="1" customWidth="1"/>
    <col min="14842" max="14842" width="19" style="1" customWidth="1"/>
    <col min="14843" max="14843" width="0" style="1" hidden="1" customWidth="1"/>
    <col min="14844" max="14844" width="17.7109375" style="1" customWidth="1"/>
    <col min="14845" max="14845" width="0" style="1" hidden="1" customWidth="1"/>
    <col min="14846" max="14846" width="22.28515625" style="1" customWidth="1"/>
    <col min="14847" max="14847" width="5.28515625" style="1" customWidth="1"/>
    <col min="14848" max="14848" width="36.28515625" style="1" customWidth="1"/>
    <col min="14849" max="14849" width="5.7109375" style="1" customWidth="1"/>
    <col min="14850" max="14850" width="0" style="1" hidden="1" customWidth="1"/>
    <col min="14851" max="14851" width="20.7109375" style="1" customWidth="1"/>
    <col min="14852" max="14852" width="4.85546875" style="1" customWidth="1"/>
    <col min="14853" max="14853" width="0" style="1" hidden="1" customWidth="1"/>
    <col min="14854" max="14854" width="24.7109375" style="1" customWidth="1"/>
    <col min="14855" max="14855" width="12.28515625" style="1" customWidth="1"/>
    <col min="14856" max="14856" width="0" style="1" hidden="1" customWidth="1"/>
    <col min="14857" max="14857" width="3.42578125" style="1" customWidth="1"/>
    <col min="14858" max="14858" width="0" style="1" hidden="1" customWidth="1"/>
    <col min="14859" max="14859" width="17.7109375" style="1" customWidth="1"/>
    <col min="14860" max="14860" width="3.42578125" style="1" customWidth="1"/>
    <col min="14861" max="14861" width="0" style="1" hidden="1" customWidth="1"/>
    <col min="14862" max="14862" width="23.7109375" style="1" customWidth="1"/>
    <col min="14863" max="14863" width="10" style="1" customWidth="1"/>
    <col min="14864" max="14864" width="0" style="1" hidden="1" customWidth="1"/>
    <col min="14865" max="14866" width="14.7109375" style="1" customWidth="1"/>
    <col min="14867" max="14867" width="12.85546875" style="1" customWidth="1"/>
    <col min="14868" max="14868" width="3.28515625" style="1" customWidth="1"/>
    <col min="14869" max="14869" width="30.28515625" style="1" customWidth="1"/>
    <col min="14870" max="14870" width="5" style="1" customWidth="1"/>
    <col min="14871" max="14871" width="0" style="1" hidden="1" customWidth="1"/>
    <col min="14872" max="14872" width="14.28515625" style="1" customWidth="1"/>
    <col min="14873" max="14873" width="5.7109375" style="1" customWidth="1"/>
    <col min="14874" max="14874" width="0" style="1" hidden="1" customWidth="1"/>
    <col min="14875" max="14875" width="17.28515625" style="1" customWidth="1"/>
    <col min="14876" max="14876" width="12.7109375" style="1" customWidth="1"/>
    <col min="14877" max="14877" width="0" style="1" hidden="1" customWidth="1"/>
    <col min="14878" max="14878" width="5.28515625" style="1" customWidth="1"/>
    <col min="14879" max="14879" width="0" style="1" hidden="1" customWidth="1"/>
    <col min="14880" max="14880" width="17" style="1" customWidth="1"/>
    <col min="14881" max="14881" width="6.28515625" style="1" customWidth="1"/>
    <col min="14882" max="14882" width="0" style="1" hidden="1" customWidth="1"/>
    <col min="14883" max="14883" width="14.28515625" style="1" customWidth="1"/>
    <col min="14884" max="14884" width="7.5703125" style="1" customWidth="1"/>
    <col min="14885" max="14885" width="0" style="1" hidden="1" customWidth="1"/>
    <col min="14886" max="14887" width="14.28515625" style="1" customWidth="1"/>
    <col min="14888" max="14888" width="20.85546875" style="1" customWidth="1"/>
    <col min="14889" max="14889" width="14.42578125" style="1" customWidth="1"/>
    <col min="14890" max="14890" width="15" style="1" customWidth="1"/>
    <col min="14891" max="14891" width="2.7109375" style="1" customWidth="1"/>
    <col min="14892" max="14892" width="11.7109375" style="1" customWidth="1"/>
    <col min="14893" max="14893" width="11.5703125" style="1" customWidth="1"/>
    <col min="14894" max="14894" width="2.28515625" style="1" customWidth="1"/>
    <col min="14895" max="14895" width="41" style="1" customWidth="1"/>
    <col min="14896" max="14896" width="14.28515625" style="1" customWidth="1"/>
    <col min="14897" max="14898" width="11.5703125" style="1" customWidth="1"/>
    <col min="14899" max="14899" width="21.85546875" style="1" customWidth="1"/>
    <col min="14900" max="15091" width="11.5703125" style="1"/>
    <col min="15092" max="15092" width="21.85546875" style="1" customWidth="1"/>
    <col min="15093" max="15093" width="13.85546875" style="1" customWidth="1"/>
    <col min="15094" max="15094" width="38.7109375" style="1" customWidth="1"/>
    <col min="15095" max="15095" width="3" style="1" bestFit="1" customWidth="1"/>
    <col min="15096" max="15096" width="32.28515625" style="1" customWidth="1"/>
    <col min="15097" max="15097" width="46.28515625" style="1" customWidth="1"/>
    <col min="15098" max="15098" width="19" style="1" customWidth="1"/>
    <col min="15099" max="15099" width="0" style="1" hidden="1" customWidth="1"/>
    <col min="15100" max="15100" width="17.7109375" style="1" customWidth="1"/>
    <col min="15101" max="15101" width="0" style="1" hidden="1" customWidth="1"/>
    <col min="15102" max="15102" width="22.28515625" style="1" customWidth="1"/>
    <col min="15103" max="15103" width="5.28515625" style="1" customWidth="1"/>
    <col min="15104" max="15104" width="36.28515625" style="1" customWidth="1"/>
    <col min="15105" max="15105" width="5.7109375" style="1" customWidth="1"/>
    <col min="15106" max="15106" width="0" style="1" hidden="1" customWidth="1"/>
    <col min="15107" max="15107" width="20.7109375" style="1" customWidth="1"/>
    <col min="15108" max="15108" width="4.85546875" style="1" customWidth="1"/>
    <col min="15109" max="15109" width="0" style="1" hidden="1" customWidth="1"/>
    <col min="15110" max="15110" width="24.7109375" style="1" customWidth="1"/>
    <col min="15111" max="15111" width="12.28515625" style="1" customWidth="1"/>
    <col min="15112" max="15112" width="0" style="1" hidden="1" customWidth="1"/>
    <col min="15113" max="15113" width="3.42578125" style="1" customWidth="1"/>
    <col min="15114" max="15114" width="0" style="1" hidden="1" customWidth="1"/>
    <col min="15115" max="15115" width="17.7109375" style="1" customWidth="1"/>
    <col min="15116" max="15116" width="3.42578125" style="1" customWidth="1"/>
    <col min="15117" max="15117" width="0" style="1" hidden="1" customWidth="1"/>
    <col min="15118" max="15118" width="23.7109375" style="1" customWidth="1"/>
    <col min="15119" max="15119" width="10" style="1" customWidth="1"/>
    <col min="15120" max="15120" width="0" style="1" hidden="1" customWidth="1"/>
    <col min="15121" max="15122" width="14.7109375" style="1" customWidth="1"/>
    <col min="15123" max="15123" width="12.85546875" style="1" customWidth="1"/>
    <col min="15124" max="15124" width="3.28515625" style="1" customWidth="1"/>
    <col min="15125" max="15125" width="30.28515625" style="1" customWidth="1"/>
    <col min="15126" max="15126" width="5" style="1" customWidth="1"/>
    <col min="15127" max="15127" width="0" style="1" hidden="1" customWidth="1"/>
    <col min="15128" max="15128" width="14.28515625" style="1" customWidth="1"/>
    <col min="15129" max="15129" width="5.7109375" style="1" customWidth="1"/>
    <col min="15130" max="15130" width="0" style="1" hidden="1" customWidth="1"/>
    <col min="15131" max="15131" width="17.28515625" style="1" customWidth="1"/>
    <col min="15132" max="15132" width="12.7109375" style="1" customWidth="1"/>
    <col min="15133" max="15133" width="0" style="1" hidden="1" customWidth="1"/>
    <col min="15134" max="15134" width="5.28515625" style="1" customWidth="1"/>
    <col min="15135" max="15135" width="0" style="1" hidden="1" customWidth="1"/>
    <col min="15136" max="15136" width="17" style="1" customWidth="1"/>
    <col min="15137" max="15137" width="6.28515625" style="1" customWidth="1"/>
    <col min="15138" max="15138" width="0" style="1" hidden="1" customWidth="1"/>
    <col min="15139" max="15139" width="14.28515625" style="1" customWidth="1"/>
    <col min="15140" max="15140" width="7.5703125" style="1" customWidth="1"/>
    <col min="15141" max="15141" width="0" style="1" hidden="1" customWidth="1"/>
    <col min="15142" max="15143" width="14.28515625" style="1" customWidth="1"/>
    <col min="15144" max="15144" width="20.85546875" style="1" customWidth="1"/>
    <col min="15145" max="15145" width="14.42578125" style="1" customWidth="1"/>
    <col min="15146" max="15146" width="15" style="1" customWidth="1"/>
    <col min="15147" max="15147" width="2.7109375" style="1" customWidth="1"/>
    <col min="15148" max="15148" width="11.7109375" style="1" customWidth="1"/>
    <col min="15149" max="15149" width="11.5703125" style="1" customWidth="1"/>
    <col min="15150" max="15150" width="2.28515625" style="1" customWidth="1"/>
    <col min="15151" max="15151" width="41" style="1" customWidth="1"/>
    <col min="15152" max="15152" width="14.28515625" style="1" customWidth="1"/>
    <col min="15153" max="15154" width="11.5703125" style="1" customWidth="1"/>
    <col min="15155" max="15155" width="21.85546875" style="1" customWidth="1"/>
    <col min="15156" max="15347" width="11.5703125" style="1"/>
    <col min="15348" max="15348" width="21.85546875" style="1" customWidth="1"/>
    <col min="15349" max="15349" width="13.85546875" style="1" customWidth="1"/>
    <col min="15350" max="15350" width="38.7109375" style="1" customWidth="1"/>
    <col min="15351" max="15351" width="3" style="1" bestFit="1" customWidth="1"/>
    <col min="15352" max="15352" width="32.28515625" style="1" customWidth="1"/>
    <col min="15353" max="15353" width="46.28515625" style="1" customWidth="1"/>
    <col min="15354" max="15354" width="19" style="1" customWidth="1"/>
    <col min="15355" max="15355" width="0" style="1" hidden="1" customWidth="1"/>
    <col min="15356" max="15356" width="17.7109375" style="1" customWidth="1"/>
    <col min="15357" max="15357" width="0" style="1" hidden="1" customWidth="1"/>
    <col min="15358" max="15358" width="22.28515625" style="1" customWidth="1"/>
    <col min="15359" max="15359" width="5.28515625" style="1" customWidth="1"/>
    <col min="15360" max="15360" width="36.28515625" style="1" customWidth="1"/>
    <col min="15361" max="15361" width="5.7109375" style="1" customWidth="1"/>
    <col min="15362" max="15362" width="0" style="1" hidden="1" customWidth="1"/>
    <col min="15363" max="15363" width="20.7109375" style="1" customWidth="1"/>
    <col min="15364" max="15364" width="4.85546875" style="1" customWidth="1"/>
    <col min="15365" max="15365" width="0" style="1" hidden="1" customWidth="1"/>
    <col min="15366" max="15366" width="24.7109375" style="1" customWidth="1"/>
    <col min="15367" max="15367" width="12.28515625" style="1" customWidth="1"/>
    <col min="15368" max="15368" width="0" style="1" hidden="1" customWidth="1"/>
    <col min="15369" max="15369" width="3.42578125" style="1" customWidth="1"/>
    <col min="15370" max="15370" width="0" style="1" hidden="1" customWidth="1"/>
    <col min="15371" max="15371" width="17.7109375" style="1" customWidth="1"/>
    <col min="15372" max="15372" width="3.42578125" style="1" customWidth="1"/>
    <col min="15373" max="15373" width="0" style="1" hidden="1" customWidth="1"/>
    <col min="15374" max="15374" width="23.7109375" style="1" customWidth="1"/>
    <col min="15375" max="15375" width="10" style="1" customWidth="1"/>
    <col min="15376" max="15376" width="0" style="1" hidden="1" customWidth="1"/>
    <col min="15377" max="15378" width="14.7109375" style="1" customWidth="1"/>
    <col min="15379" max="15379" width="12.85546875" style="1" customWidth="1"/>
    <col min="15380" max="15380" width="3.28515625" style="1" customWidth="1"/>
    <col min="15381" max="15381" width="30.28515625" style="1" customWidth="1"/>
    <col min="15382" max="15382" width="5" style="1" customWidth="1"/>
    <col min="15383" max="15383" width="0" style="1" hidden="1" customWidth="1"/>
    <col min="15384" max="15384" width="14.28515625" style="1" customWidth="1"/>
    <col min="15385" max="15385" width="5.7109375" style="1" customWidth="1"/>
    <col min="15386" max="15386" width="0" style="1" hidden="1" customWidth="1"/>
    <col min="15387" max="15387" width="17.28515625" style="1" customWidth="1"/>
    <col min="15388" max="15388" width="12.7109375" style="1" customWidth="1"/>
    <col min="15389" max="15389" width="0" style="1" hidden="1" customWidth="1"/>
    <col min="15390" max="15390" width="5.28515625" style="1" customWidth="1"/>
    <col min="15391" max="15391" width="0" style="1" hidden="1" customWidth="1"/>
    <col min="15392" max="15392" width="17" style="1" customWidth="1"/>
    <col min="15393" max="15393" width="6.28515625" style="1" customWidth="1"/>
    <col min="15394" max="15394" width="0" style="1" hidden="1" customWidth="1"/>
    <col min="15395" max="15395" width="14.28515625" style="1" customWidth="1"/>
    <col min="15396" max="15396" width="7.5703125" style="1" customWidth="1"/>
    <col min="15397" max="15397" width="0" style="1" hidden="1" customWidth="1"/>
    <col min="15398" max="15399" width="14.28515625" style="1" customWidth="1"/>
    <col min="15400" max="15400" width="20.85546875" style="1" customWidth="1"/>
    <col min="15401" max="15401" width="14.42578125" style="1" customWidth="1"/>
    <col min="15402" max="15402" width="15" style="1" customWidth="1"/>
    <col min="15403" max="15403" width="2.7109375" style="1" customWidth="1"/>
    <col min="15404" max="15404" width="11.7109375" style="1" customWidth="1"/>
    <col min="15405" max="15405" width="11.5703125" style="1" customWidth="1"/>
    <col min="15406" max="15406" width="2.28515625" style="1" customWidth="1"/>
    <col min="15407" max="15407" width="41" style="1" customWidth="1"/>
    <col min="15408" max="15408" width="14.28515625" style="1" customWidth="1"/>
    <col min="15409" max="15410" width="11.5703125" style="1" customWidth="1"/>
    <col min="15411" max="15411" width="21.85546875" style="1" customWidth="1"/>
    <col min="15412" max="15603" width="11.5703125" style="1"/>
    <col min="15604" max="15604" width="21.85546875" style="1" customWidth="1"/>
    <col min="15605" max="15605" width="13.85546875" style="1" customWidth="1"/>
    <col min="15606" max="15606" width="38.7109375" style="1" customWidth="1"/>
    <col min="15607" max="15607" width="3" style="1" bestFit="1" customWidth="1"/>
    <col min="15608" max="15608" width="32.28515625" style="1" customWidth="1"/>
    <col min="15609" max="15609" width="46.28515625" style="1" customWidth="1"/>
    <col min="15610" max="15610" width="19" style="1" customWidth="1"/>
    <col min="15611" max="15611" width="0" style="1" hidden="1" customWidth="1"/>
    <col min="15612" max="15612" width="17.7109375" style="1" customWidth="1"/>
    <col min="15613" max="15613" width="0" style="1" hidden="1" customWidth="1"/>
    <col min="15614" max="15614" width="22.28515625" style="1" customWidth="1"/>
    <col min="15615" max="15615" width="5.28515625" style="1" customWidth="1"/>
    <col min="15616" max="15616" width="36.28515625" style="1" customWidth="1"/>
    <col min="15617" max="15617" width="5.7109375" style="1" customWidth="1"/>
    <col min="15618" max="15618" width="0" style="1" hidden="1" customWidth="1"/>
    <col min="15619" max="15619" width="20.7109375" style="1" customWidth="1"/>
    <col min="15620" max="15620" width="4.85546875" style="1" customWidth="1"/>
    <col min="15621" max="15621" width="0" style="1" hidden="1" customWidth="1"/>
    <col min="15622" max="15622" width="24.7109375" style="1" customWidth="1"/>
    <col min="15623" max="15623" width="12.28515625" style="1" customWidth="1"/>
    <col min="15624" max="15624" width="0" style="1" hidden="1" customWidth="1"/>
    <col min="15625" max="15625" width="3.42578125" style="1" customWidth="1"/>
    <col min="15626" max="15626" width="0" style="1" hidden="1" customWidth="1"/>
    <col min="15627" max="15627" width="17.7109375" style="1" customWidth="1"/>
    <col min="15628" max="15628" width="3.42578125" style="1" customWidth="1"/>
    <col min="15629" max="15629" width="0" style="1" hidden="1" customWidth="1"/>
    <col min="15630" max="15630" width="23.7109375" style="1" customWidth="1"/>
    <col min="15631" max="15631" width="10" style="1" customWidth="1"/>
    <col min="15632" max="15632" width="0" style="1" hidden="1" customWidth="1"/>
    <col min="15633" max="15634" width="14.7109375" style="1" customWidth="1"/>
    <col min="15635" max="15635" width="12.85546875" style="1" customWidth="1"/>
    <col min="15636" max="15636" width="3.28515625" style="1" customWidth="1"/>
    <col min="15637" max="15637" width="30.28515625" style="1" customWidth="1"/>
    <col min="15638" max="15638" width="5" style="1" customWidth="1"/>
    <col min="15639" max="15639" width="0" style="1" hidden="1" customWidth="1"/>
    <col min="15640" max="15640" width="14.28515625" style="1" customWidth="1"/>
    <col min="15641" max="15641" width="5.7109375" style="1" customWidth="1"/>
    <col min="15642" max="15642" width="0" style="1" hidden="1" customWidth="1"/>
    <col min="15643" max="15643" width="17.28515625" style="1" customWidth="1"/>
    <col min="15644" max="15644" width="12.7109375" style="1" customWidth="1"/>
    <col min="15645" max="15645" width="0" style="1" hidden="1" customWidth="1"/>
    <col min="15646" max="15646" width="5.28515625" style="1" customWidth="1"/>
    <col min="15647" max="15647" width="0" style="1" hidden="1" customWidth="1"/>
    <col min="15648" max="15648" width="17" style="1" customWidth="1"/>
    <col min="15649" max="15649" width="6.28515625" style="1" customWidth="1"/>
    <col min="15650" max="15650" width="0" style="1" hidden="1" customWidth="1"/>
    <col min="15651" max="15651" width="14.28515625" style="1" customWidth="1"/>
    <col min="15652" max="15652" width="7.5703125" style="1" customWidth="1"/>
    <col min="15653" max="15653" width="0" style="1" hidden="1" customWidth="1"/>
    <col min="15654" max="15655" width="14.28515625" style="1" customWidth="1"/>
    <col min="15656" max="15656" width="20.85546875" style="1" customWidth="1"/>
    <col min="15657" max="15657" width="14.42578125" style="1" customWidth="1"/>
    <col min="15658" max="15658" width="15" style="1" customWidth="1"/>
    <col min="15659" max="15659" width="2.7109375" style="1" customWidth="1"/>
    <col min="15660" max="15660" width="11.7109375" style="1" customWidth="1"/>
    <col min="15661" max="15661" width="11.5703125" style="1" customWidth="1"/>
    <col min="15662" max="15662" width="2.28515625" style="1" customWidth="1"/>
    <col min="15663" max="15663" width="41" style="1" customWidth="1"/>
    <col min="15664" max="15664" width="14.28515625" style="1" customWidth="1"/>
    <col min="15665" max="15666" width="11.5703125" style="1" customWidth="1"/>
    <col min="15667" max="15667" width="21.85546875" style="1" customWidth="1"/>
    <col min="15668" max="15859" width="11.5703125" style="1"/>
    <col min="15860" max="15860" width="21.85546875" style="1" customWidth="1"/>
    <col min="15861" max="15861" width="13.85546875" style="1" customWidth="1"/>
    <col min="15862" max="15862" width="38.7109375" style="1" customWidth="1"/>
    <col min="15863" max="15863" width="3" style="1" bestFit="1" customWidth="1"/>
    <col min="15864" max="15864" width="32.28515625" style="1" customWidth="1"/>
    <col min="15865" max="15865" width="46.28515625" style="1" customWidth="1"/>
    <col min="15866" max="15866" width="19" style="1" customWidth="1"/>
    <col min="15867" max="15867" width="0" style="1" hidden="1" customWidth="1"/>
    <col min="15868" max="15868" width="17.7109375" style="1" customWidth="1"/>
    <col min="15869" max="15869" width="0" style="1" hidden="1" customWidth="1"/>
    <col min="15870" max="15870" width="22.28515625" style="1" customWidth="1"/>
    <col min="15871" max="15871" width="5.28515625" style="1" customWidth="1"/>
    <col min="15872" max="15872" width="36.28515625" style="1" customWidth="1"/>
    <col min="15873" max="15873" width="5.7109375" style="1" customWidth="1"/>
    <col min="15874" max="15874" width="0" style="1" hidden="1" customWidth="1"/>
    <col min="15875" max="15875" width="20.7109375" style="1" customWidth="1"/>
    <col min="15876" max="15876" width="4.85546875" style="1" customWidth="1"/>
    <col min="15877" max="15877" width="0" style="1" hidden="1" customWidth="1"/>
    <col min="15878" max="15878" width="24.7109375" style="1" customWidth="1"/>
    <col min="15879" max="15879" width="12.28515625" style="1" customWidth="1"/>
    <col min="15880" max="15880" width="0" style="1" hidden="1" customWidth="1"/>
    <col min="15881" max="15881" width="3.42578125" style="1" customWidth="1"/>
    <col min="15882" max="15882" width="0" style="1" hidden="1" customWidth="1"/>
    <col min="15883" max="15883" width="17.7109375" style="1" customWidth="1"/>
    <col min="15884" max="15884" width="3.42578125" style="1" customWidth="1"/>
    <col min="15885" max="15885" width="0" style="1" hidden="1" customWidth="1"/>
    <col min="15886" max="15886" width="23.7109375" style="1" customWidth="1"/>
    <col min="15887" max="15887" width="10" style="1" customWidth="1"/>
    <col min="15888" max="15888" width="0" style="1" hidden="1" customWidth="1"/>
    <col min="15889" max="15890" width="14.7109375" style="1" customWidth="1"/>
    <col min="15891" max="15891" width="12.85546875" style="1" customWidth="1"/>
    <col min="15892" max="15892" width="3.28515625" style="1" customWidth="1"/>
    <col min="15893" max="15893" width="30.28515625" style="1" customWidth="1"/>
    <col min="15894" max="15894" width="5" style="1" customWidth="1"/>
    <col min="15895" max="15895" width="0" style="1" hidden="1" customWidth="1"/>
    <col min="15896" max="15896" width="14.28515625" style="1" customWidth="1"/>
    <col min="15897" max="15897" width="5.7109375" style="1" customWidth="1"/>
    <col min="15898" max="15898" width="0" style="1" hidden="1" customWidth="1"/>
    <col min="15899" max="15899" width="17.28515625" style="1" customWidth="1"/>
    <col min="15900" max="15900" width="12.7109375" style="1" customWidth="1"/>
    <col min="15901" max="15901" width="0" style="1" hidden="1" customWidth="1"/>
    <col min="15902" max="15902" width="5.28515625" style="1" customWidth="1"/>
    <col min="15903" max="15903" width="0" style="1" hidden="1" customWidth="1"/>
    <col min="15904" max="15904" width="17" style="1" customWidth="1"/>
    <col min="15905" max="15905" width="6.28515625" style="1" customWidth="1"/>
    <col min="15906" max="15906" width="0" style="1" hidden="1" customWidth="1"/>
    <col min="15907" max="15907" width="14.28515625" style="1" customWidth="1"/>
    <col min="15908" max="15908" width="7.5703125" style="1" customWidth="1"/>
    <col min="15909" max="15909" width="0" style="1" hidden="1" customWidth="1"/>
    <col min="15910" max="15911" width="14.28515625" style="1" customWidth="1"/>
    <col min="15912" max="15912" width="20.85546875" style="1" customWidth="1"/>
    <col min="15913" max="15913" width="14.42578125" style="1" customWidth="1"/>
    <col min="15914" max="15914" width="15" style="1" customWidth="1"/>
    <col min="15915" max="15915" width="2.7109375" style="1" customWidth="1"/>
    <col min="15916" max="15916" width="11.7109375" style="1" customWidth="1"/>
    <col min="15917" max="15917" width="11.5703125" style="1" customWidth="1"/>
    <col min="15918" max="15918" width="2.28515625" style="1" customWidth="1"/>
    <col min="15919" max="15919" width="41" style="1" customWidth="1"/>
    <col min="15920" max="15920" width="14.28515625" style="1" customWidth="1"/>
    <col min="15921" max="15922" width="11.5703125" style="1" customWidth="1"/>
    <col min="15923" max="15923" width="21.85546875" style="1" customWidth="1"/>
    <col min="15924" max="16115" width="11.5703125" style="1"/>
    <col min="16116" max="16116" width="21.85546875" style="1" customWidth="1"/>
    <col min="16117" max="16117" width="13.85546875" style="1" customWidth="1"/>
    <col min="16118" max="16118" width="38.7109375" style="1" customWidth="1"/>
    <col min="16119" max="16119" width="3" style="1" bestFit="1" customWidth="1"/>
    <col min="16120" max="16120" width="32.28515625" style="1" customWidth="1"/>
    <col min="16121" max="16121" width="46.28515625" style="1" customWidth="1"/>
    <col min="16122" max="16122" width="19" style="1" customWidth="1"/>
    <col min="16123" max="16123" width="0" style="1" hidden="1" customWidth="1"/>
    <col min="16124" max="16124" width="17.7109375" style="1" customWidth="1"/>
    <col min="16125" max="16125" width="0" style="1" hidden="1" customWidth="1"/>
    <col min="16126" max="16126" width="22.28515625" style="1" customWidth="1"/>
    <col min="16127" max="16127" width="5.28515625" style="1" customWidth="1"/>
    <col min="16128" max="16128" width="36.28515625" style="1" customWidth="1"/>
    <col min="16129" max="16129" width="5.7109375" style="1" customWidth="1"/>
    <col min="16130" max="16130" width="0" style="1" hidden="1" customWidth="1"/>
    <col min="16131" max="16131" width="20.7109375" style="1" customWidth="1"/>
    <col min="16132" max="16132" width="4.85546875" style="1" customWidth="1"/>
    <col min="16133" max="16133" width="0" style="1" hidden="1" customWidth="1"/>
    <col min="16134" max="16134" width="24.7109375" style="1" customWidth="1"/>
    <col min="16135" max="16135" width="12.28515625" style="1" customWidth="1"/>
    <col min="16136" max="16136" width="0" style="1" hidden="1" customWidth="1"/>
    <col min="16137" max="16137" width="3.42578125" style="1" customWidth="1"/>
    <col min="16138" max="16138" width="0" style="1" hidden="1" customWidth="1"/>
    <col min="16139" max="16139" width="17.7109375" style="1" customWidth="1"/>
    <col min="16140" max="16140" width="3.42578125" style="1" customWidth="1"/>
    <col min="16141" max="16141" width="0" style="1" hidden="1" customWidth="1"/>
    <col min="16142" max="16142" width="23.7109375" style="1" customWidth="1"/>
    <col min="16143" max="16143" width="10" style="1" customWidth="1"/>
    <col min="16144" max="16144" width="0" style="1" hidden="1" customWidth="1"/>
    <col min="16145" max="16146" width="14.7109375" style="1" customWidth="1"/>
    <col min="16147" max="16147" width="12.85546875" style="1" customWidth="1"/>
    <col min="16148" max="16148" width="3.28515625" style="1" customWidth="1"/>
    <col min="16149" max="16149" width="30.28515625" style="1" customWidth="1"/>
    <col min="16150" max="16150" width="5" style="1" customWidth="1"/>
    <col min="16151" max="16151" width="0" style="1" hidden="1" customWidth="1"/>
    <col min="16152" max="16152" width="14.28515625" style="1" customWidth="1"/>
    <col min="16153" max="16153" width="5.7109375" style="1" customWidth="1"/>
    <col min="16154" max="16154" width="0" style="1" hidden="1" customWidth="1"/>
    <col min="16155" max="16155" width="17.28515625" style="1" customWidth="1"/>
    <col min="16156" max="16156" width="12.7109375" style="1" customWidth="1"/>
    <col min="16157" max="16157" width="0" style="1" hidden="1" customWidth="1"/>
    <col min="16158" max="16158" width="5.28515625" style="1" customWidth="1"/>
    <col min="16159" max="16159" width="0" style="1" hidden="1" customWidth="1"/>
    <col min="16160" max="16160" width="17" style="1" customWidth="1"/>
    <col min="16161" max="16161" width="6.28515625" style="1" customWidth="1"/>
    <col min="16162" max="16162" width="0" style="1" hidden="1" customWidth="1"/>
    <col min="16163" max="16163" width="14.28515625" style="1" customWidth="1"/>
    <col min="16164" max="16164" width="7.5703125" style="1" customWidth="1"/>
    <col min="16165" max="16165" width="0" style="1" hidden="1" customWidth="1"/>
    <col min="16166" max="16167" width="14.28515625" style="1" customWidth="1"/>
    <col min="16168" max="16168" width="20.85546875" style="1" customWidth="1"/>
    <col min="16169" max="16169" width="14.42578125" style="1" customWidth="1"/>
    <col min="16170" max="16170" width="15" style="1" customWidth="1"/>
    <col min="16171" max="16171" width="2.7109375" style="1" customWidth="1"/>
    <col min="16172" max="16172" width="11.7109375" style="1" customWidth="1"/>
    <col min="16173" max="16173" width="11.5703125" style="1" customWidth="1"/>
    <col min="16174" max="16174" width="2.28515625" style="1" customWidth="1"/>
    <col min="16175" max="16175" width="41" style="1" customWidth="1"/>
    <col min="16176" max="16176" width="14.28515625" style="1" customWidth="1"/>
    <col min="16177" max="16178" width="11.5703125" style="1" customWidth="1"/>
    <col min="16179" max="16179" width="21.85546875" style="1" customWidth="1"/>
    <col min="16180" max="16373" width="11.5703125" style="1"/>
    <col min="16374" max="16384" width="11.5703125" style="1" customWidth="1"/>
  </cols>
  <sheetData>
    <row r="1" spans="1:76" ht="19.5" customHeight="1" x14ac:dyDescent="0.25">
      <c r="A1" s="935" t="s">
        <v>150</v>
      </c>
      <c r="B1" s="936"/>
      <c r="C1" s="936"/>
      <c r="D1" s="936"/>
      <c r="E1" s="936"/>
      <c r="F1" s="936"/>
      <c r="G1" s="936"/>
      <c r="H1" s="936"/>
      <c r="I1" s="936"/>
      <c r="J1" s="936"/>
      <c r="K1" s="936"/>
      <c r="L1" s="936"/>
      <c r="M1" s="936"/>
      <c r="N1" s="936"/>
      <c r="O1" s="936"/>
      <c r="P1" s="936"/>
      <c r="Q1" s="936"/>
      <c r="R1" s="936"/>
      <c r="S1" s="936"/>
      <c r="T1" s="936"/>
      <c r="U1" s="945" t="s">
        <v>151</v>
      </c>
      <c r="V1" s="945"/>
      <c r="W1" s="945"/>
      <c r="X1" s="945"/>
      <c r="Y1" s="945"/>
      <c r="Z1" s="945"/>
      <c r="AA1" s="945"/>
      <c r="AB1" s="945"/>
      <c r="AC1" s="953" t="s">
        <v>152</v>
      </c>
      <c r="AD1" s="953"/>
      <c r="AE1" s="953"/>
      <c r="AF1" s="953"/>
      <c r="AG1" s="953"/>
      <c r="AH1" s="953"/>
      <c r="AI1" s="953"/>
      <c r="AJ1" s="953"/>
      <c r="AK1" s="78"/>
      <c r="AL1" s="951" t="s">
        <v>153</v>
      </c>
      <c r="AM1" s="951"/>
      <c r="AN1" s="952"/>
      <c r="AO1" s="780" t="s">
        <v>522</v>
      </c>
      <c r="AP1" s="781"/>
      <c r="AQ1" s="781"/>
      <c r="AR1" s="781"/>
      <c r="AS1" s="781"/>
      <c r="AT1" s="781"/>
      <c r="AU1" s="781"/>
      <c r="AV1" s="781"/>
      <c r="AW1" s="781"/>
      <c r="AX1" s="781"/>
      <c r="AY1" s="781"/>
      <c r="AZ1" s="781"/>
      <c r="BA1" s="781"/>
      <c r="BB1" s="781"/>
      <c r="BC1" s="781"/>
      <c r="BD1" s="781"/>
      <c r="BE1" s="781"/>
      <c r="BF1" s="781"/>
      <c r="BG1" s="781"/>
      <c r="BH1" s="781"/>
      <c r="BI1" s="781"/>
      <c r="BJ1" s="781"/>
      <c r="BK1" s="781"/>
      <c r="BL1" s="781"/>
      <c r="BM1" s="781"/>
      <c r="BN1" s="781"/>
      <c r="BO1" s="781"/>
      <c r="BP1" s="781"/>
      <c r="BQ1" s="781"/>
      <c r="BR1" s="781"/>
      <c r="BS1" s="781"/>
      <c r="BT1" s="781"/>
      <c r="BU1" s="781"/>
      <c r="BV1" s="781"/>
      <c r="BW1" s="781"/>
      <c r="BX1" s="781"/>
    </row>
    <row r="2" spans="1:76" ht="18.75" customHeight="1" x14ac:dyDescent="0.25">
      <c r="A2" s="937"/>
      <c r="B2" s="938"/>
      <c r="C2" s="938"/>
      <c r="D2" s="938"/>
      <c r="E2" s="938"/>
      <c r="F2" s="938"/>
      <c r="G2" s="938"/>
      <c r="H2" s="938"/>
      <c r="I2" s="938"/>
      <c r="J2" s="938"/>
      <c r="K2" s="938"/>
      <c r="L2" s="938"/>
      <c r="M2" s="938"/>
      <c r="N2" s="938"/>
      <c r="O2" s="938"/>
      <c r="P2" s="938"/>
      <c r="Q2" s="938"/>
      <c r="R2" s="938"/>
      <c r="S2" s="938"/>
      <c r="T2" s="938"/>
      <c r="U2" s="946"/>
      <c r="V2" s="946"/>
      <c r="W2" s="946"/>
      <c r="X2" s="946"/>
      <c r="Y2" s="946"/>
      <c r="Z2" s="946"/>
      <c r="AA2" s="946"/>
      <c r="AB2" s="946"/>
      <c r="AC2" s="948" t="s">
        <v>154</v>
      </c>
      <c r="AD2" s="948" t="s">
        <v>156</v>
      </c>
      <c r="AE2" s="948"/>
      <c r="AF2" s="948"/>
      <c r="AG2" s="948"/>
      <c r="AH2" s="948" t="s">
        <v>157</v>
      </c>
      <c r="AI2" s="948"/>
      <c r="AJ2" s="948"/>
      <c r="AK2" s="949" t="s">
        <v>159</v>
      </c>
      <c r="AL2" s="949"/>
      <c r="AM2" s="949"/>
      <c r="AN2" s="950" t="s">
        <v>9</v>
      </c>
      <c r="AO2" s="753" t="s">
        <v>160</v>
      </c>
      <c r="AP2" s="747"/>
      <c r="AQ2" s="747" t="s">
        <v>126</v>
      </c>
      <c r="AR2" s="747" t="s">
        <v>161</v>
      </c>
      <c r="AS2" s="747" t="s">
        <v>162</v>
      </c>
      <c r="AT2" s="747" t="s">
        <v>163</v>
      </c>
      <c r="AU2" s="907" t="s">
        <v>164</v>
      </c>
      <c r="AV2" s="779"/>
      <c r="AW2" s="779"/>
      <c r="AX2" s="779"/>
      <c r="AY2" s="779"/>
      <c r="AZ2" s="779"/>
      <c r="BA2" s="779"/>
      <c r="BB2" s="779"/>
      <c r="BC2" s="779"/>
      <c r="BD2" s="779"/>
      <c r="BE2" s="779"/>
      <c r="BF2" s="779"/>
      <c r="BG2" s="779"/>
      <c r="BH2" s="779"/>
      <c r="BI2" s="779"/>
      <c r="BJ2" s="779"/>
      <c r="BK2" s="779"/>
      <c r="BL2" s="779"/>
      <c r="BM2" s="779"/>
      <c r="BN2" s="779"/>
      <c r="BO2" s="779"/>
      <c r="BP2" s="779"/>
      <c r="BQ2" s="779"/>
      <c r="BR2" s="779"/>
      <c r="BS2" s="779"/>
      <c r="BT2" s="779"/>
      <c r="BU2" s="779"/>
      <c r="BV2" s="779"/>
      <c r="BW2" s="779"/>
      <c r="BX2" s="779"/>
    </row>
    <row r="3" spans="1:76" s="15" customFormat="1" ht="35.25" customHeight="1" x14ac:dyDescent="0.25">
      <c r="A3" s="141" t="s">
        <v>165</v>
      </c>
      <c r="B3" s="391" t="s">
        <v>124</v>
      </c>
      <c r="C3" s="391" t="s">
        <v>6</v>
      </c>
      <c r="D3" s="391" t="s">
        <v>1</v>
      </c>
      <c r="E3" s="391" t="s">
        <v>2</v>
      </c>
      <c r="F3" s="391" t="s">
        <v>166</v>
      </c>
      <c r="G3" s="947" t="s">
        <v>167</v>
      </c>
      <c r="H3" s="947"/>
      <c r="I3" s="391" t="s">
        <v>168</v>
      </c>
      <c r="J3" s="391" t="s">
        <v>16</v>
      </c>
      <c r="K3" s="391" t="s">
        <v>169</v>
      </c>
      <c r="L3" s="391" t="s">
        <v>170</v>
      </c>
      <c r="M3" s="391" t="s">
        <v>13</v>
      </c>
      <c r="N3" s="391" t="s">
        <v>146</v>
      </c>
      <c r="O3" s="391" t="s">
        <v>14</v>
      </c>
      <c r="P3" s="391" t="s">
        <v>146</v>
      </c>
      <c r="Q3" s="391" t="s">
        <v>15</v>
      </c>
      <c r="R3" s="391" t="s">
        <v>146</v>
      </c>
      <c r="S3" s="391" t="s">
        <v>171</v>
      </c>
      <c r="T3" s="391" t="s">
        <v>11</v>
      </c>
      <c r="U3" s="142" t="s">
        <v>172</v>
      </c>
      <c r="V3" s="140" t="s">
        <v>173</v>
      </c>
      <c r="W3" s="142" t="s">
        <v>146</v>
      </c>
      <c r="X3" s="140" t="s">
        <v>174</v>
      </c>
      <c r="Y3" s="142" t="s">
        <v>146</v>
      </c>
      <c r="Z3" s="140" t="s">
        <v>175</v>
      </c>
      <c r="AA3" s="140" t="s">
        <v>146</v>
      </c>
      <c r="AB3" s="140" t="s">
        <v>176</v>
      </c>
      <c r="AC3" s="948"/>
      <c r="AD3" s="392" t="s">
        <v>5</v>
      </c>
      <c r="AE3" s="143" t="s">
        <v>177</v>
      </c>
      <c r="AF3" s="392" t="s">
        <v>178</v>
      </c>
      <c r="AG3" s="392" t="s">
        <v>177</v>
      </c>
      <c r="AH3" s="948"/>
      <c r="AI3" s="948" t="s">
        <v>7</v>
      </c>
      <c r="AJ3" s="948"/>
      <c r="AK3" s="949"/>
      <c r="AL3" s="949"/>
      <c r="AM3" s="949"/>
      <c r="AN3" s="950"/>
      <c r="AO3" s="753"/>
      <c r="AP3" s="747"/>
      <c r="AQ3" s="747"/>
      <c r="AR3" s="747"/>
      <c r="AS3" s="747"/>
      <c r="AT3" s="747"/>
      <c r="AU3" s="341" t="s">
        <v>183</v>
      </c>
      <c r="AV3" s="341" t="s">
        <v>1029</v>
      </c>
      <c r="AW3" s="341" t="s">
        <v>184</v>
      </c>
      <c r="AX3" s="341" t="s">
        <v>1025</v>
      </c>
      <c r="AY3" s="341" t="s">
        <v>1026</v>
      </c>
      <c r="AZ3" s="341" t="s">
        <v>183</v>
      </c>
      <c r="BA3" s="341" t="s">
        <v>1029</v>
      </c>
      <c r="BB3" s="341" t="s">
        <v>184</v>
      </c>
      <c r="BC3" s="341" t="s">
        <v>1025</v>
      </c>
      <c r="BD3" s="341" t="s">
        <v>1026</v>
      </c>
      <c r="BE3" s="341" t="s">
        <v>183</v>
      </c>
      <c r="BF3" s="341" t="s">
        <v>1029</v>
      </c>
      <c r="BG3" s="341" t="s">
        <v>184</v>
      </c>
      <c r="BH3" s="341" t="s">
        <v>1025</v>
      </c>
      <c r="BI3" s="341" t="s">
        <v>1026</v>
      </c>
      <c r="BJ3" s="341" t="s">
        <v>183</v>
      </c>
      <c r="BK3" s="341" t="s">
        <v>1029</v>
      </c>
      <c r="BL3" s="341" t="s">
        <v>184</v>
      </c>
      <c r="BM3" s="341" t="s">
        <v>1025</v>
      </c>
      <c r="BN3" s="341" t="s">
        <v>1026</v>
      </c>
      <c r="BO3" s="341" t="s">
        <v>183</v>
      </c>
      <c r="BP3" s="341" t="s">
        <v>1029</v>
      </c>
      <c r="BQ3" s="341" t="s">
        <v>184</v>
      </c>
      <c r="BR3" s="341" t="s">
        <v>1025</v>
      </c>
      <c r="BS3" s="341" t="s">
        <v>1026</v>
      </c>
      <c r="BT3" s="341" t="s">
        <v>183</v>
      </c>
      <c r="BU3" s="341" t="s">
        <v>1029</v>
      </c>
      <c r="BV3" s="341" t="s">
        <v>184</v>
      </c>
      <c r="BW3" s="341" t="s">
        <v>1025</v>
      </c>
      <c r="BX3" s="341" t="s">
        <v>1026</v>
      </c>
    </row>
    <row r="4" spans="1:76" ht="213.75" customHeight="1" x14ac:dyDescent="0.25">
      <c r="A4" s="939" t="s">
        <v>196</v>
      </c>
      <c r="B4" s="931" t="s">
        <v>28</v>
      </c>
      <c r="C4" s="931" t="s">
        <v>89</v>
      </c>
      <c r="D4" s="931" t="s">
        <v>76</v>
      </c>
      <c r="E4" s="931" t="s">
        <v>34</v>
      </c>
      <c r="F4" s="943" t="s">
        <v>684</v>
      </c>
      <c r="G4" s="931" t="s">
        <v>1104</v>
      </c>
      <c r="H4" s="941" t="s">
        <v>1052</v>
      </c>
      <c r="I4" s="943" t="s">
        <v>685</v>
      </c>
      <c r="J4" s="931" t="s">
        <v>63</v>
      </c>
      <c r="K4" s="931">
        <v>1</v>
      </c>
      <c r="L4" s="933">
        <f>IF(J4="Diaria",+(K4/360),IF(J4="Mensual",+(K4/12),IF(J4="Bimestral",+(K4/6),IF(J4="Trimestral",+(K4/4),IF(J4="Semestral",+(K4/2),IF(J4="Anual",+(K4/1),""))))))</f>
        <v>8.3333333333333329E-2</v>
      </c>
      <c r="M4" s="931" t="s">
        <v>70</v>
      </c>
      <c r="N4" s="931">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931" t="s">
        <v>30</v>
      </c>
      <c r="P4" s="931">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931" t="s">
        <v>70</v>
      </c>
      <c r="R4" s="931">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929" t="s">
        <v>57</v>
      </c>
      <c r="T4" s="929" t="s">
        <v>43</v>
      </c>
      <c r="U4" s="929">
        <f>+MAX(N4,P4,R4)</f>
        <v>0.2</v>
      </c>
      <c r="V4" s="962" t="str">
        <f>IF(L4&lt;=20%,"Muy baja",IF(L4&lt;=40%,"Baja",IF(L4&lt;=60%,"Media",IF(L4&lt;=80%,"Alta",IF(L4&lt;=100%,"Muy alta",IF(L4&gt;=100%,"Muy alta",""))))))</f>
        <v>Muy baja</v>
      </c>
      <c r="W4" s="964">
        <f>+IFERROR(VLOOKUP(V4,Fórmula!$F$1:$G$6,2,FALSE),"")</f>
        <v>0.2</v>
      </c>
      <c r="X4" s="962" t="str">
        <f>IF(U4=20%,"Leve",IF(U4=40%,"Menor",IF(U4=60%,"Moderado",IF(U4=80%,"Mayor",IF(U4=100%,"Catastrófico","")))))</f>
        <v>Leve</v>
      </c>
      <c r="Y4" s="964">
        <f>+IFERROR(VLOOKUP(X4,Fórmula!$H$1:$I$6,2,FALSE),"")</f>
        <v>0.2</v>
      </c>
      <c r="Z4" s="954" t="str">
        <f>+IFERROR(VLOOKUP(V4&amp;X4,Fórmula!$C$2:$D$26,2,FALSE),"")</f>
        <v>Bajo</v>
      </c>
      <c r="AA4" s="960">
        <f>IF(Z4="Bajo",25%,IF(Z4="Moderado",50%,IF(Z4="Alto",75%,IF(Z4="Extremo",100%,""))))</f>
        <v>0.25</v>
      </c>
      <c r="AB4" s="958" t="s">
        <v>686</v>
      </c>
      <c r="AC4" s="464" t="s">
        <v>1054</v>
      </c>
      <c r="AD4" s="75" t="s">
        <v>54</v>
      </c>
      <c r="AE4" s="76">
        <f>IF(AD4="Preventivo",25%,IF(AD4="Detectivo",15%,IF(AD4="Correctivo",10%,"")))</f>
        <v>0.25</v>
      </c>
      <c r="AF4" s="389" t="s">
        <v>609</v>
      </c>
      <c r="AG4" s="76">
        <f>IF(AF4="Manual",15%,IF(AF4="Automático",25%,""))</f>
        <v>0.25</v>
      </c>
      <c r="AH4" s="76">
        <f>+AG4+AE4</f>
        <v>0.5</v>
      </c>
      <c r="AI4" s="385" t="s">
        <v>23</v>
      </c>
      <c r="AJ4" s="389" t="s">
        <v>687</v>
      </c>
      <c r="AK4" s="389">
        <f>+AH4*AA4</f>
        <v>0.125</v>
      </c>
      <c r="AL4" s="77">
        <f>+AA4-AK4</f>
        <v>0.125</v>
      </c>
      <c r="AM4" s="954" t="str">
        <f>+IF(C4="Corrupción","Moderado",IF(AL5&lt;=25%,"Bajo",IF(AL5&lt;=50%,"Moderado",IF(AL5&lt;=75%,"Alto",IF(AL5&gt;75%,"Extremo","")))))</f>
        <v>Bajo</v>
      </c>
      <c r="AN4" s="956" t="s">
        <v>56</v>
      </c>
      <c r="AO4" s="147">
        <v>1</v>
      </c>
      <c r="AP4" s="98" t="s">
        <v>688</v>
      </c>
      <c r="AQ4" s="322" t="s">
        <v>689</v>
      </c>
      <c r="AR4" s="36">
        <v>45292</v>
      </c>
      <c r="AS4" s="36">
        <v>45657</v>
      </c>
      <c r="AT4" s="326" t="s">
        <v>690</v>
      </c>
      <c r="AU4" s="34">
        <v>45351</v>
      </c>
      <c r="AV4" s="34"/>
      <c r="AW4" s="97"/>
      <c r="AX4" s="97"/>
      <c r="AY4" s="97"/>
      <c r="AZ4" s="34">
        <v>45412</v>
      </c>
      <c r="BA4" s="34"/>
      <c r="BB4" s="97"/>
      <c r="BC4" s="97"/>
      <c r="BD4" s="97"/>
      <c r="BE4" s="34">
        <v>45473</v>
      </c>
      <c r="BF4" s="34"/>
      <c r="BG4" s="97"/>
      <c r="BH4" s="97"/>
      <c r="BI4" s="97"/>
      <c r="BJ4" s="34">
        <v>45535</v>
      </c>
      <c r="BK4" s="34"/>
      <c r="BL4" s="97"/>
      <c r="BM4" s="97"/>
      <c r="BN4" s="97"/>
      <c r="BO4" s="34">
        <v>45596</v>
      </c>
      <c r="BP4" s="34"/>
      <c r="BQ4" s="97"/>
      <c r="BR4" s="97"/>
      <c r="BS4" s="97"/>
      <c r="BT4" s="34">
        <v>45657</v>
      </c>
      <c r="BU4" s="34"/>
      <c r="BV4" s="97"/>
      <c r="BW4" s="97"/>
      <c r="BX4" s="97"/>
    </row>
    <row r="5" spans="1:76" ht="261.75" customHeight="1" thickBot="1" x14ac:dyDescent="0.3">
      <c r="A5" s="940"/>
      <c r="B5" s="932"/>
      <c r="C5" s="932"/>
      <c r="D5" s="932"/>
      <c r="E5" s="932"/>
      <c r="F5" s="944"/>
      <c r="G5" s="932"/>
      <c r="H5" s="942"/>
      <c r="I5" s="944"/>
      <c r="J5" s="932"/>
      <c r="K5" s="932"/>
      <c r="L5" s="934"/>
      <c r="M5" s="932"/>
      <c r="N5" s="932"/>
      <c r="O5" s="932"/>
      <c r="P5" s="932"/>
      <c r="Q5" s="932"/>
      <c r="R5" s="932"/>
      <c r="S5" s="930"/>
      <c r="T5" s="930"/>
      <c r="U5" s="930"/>
      <c r="V5" s="963"/>
      <c r="W5" s="965"/>
      <c r="X5" s="963"/>
      <c r="Y5" s="965"/>
      <c r="Z5" s="955"/>
      <c r="AA5" s="961"/>
      <c r="AB5" s="959"/>
      <c r="AC5" s="465" t="s">
        <v>1053</v>
      </c>
      <c r="AD5" s="79" t="s">
        <v>54</v>
      </c>
      <c r="AE5" s="80">
        <f>IF(AD5="Preventivo",25%,IF(AD5="Detectivo",15%,IF(AD5="Correctivo",10%,"")))</f>
        <v>0.25</v>
      </c>
      <c r="AF5" s="390" t="s">
        <v>194</v>
      </c>
      <c r="AG5" s="80">
        <f>IF(AF5="Manual",15%,IF(AF5="Automático",25%,""))</f>
        <v>0.15</v>
      </c>
      <c r="AH5" s="80">
        <f>+AG5+AE5</f>
        <v>0.4</v>
      </c>
      <c r="AI5" s="386" t="s">
        <v>39</v>
      </c>
      <c r="AJ5" s="390"/>
      <c r="AK5" s="390">
        <f>+AL4*AH5</f>
        <v>0.05</v>
      </c>
      <c r="AL5" s="81">
        <f>+AL4-AK5</f>
        <v>7.4999999999999997E-2</v>
      </c>
      <c r="AM5" s="955"/>
      <c r="AN5" s="957"/>
      <c r="AO5" s="153">
        <v>2</v>
      </c>
      <c r="AP5" s="98" t="s">
        <v>691</v>
      </c>
      <c r="AQ5" s="322" t="s">
        <v>689</v>
      </c>
      <c r="AR5" s="36">
        <v>45292</v>
      </c>
      <c r="AS5" s="36">
        <v>45657</v>
      </c>
      <c r="AT5" s="335" t="s">
        <v>692</v>
      </c>
      <c r="AU5" s="34">
        <v>45351</v>
      </c>
      <c r="AV5" s="34"/>
      <c r="AW5" s="97"/>
      <c r="AX5" s="97"/>
      <c r="AY5" s="97"/>
      <c r="AZ5" s="34">
        <v>45412</v>
      </c>
      <c r="BA5" s="34"/>
      <c r="BB5" s="97"/>
      <c r="BC5" s="97"/>
      <c r="BD5" s="97"/>
      <c r="BE5" s="34">
        <v>45473</v>
      </c>
      <c r="BF5" s="34"/>
      <c r="BG5" s="97"/>
      <c r="BH5" s="97"/>
      <c r="BI5" s="97"/>
      <c r="BJ5" s="34">
        <v>45535</v>
      </c>
      <c r="BK5" s="34"/>
      <c r="BL5" s="97"/>
      <c r="BM5" s="97"/>
      <c r="BN5" s="97"/>
      <c r="BO5" s="34">
        <v>45596</v>
      </c>
      <c r="BP5" s="34"/>
      <c r="BQ5" s="97"/>
      <c r="BR5" s="97"/>
      <c r="BS5" s="97"/>
      <c r="BT5" s="34">
        <v>45657</v>
      </c>
      <c r="BU5" s="34"/>
      <c r="BV5" s="97"/>
      <c r="BW5" s="97"/>
      <c r="BX5" s="97"/>
    </row>
    <row r="6" spans="1:76" ht="147.75" customHeight="1" thickBot="1" x14ac:dyDescent="0.3">
      <c r="A6" s="388" t="s">
        <v>196</v>
      </c>
      <c r="B6" s="385" t="s">
        <v>28</v>
      </c>
      <c r="C6" s="385" t="s">
        <v>89</v>
      </c>
      <c r="D6" s="385" t="s">
        <v>76</v>
      </c>
      <c r="E6" s="385" t="s">
        <v>93</v>
      </c>
      <c r="F6" s="389" t="s">
        <v>693</v>
      </c>
      <c r="G6" s="385" t="s">
        <v>1088</v>
      </c>
      <c r="H6" s="385" t="s">
        <v>1067</v>
      </c>
      <c r="I6" s="389" t="s">
        <v>694</v>
      </c>
      <c r="J6" s="385" t="s">
        <v>32</v>
      </c>
      <c r="K6" s="385">
        <v>1</v>
      </c>
      <c r="L6" s="387">
        <f>IF(J6="Diaria",+(K6/360),IF(J6="Mensual",+(K6/12),IF(J6="Bimestral",+(K6/6),IF(J6="Trimestral",+(K6/4),IF(J6="Semestral",+(K6/2),IF(J6="Anual",+(K6/1),""))))))</f>
        <v>2.7777777777777779E-3</v>
      </c>
      <c r="M6" s="385" t="s">
        <v>70</v>
      </c>
      <c r="N6" s="385">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v>
      </c>
      <c r="O6" s="385" t="s">
        <v>30</v>
      </c>
      <c r="P6" s="385">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0.2</v>
      </c>
      <c r="Q6" s="385" t="s">
        <v>70</v>
      </c>
      <c r="R6" s="385">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384" t="s">
        <v>57</v>
      </c>
      <c r="T6" s="384" t="s">
        <v>43</v>
      </c>
      <c r="U6" s="384">
        <f>+MAX(N6,P6,R6)</f>
        <v>0.2</v>
      </c>
      <c r="V6" s="395" t="str">
        <f>IF(L6&lt;=20%,"Muy baja",IF(L6&lt;=40%,"Baja",IF(L6&lt;=60%,"Media",IF(L6&lt;=80%,"Alta",IF(L6&lt;=100%,"Muy alta",IF(L6&gt;=100%,"Muy alta",""))))))</f>
        <v>Muy baja</v>
      </c>
      <c r="W6" s="396">
        <f>+IFERROR(VLOOKUP(V6,Fórmula!$F$1:$G$6,2,FALSE),"")</f>
        <v>0.2</v>
      </c>
      <c r="X6" s="395" t="str">
        <f>IF(U6=20%,"Leve",IF(U6=40%,"Menor",IF(U6=60%,"Moderado",IF(U6=80%,"Mayor",IF(U6=100%,"Catastrófico","")))))</f>
        <v>Leve</v>
      </c>
      <c r="Y6" s="395" t="s">
        <v>20</v>
      </c>
      <c r="Z6" s="396" t="s">
        <v>147</v>
      </c>
      <c r="AA6" s="393" t="s">
        <v>147</v>
      </c>
      <c r="AB6" s="397" t="s">
        <v>695</v>
      </c>
      <c r="AC6" s="74" t="s">
        <v>1068</v>
      </c>
      <c r="AD6" s="75" t="s">
        <v>54</v>
      </c>
      <c r="AE6" s="76">
        <f>IF(AD6="Preventivo",25%,IF(AD6="Detectivo",15%,IF(AD6="Correctivo",10%,"")))</f>
        <v>0.25</v>
      </c>
      <c r="AF6" s="389" t="s">
        <v>194</v>
      </c>
      <c r="AG6" s="22">
        <f t="shared" ref="AG6:AG7" si="0">IF(AF6="Manual",15%,IF(AF6="Automático",25%,""))</f>
        <v>0.15</v>
      </c>
      <c r="AH6" s="22">
        <f t="shared" ref="AH6:AH7" si="1">+AG6+AE6</f>
        <v>0.4</v>
      </c>
      <c r="AI6" s="334" t="s">
        <v>70</v>
      </c>
      <c r="AJ6" s="385" t="s">
        <v>39</v>
      </c>
      <c r="AK6" s="334" t="s">
        <v>70</v>
      </c>
      <c r="AL6" s="474">
        <v>0.15</v>
      </c>
      <c r="AM6" s="469" t="s">
        <v>147</v>
      </c>
      <c r="AN6" s="478" t="s">
        <v>56</v>
      </c>
      <c r="AO6" s="479">
        <v>1</v>
      </c>
      <c r="AP6" s="335" t="s">
        <v>1069</v>
      </c>
      <c r="AQ6" s="271" t="s">
        <v>1074</v>
      </c>
      <c r="AR6" s="30">
        <v>45474</v>
      </c>
      <c r="AS6" s="30">
        <v>45657</v>
      </c>
      <c r="AT6" s="326" t="s">
        <v>1070</v>
      </c>
      <c r="AU6" s="34">
        <v>45351</v>
      </c>
      <c r="AV6" s="34"/>
      <c r="AW6" s="90"/>
      <c r="AX6" s="90"/>
      <c r="AY6" s="90"/>
      <c r="AZ6" s="34">
        <v>45412</v>
      </c>
      <c r="BA6" s="34"/>
      <c r="BB6" s="90"/>
      <c r="BC6" s="90"/>
      <c r="BD6" s="90"/>
      <c r="BE6" s="34">
        <v>45473</v>
      </c>
      <c r="BF6" s="34"/>
      <c r="BG6" s="90"/>
      <c r="BH6" s="90"/>
      <c r="BI6" s="90"/>
      <c r="BJ6" s="34">
        <v>45535</v>
      </c>
      <c r="BK6" s="34"/>
      <c r="BL6" s="90"/>
      <c r="BM6" s="90"/>
      <c r="BN6" s="90"/>
      <c r="BO6" s="34">
        <v>45596</v>
      </c>
      <c r="BP6" s="34"/>
      <c r="BQ6" s="90"/>
      <c r="BR6" s="90"/>
      <c r="BS6" s="90"/>
      <c r="BT6" s="34">
        <v>45657</v>
      </c>
      <c r="BU6" s="34"/>
      <c r="BV6" s="90"/>
      <c r="BW6" s="90"/>
      <c r="BX6" s="90"/>
    </row>
    <row r="7" spans="1:76" ht="140.25" customHeight="1" thickBot="1" x14ac:dyDescent="0.3">
      <c r="A7" s="332" t="s">
        <v>196</v>
      </c>
      <c r="B7" s="385" t="s">
        <v>28</v>
      </c>
      <c r="C7" s="311" t="s">
        <v>89</v>
      </c>
      <c r="D7" s="311" t="s">
        <v>76</v>
      </c>
      <c r="E7" s="311" t="s">
        <v>34</v>
      </c>
      <c r="F7" s="334" t="s">
        <v>551</v>
      </c>
      <c r="G7" s="311" t="s">
        <v>1086</v>
      </c>
      <c r="H7" s="311" t="s">
        <v>552</v>
      </c>
      <c r="I7" s="334" t="s">
        <v>553</v>
      </c>
      <c r="J7" s="311" t="s">
        <v>63</v>
      </c>
      <c r="K7" s="311">
        <v>1</v>
      </c>
      <c r="L7" s="314">
        <v>2.7777777777777779E-3</v>
      </c>
      <c r="M7" s="311" t="s">
        <v>29</v>
      </c>
      <c r="N7" s="311">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0.2</v>
      </c>
      <c r="O7" s="311" t="s">
        <v>61</v>
      </c>
      <c r="P7" s="311">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0.6</v>
      </c>
      <c r="Q7" s="311" t="s">
        <v>70</v>
      </c>
      <c r="R7" s="311">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307" t="s">
        <v>57</v>
      </c>
      <c r="T7" s="307" t="s">
        <v>43</v>
      </c>
      <c r="U7" s="307">
        <f>+MAX(N7,P7,R7)</f>
        <v>0.6</v>
      </c>
      <c r="V7" s="318" t="str">
        <f>IF(L7&lt;=20%,"Muy baja",IF(L7&lt;=40%,"Baja",IF(L7&lt;=60%,"Media",IF(L7&lt;=80%,"Alta",IF(L7&lt;=100%,"Muy alta",IF(L7&gt;=100%,"Muy alta",""))))))</f>
        <v>Muy baja</v>
      </c>
      <c r="W7" s="300">
        <f>+IFERROR(VLOOKUP(V7,Fórmula!$F$1:$G$6,2,FALSE),"")</f>
        <v>0.2</v>
      </c>
      <c r="X7" s="309" t="str">
        <f>IF(U7=20%,"Leve",IF(U7=40%,"Menor",IF(U7=60%,"Moderado",IF(U7=80%,"Mayor",IF(U7=100%,"Catastrófico","")))))</f>
        <v>Moderado</v>
      </c>
      <c r="Y7" s="327" t="s">
        <v>53</v>
      </c>
      <c r="Z7" s="304" t="str">
        <f>+IFERROR(VLOOKUP(V7&amp;X7,Fórmula!$C$2:$D$26,2,FALSE),"")</f>
        <v>Moderado</v>
      </c>
      <c r="AA7" s="327" t="s">
        <v>53</v>
      </c>
      <c r="AB7" s="346" t="s">
        <v>554</v>
      </c>
      <c r="AC7" s="60" t="s">
        <v>1298</v>
      </c>
      <c r="AD7" s="50" t="s">
        <v>54</v>
      </c>
      <c r="AE7" s="22">
        <f t="shared" ref="AE7" si="2">IF(AD7="Preventivo",25%,IF(AD7="Detectivo",15%,IF(AD7="Correctivo",10%,"")))</f>
        <v>0.25</v>
      </c>
      <c r="AF7" s="334" t="s">
        <v>194</v>
      </c>
      <c r="AG7" s="22">
        <f t="shared" si="0"/>
        <v>0.15</v>
      </c>
      <c r="AH7" s="22">
        <f t="shared" si="1"/>
        <v>0.4</v>
      </c>
      <c r="AI7" s="334" t="s">
        <v>555</v>
      </c>
      <c r="AJ7" s="311" t="s">
        <v>23</v>
      </c>
      <c r="AK7" s="334" t="s">
        <v>555</v>
      </c>
      <c r="AL7" s="412">
        <v>0.3</v>
      </c>
      <c r="AM7" s="374" t="s">
        <v>53</v>
      </c>
      <c r="AN7" s="480" t="s">
        <v>56</v>
      </c>
      <c r="AO7" s="471">
        <v>1</v>
      </c>
      <c r="AP7" s="316" t="s">
        <v>1302</v>
      </c>
      <c r="AQ7" s="271" t="s">
        <v>1074</v>
      </c>
      <c r="AR7" s="30">
        <v>45292</v>
      </c>
      <c r="AS7" s="30">
        <v>45657</v>
      </c>
      <c r="AT7" s="30" t="s">
        <v>1299</v>
      </c>
      <c r="AU7" s="34">
        <v>45351</v>
      </c>
      <c r="AV7" s="34"/>
      <c r="AW7" s="34"/>
      <c r="AX7" s="34"/>
      <c r="AY7" s="34"/>
      <c r="AZ7" s="34">
        <v>45412</v>
      </c>
      <c r="BA7" s="34"/>
      <c r="BB7" s="34"/>
      <c r="BC7" s="34"/>
      <c r="BD7" s="34"/>
      <c r="BE7" s="34">
        <v>45473</v>
      </c>
      <c r="BF7" s="34"/>
      <c r="BG7" s="34"/>
      <c r="BH7" s="34"/>
      <c r="BI7" s="34"/>
      <c r="BJ7" s="34">
        <v>45535</v>
      </c>
      <c r="BK7" s="34"/>
      <c r="BL7" s="34"/>
      <c r="BM7" s="34"/>
      <c r="BN7" s="34"/>
      <c r="BO7" s="34">
        <v>45596</v>
      </c>
      <c r="BP7" s="34"/>
      <c r="BQ7" s="34"/>
      <c r="BR7" s="34"/>
      <c r="BS7" s="34"/>
      <c r="BT7" s="34">
        <v>45657</v>
      </c>
      <c r="BU7" s="34"/>
      <c r="BV7" s="34"/>
      <c r="BW7" s="34"/>
      <c r="BX7" s="34"/>
    </row>
  </sheetData>
  <sheetProtection formatCells="0" formatColumns="0" formatRows="0"/>
  <mergeCells count="49">
    <mergeCell ref="AB4:AB5"/>
    <mergeCell ref="AA4:AA5"/>
    <mergeCell ref="V4:V5"/>
    <mergeCell ref="W4:W5"/>
    <mergeCell ref="X4:X5"/>
    <mergeCell ref="Y4:Y5"/>
    <mergeCell ref="Z4:Z5"/>
    <mergeCell ref="AH2:AH3"/>
    <mergeCell ref="AI2:AJ2"/>
    <mergeCell ref="AC1:AJ1"/>
    <mergeCell ref="AM4:AM5"/>
    <mergeCell ref="AN4:AN5"/>
    <mergeCell ref="M4:M5"/>
    <mergeCell ref="S4:S5"/>
    <mergeCell ref="U1:AB2"/>
    <mergeCell ref="F4:F5"/>
    <mergeCell ref="AT2:AT3"/>
    <mergeCell ref="G3:H3"/>
    <mergeCell ref="AI3:AJ3"/>
    <mergeCell ref="AK2:AM3"/>
    <mergeCell ref="AN2:AN3"/>
    <mergeCell ref="AO2:AP3"/>
    <mergeCell ref="AQ2:AQ3"/>
    <mergeCell ref="AR2:AR3"/>
    <mergeCell ref="AS2:AS3"/>
    <mergeCell ref="AL1:AN1"/>
    <mergeCell ref="AC2:AC3"/>
    <mergeCell ref="AD2:AG2"/>
    <mergeCell ref="D4:D5"/>
    <mergeCell ref="E4:E5"/>
    <mergeCell ref="G4:G5"/>
    <mergeCell ref="H4:H5"/>
    <mergeCell ref="I4:I5"/>
    <mergeCell ref="AU2:BX2"/>
    <mergeCell ref="AO1:BX1"/>
    <mergeCell ref="U4:U5"/>
    <mergeCell ref="J4:J5"/>
    <mergeCell ref="K4:K5"/>
    <mergeCell ref="L4:L5"/>
    <mergeCell ref="T4:T5"/>
    <mergeCell ref="N4:N5"/>
    <mergeCell ref="O4:O5"/>
    <mergeCell ref="P4:P5"/>
    <mergeCell ref="Q4:Q5"/>
    <mergeCell ref="R4:R5"/>
    <mergeCell ref="A1:T2"/>
    <mergeCell ref="A4:A5"/>
    <mergeCell ref="B4:B5"/>
    <mergeCell ref="C4:C5"/>
  </mergeCells>
  <conditionalFormatting sqref="AC6:AD6">
    <cfRule type="containsText" dxfId="627" priority="71" operator="containsText" text="BAJA">
      <formula>NOT(ISERROR(SEARCH("BAJA",AC6)))</formula>
    </cfRule>
    <cfRule type="containsText" dxfId="626" priority="72" operator="containsText" text="MEDIA">
      <formula>NOT(ISERROR(SEARCH("MEDIA",AC6)))</formula>
    </cfRule>
    <cfRule type="containsText" dxfId="625" priority="73" operator="containsText" text="ALTA">
      <formula>NOT(ISERROR(SEARCH("ALTA",AC6)))</formula>
    </cfRule>
  </conditionalFormatting>
  <conditionalFormatting sqref="AI6:AL7">
    <cfRule type="containsText" dxfId="624" priority="17" operator="containsText" text="BAJA">
      <formula>NOT(ISERROR(SEARCH("BAJA",AI6)))</formula>
    </cfRule>
    <cfRule type="containsText" dxfId="623" priority="18" operator="containsText" text="MEDIA">
      <formula>NOT(ISERROR(SEARCH("MEDIA",AI6)))</formula>
    </cfRule>
    <cfRule type="containsText" dxfId="622" priority="19" operator="containsText" text="ALTA">
      <formula>NOT(ISERROR(SEARCH("ALTA",AI6)))</formula>
    </cfRule>
  </conditionalFormatting>
  <conditionalFormatting sqref="AK4:AL5">
    <cfRule type="containsText" dxfId="621" priority="148" operator="containsText" text="BAJA">
      <formula>NOT(ISERROR(SEARCH("BAJA",AK4)))</formula>
    </cfRule>
    <cfRule type="containsText" dxfId="620" priority="149" operator="containsText" text="MEDIA">
      <formula>NOT(ISERROR(SEARCH("MEDIA",AK4)))</formula>
    </cfRule>
    <cfRule type="containsText" dxfId="619" priority="150" operator="containsText" text="ALTA">
      <formula>NOT(ISERROR(SEARCH("ALTA",AK4)))</formula>
    </cfRule>
  </conditionalFormatting>
  <conditionalFormatting sqref="AL4:AL7">
    <cfRule type="cellIs" dxfId="618" priority="13" operator="greaterThan">
      <formula>75%</formula>
    </cfRule>
    <cfRule type="cellIs" dxfId="617" priority="14" operator="between">
      <formula>51%</formula>
      <formula>75%</formula>
    </cfRule>
    <cfRule type="cellIs" dxfId="616" priority="15" operator="between">
      <formula>26%</formula>
      <formula>50%</formula>
    </cfRule>
    <cfRule type="cellIs" dxfId="615" priority="16" operator="between">
      <formula>0%</formula>
      <formula>25%</formula>
    </cfRule>
  </conditionalFormatting>
  <conditionalFormatting sqref="AP6">
    <cfRule type="containsText" dxfId="614" priority="4" operator="containsText" text="BAJA">
      <formula>NOT(ISERROR(SEARCH("BAJA",AP6)))</formula>
    </cfRule>
    <cfRule type="containsText" dxfId="613" priority="5" operator="containsText" text="MEDIA">
      <formula>NOT(ISERROR(SEARCH("MEDIA",AP6)))</formula>
    </cfRule>
    <cfRule type="containsText" dxfId="612" priority="6" operator="containsText" text="ALTA">
      <formula>NOT(ISERROR(SEARCH("ALTA",AP6)))</formula>
    </cfRule>
  </conditionalFormatting>
  <conditionalFormatting sqref="AQ6:AQ7">
    <cfRule type="containsText" dxfId="611" priority="10" operator="containsText" text="BAJA">
      <formula>NOT(ISERROR(SEARCH("BAJA",AQ6)))</formula>
    </cfRule>
    <cfRule type="containsText" dxfId="610" priority="11" operator="containsText" text="MEDIA">
      <formula>NOT(ISERROR(SEARCH("MEDIA",AQ6)))</formula>
    </cfRule>
    <cfRule type="containsText" dxfId="609" priority="12" operator="containsText" text="ALTA">
      <formula>NOT(ISERROR(SEARCH("ALTA",AQ6)))</formula>
    </cfRule>
  </conditionalFormatting>
  <dataValidations count="2">
    <dataValidation type="list" allowBlank="1" showInputMessage="1" showErrorMessage="1" sqref="A4 A6:A7" xr:uid="{00000000-0002-0000-0B00-000000000000}">
      <formula1>"SI,NO"</formula1>
    </dataValidation>
    <dataValidation type="list" allowBlank="1" showInputMessage="1" showErrorMessage="1" sqref="AF4:AF7" xr:uid="{00000000-0002-0000-0B00-00000400000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B00-000005000000}">
          <x14:formula1>
            <xm:f>Listas!$K$2:$K$5</xm:f>
          </x14:formula1>
          <xm:sqref>S4 S6</xm:sqref>
        </x14:dataValidation>
        <x14:dataValidation type="list" allowBlank="1" showInputMessage="1" showErrorMessage="1" xr:uid="{00000000-0002-0000-0B00-000006000000}">
          <x14:formula1>
            <xm:f>Listas!$C$2:$C$8</xm:f>
          </x14:formula1>
          <xm:sqref>E4 E6:E7</xm:sqref>
        </x14:dataValidation>
        <x14:dataValidation type="list" allowBlank="1" showInputMessage="1" showErrorMessage="1" xr:uid="{00000000-0002-0000-0B00-000007000000}">
          <x14:formula1>
            <xm:f>Listas!$J$2:$J$6</xm:f>
          </x14:formula1>
          <xm:sqref>AN4</xm:sqref>
        </x14:dataValidation>
        <x14:dataValidation type="list" allowBlank="1" showInputMessage="1" showErrorMessage="1" xr:uid="{00000000-0002-0000-0B00-000008000000}">
          <x14:formula1>
            <xm:f>Listas!$B$2:$B$7</xm:f>
          </x14:formula1>
          <xm:sqref>D4 D6:D7</xm:sqref>
        </x14:dataValidation>
        <x14:dataValidation type="list" allowBlank="1" showInputMessage="1" showErrorMessage="1" xr:uid="{00000000-0002-0000-0B00-000009000000}">
          <x14:formula1>
            <xm:f>Listas!$Q$2:$Q$8</xm:f>
          </x14:formula1>
          <xm:sqref>J4:J7</xm:sqref>
        </x14:dataValidation>
        <x14:dataValidation type="list" allowBlank="1" showInputMessage="1" showErrorMessage="1" xr:uid="{00000000-0002-0000-0B00-00000A000000}">
          <x14:formula1>
            <xm:f>Listas!$L$2:$L$5</xm:f>
          </x14:formula1>
          <xm:sqref>T4:T7</xm:sqref>
        </x14:dataValidation>
        <x14:dataValidation type="list" allowBlank="1" showInputMessage="1" showErrorMessage="1" xr:uid="{00000000-0002-0000-0B00-00000B000000}">
          <x14:formula1>
            <xm:f>Listas!$G$2:$G$11</xm:f>
          </x14:formula1>
          <xm:sqref>C4:C7</xm:sqref>
        </x14:dataValidation>
        <x14:dataValidation type="list" allowBlank="1" showInputMessage="1" showErrorMessage="1" xr:uid="{00000000-0002-0000-0B00-00000C000000}">
          <x14:formula1>
            <xm:f>Listas!$F$2:$F$4</xm:f>
          </x14:formula1>
          <xm:sqref>AD4:AD7</xm:sqref>
        </x14:dataValidation>
        <x14:dataValidation type="list" allowBlank="1" showInputMessage="1" showErrorMessage="1" xr:uid="{00000000-0002-0000-0B00-00000D000000}">
          <x14:formula1>
            <xm:f>Listas!$H$2:$H$3</xm:f>
          </x14:formula1>
          <xm:sqref>AI4:AI5 AJ6:AJ7</xm:sqref>
        </x14:dataValidation>
        <x14:dataValidation type="list" allowBlank="1" showInputMessage="1" showErrorMessage="1" xr:uid="{00000000-0002-0000-0B00-00000F000000}">
          <x14:formula1>
            <xm:f>Listas!$P$2:$P$7</xm:f>
          </x14:formula1>
          <xm:sqref>Q4:Q7</xm:sqref>
        </x14:dataValidation>
        <x14:dataValidation type="list" allowBlank="1" showInputMessage="1" showErrorMessage="1" xr:uid="{00000000-0002-0000-0B00-000010000000}">
          <x14:formula1>
            <xm:f>Listas!$O$2:$O$7</xm:f>
          </x14:formula1>
          <xm:sqref>O4:O7</xm:sqref>
        </x14:dataValidation>
        <x14:dataValidation type="list" allowBlank="1" showInputMessage="1" showErrorMessage="1" xr:uid="{00000000-0002-0000-0B00-000011000000}">
          <x14:formula1>
            <xm:f>Listas!$N$2:$N$7</xm:f>
          </x14:formula1>
          <xm:sqref>M4:M7</xm:sqref>
        </x14:dataValidation>
        <x14:dataValidation type="list" allowBlank="1" showInputMessage="1" showErrorMessage="1" xr:uid="{00000000-0002-0000-0B00-000012000000}">
          <x14:formula1>
            <xm:f>Listas!$M$2:$M$15</xm:f>
          </x14:formula1>
          <xm:sqref>B4 B6:B7</xm:sqref>
        </x14:dataValidation>
        <x14:dataValidation type="list" allowBlank="1" showInputMessage="1" showErrorMessage="1" xr:uid="{962599A1-98CE-4CBC-9290-E54EEE966B06}">
          <x14:formula1>
            <xm:f>Listas!$R$2:$R$3</xm:f>
          </x14:formula1>
          <xm:sqref>BU4:BU7 BP4:BP7 BK4:BK7 AV4:AV7 BA4:BA7 BF4:BF7</xm:sqref>
        </x14:dataValidation>
        <x14:dataValidation type="list" allowBlank="1" showInputMessage="1" showErrorMessage="1" xr:uid="{82BD8AA0-B553-49B5-A47D-A67B1DB47269}">
          <x14:formula1>
            <xm:f>Listas!$K$2:$K$6</xm:f>
          </x14:formula1>
          <xm:sqref>S7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C0702-1671-472D-A780-9A072722DF77}">
  <dimension ref="A1:BX29"/>
  <sheetViews>
    <sheetView topLeftCell="AC23" zoomScale="76" zoomScaleNormal="100" workbookViewId="0">
      <selection activeCell="AC24" sqref="AC24"/>
    </sheetView>
  </sheetViews>
  <sheetFormatPr baseColWidth="10" defaultColWidth="11.42578125" defaultRowHeight="15" customHeight="1" x14ac:dyDescent="0.25"/>
  <cols>
    <col min="1" max="1" width="14.140625" style="1" customWidth="1"/>
    <col min="2" max="2" width="16.5703125" style="6" customWidth="1"/>
    <col min="3" max="3" width="17.28515625" style="6" customWidth="1"/>
    <col min="4" max="4" width="15.425781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7.28515625" style="2" customWidth="1"/>
    <col min="11" max="11" width="24.140625" style="2" customWidth="1"/>
    <col min="12" max="12" width="17.5703125" style="2" customWidth="1"/>
    <col min="13" max="13" width="17.85546875" style="2" customWidth="1"/>
    <col min="14" max="14" width="3.42578125" style="2" customWidth="1"/>
    <col min="15" max="15" width="21.85546875" style="2" customWidth="1"/>
    <col min="16" max="16" width="3.42578125" style="2" hidden="1" customWidth="1"/>
    <col min="17" max="17" width="24.28515625" style="2" customWidth="1"/>
    <col min="18" max="18" width="3" style="2" hidden="1" customWidth="1"/>
    <col min="19" max="20" width="21.85546875" style="2" customWidth="1"/>
    <col min="21" max="21" width="21.85546875" style="2" hidden="1" customWidth="1"/>
    <col min="22" max="22" width="15" style="2" customWidth="1"/>
    <col min="23" max="23" width="5.7109375" style="21" hidden="1" customWidth="1"/>
    <col min="24" max="24" width="13.7109375" style="2" customWidth="1"/>
    <col min="25" max="25" width="5.7109375" style="21" hidden="1" customWidth="1"/>
    <col min="26" max="26" width="16.85546875" style="2" customWidth="1"/>
    <col min="27" max="27" width="5.42578125" style="2" hidden="1" customWidth="1"/>
    <col min="28" max="28" width="19.5703125" style="2" customWidth="1"/>
    <col min="29" max="29" width="94.42578125" style="2" customWidth="1"/>
    <col min="30" max="30" width="10" style="2"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1" style="24" hidden="1" customWidth="1"/>
    <col min="39" max="39" width="12.7109375" style="2" customWidth="1"/>
    <col min="40" max="40" width="15.7109375" style="2" customWidth="1"/>
    <col min="41" max="41" width="8.5703125" style="5" customWidth="1"/>
    <col min="42" max="42" width="27.85546875" style="5" customWidth="1"/>
    <col min="43" max="43" width="18.85546875" style="4" customWidth="1"/>
    <col min="44" max="44" width="10.42578125" style="3" customWidth="1"/>
    <col min="45" max="45" width="15.7109375" style="3" customWidth="1"/>
    <col min="46" max="46" width="21.85546875" style="2" customWidth="1"/>
    <col min="47" max="47" width="11.5703125" style="1" customWidth="1"/>
    <col min="48" max="48" width="20.5703125" style="71" customWidth="1"/>
    <col min="49" max="49" width="14.28515625" style="1" customWidth="1"/>
    <col min="50" max="50" width="14.85546875" style="1" customWidth="1"/>
    <col min="51" max="51" width="51.140625" style="1" customWidth="1"/>
    <col min="52" max="52" width="26.5703125" style="1" customWidth="1"/>
    <col min="53" max="53" width="14.85546875" style="1" customWidth="1"/>
    <col min="54" max="54" width="36.140625" style="1" customWidth="1"/>
    <col min="55" max="55" width="50.28515625" style="1" customWidth="1"/>
    <col min="56" max="56" width="11.42578125" style="1"/>
    <col min="57" max="57" width="33.140625" style="1" customWidth="1"/>
    <col min="58" max="58" width="25.7109375" style="1" customWidth="1"/>
    <col min="59" max="59" width="27.5703125" style="1" customWidth="1"/>
    <col min="60" max="60" width="43.85546875" style="1" customWidth="1"/>
    <col min="61" max="61" width="26.140625" style="1" customWidth="1"/>
    <col min="62" max="62" width="27.42578125" style="1" customWidth="1"/>
    <col min="63" max="63" width="28.7109375" style="1" customWidth="1"/>
    <col min="64" max="64" width="24.7109375" style="1" customWidth="1"/>
    <col min="65" max="65" width="37" style="1" customWidth="1"/>
    <col min="66" max="66" width="11.42578125" style="1"/>
    <col min="67" max="67" width="26.42578125" style="1" customWidth="1"/>
    <col min="68" max="68" width="36.85546875" style="1" customWidth="1"/>
    <col min="69" max="69" width="30.85546875" style="1" customWidth="1"/>
    <col min="70" max="70" width="41.28515625" style="1" customWidth="1"/>
    <col min="71" max="243" width="11.42578125" style="1"/>
    <col min="244" max="244" width="21.85546875" style="1" customWidth="1"/>
    <col min="245" max="245" width="13.85546875" style="1" customWidth="1"/>
    <col min="246" max="246" width="38.7109375" style="1" customWidth="1"/>
    <col min="247" max="247" width="3" style="1" bestFit="1" customWidth="1"/>
    <col min="248" max="248" width="32.28515625" style="1" customWidth="1"/>
    <col min="249" max="249" width="46.28515625" style="1" customWidth="1"/>
    <col min="250" max="250" width="19" style="1" customWidth="1"/>
    <col min="251" max="251" width="0" style="1" hidden="1" customWidth="1"/>
    <col min="252" max="252" width="17.7109375" style="1" customWidth="1"/>
    <col min="253" max="253" width="0" style="1" hidden="1" customWidth="1"/>
    <col min="254" max="254" width="22.28515625" style="1" customWidth="1"/>
    <col min="255" max="255" width="5.28515625" style="1" customWidth="1"/>
    <col min="256" max="256" width="36.28515625" style="1" customWidth="1"/>
    <col min="257" max="257" width="5.7109375" style="1" customWidth="1"/>
    <col min="258" max="258" width="0" style="1" hidden="1" customWidth="1"/>
    <col min="259" max="259" width="20.7109375" style="1" customWidth="1"/>
    <col min="260" max="260" width="4.85546875" style="1" customWidth="1"/>
    <col min="261" max="261" width="0" style="1" hidden="1" customWidth="1"/>
    <col min="262" max="262" width="24.7109375" style="1" customWidth="1"/>
    <col min="263" max="263" width="12.28515625" style="1" customWidth="1"/>
    <col min="264" max="264" width="0" style="1" hidden="1" customWidth="1"/>
    <col min="265" max="265" width="3.42578125" style="1" customWidth="1"/>
    <col min="266" max="266" width="0" style="1" hidden="1" customWidth="1"/>
    <col min="267" max="267" width="17.7109375" style="1" customWidth="1"/>
    <col min="268" max="268" width="3.42578125" style="1" customWidth="1"/>
    <col min="269" max="269" width="0" style="1" hidden="1" customWidth="1"/>
    <col min="270" max="270" width="23.7109375" style="1" customWidth="1"/>
    <col min="271" max="271" width="10" style="1" customWidth="1"/>
    <col min="272" max="272" width="0" style="1" hidden="1" customWidth="1"/>
    <col min="273" max="274" width="14.7109375" style="1" customWidth="1"/>
    <col min="275" max="275" width="12.85546875" style="1" customWidth="1"/>
    <col min="276" max="276" width="3.28515625" style="1" customWidth="1"/>
    <col min="277" max="277" width="30.28515625" style="1" customWidth="1"/>
    <col min="278" max="278" width="5" style="1" customWidth="1"/>
    <col min="279" max="279" width="0" style="1" hidden="1" customWidth="1"/>
    <col min="280" max="280" width="14.28515625" style="1" customWidth="1"/>
    <col min="281" max="281" width="5.7109375" style="1" customWidth="1"/>
    <col min="282" max="282" width="0" style="1" hidden="1" customWidth="1"/>
    <col min="283" max="283" width="17.28515625" style="1" customWidth="1"/>
    <col min="284" max="284" width="12.7109375" style="1" customWidth="1"/>
    <col min="285" max="285" width="0" style="1" hidden="1" customWidth="1"/>
    <col min="286" max="286" width="5.28515625" style="1" customWidth="1"/>
    <col min="287" max="287" width="0" style="1" hidden="1" customWidth="1"/>
    <col min="288" max="288" width="17" style="1" customWidth="1"/>
    <col min="289" max="289" width="6.28515625" style="1" customWidth="1"/>
    <col min="290" max="290" width="0" style="1" hidden="1" customWidth="1"/>
    <col min="291" max="291" width="14.28515625" style="1" customWidth="1"/>
    <col min="292" max="292" width="7.5703125" style="1" customWidth="1"/>
    <col min="293" max="293" width="0" style="1" hidden="1" customWidth="1"/>
    <col min="294" max="295" width="14.28515625" style="1" customWidth="1"/>
    <col min="296" max="296" width="20.85546875" style="1" customWidth="1"/>
    <col min="297" max="297" width="14.42578125" style="1" customWidth="1"/>
    <col min="298" max="298" width="15" style="1" customWidth="1"/>
    <col min="299" max="299" width="2.7109375" style="1" customWidth="1"/>
    <col min="300" max="300" width="11.7109375" style="1" customWidth="1"/>
    <col min="301" max="301" width="11.5703125" style="1" customWidth="1"/>
    <col min="302" max="302" width="2.28515625" style="1" customWidth="1"/>
    <col min="303" max="303" width="41" style="1" customWidth="1"/>
    <col min="304" max="304" width="14.28515625" style="1" customWidth="1"/>
    <col min="305" max="306" width="11.5703125" style="1" customWidth="1"/>
    <col min="307" max="307" width="21.85546875" style="1" customWidth="1"/>
    <col min="308" max="499" width="11.42578125" style="1"/>
    <col min="500" max="500" width="21.85546875" style="1" customWidth="1"/>
    <col min="501" max="501" width="13.85546875" style="1" customWidth="1"/>
    <col min="502" max="502" width="38.7109375" style="1" customWidth="1"/>
    <col min="503" max="503" width="3" style="1" bestFit="1" customWidth="1"/>
    <col min="504" max="504" width="32.28515625" style="1" customWidth="1"/>
    <col min="505" max="505" width="46.28515625" style="1" customWidth="1"/>
    <col min="506" max="506" width="19" style="1" customWidth="1"/>
    <col min="507" max="507" width="0" style="1" hidden="1" customWidth="1"/>
    <col min="508" max="508" width="17.7109375" style="1" customWidth="1"/>
    <col min="509" max="509" width="0" style="1" hidden="1" customWidth="1"/>
    <col min="510" max="510" width="22.28515625" style="1" customWidth="1"/>
    <col min="511" max="511" width="5.28515625" style="1" customWidth="1"/>
    <col min="512" max="512" width="36.28515625" style="1" customWidth="1"/>
    <col min="513" max="513" width="5.7109375" style="1" customWidth="1"/>
    <col min="514" max="514" width="0" style="1" hidden="1" customWidth="1"/>
    <col min="515" max="515" width="20.7109375" style="1" customWidth="1"/>
    <col min="516" max="516" width="4.85546875" style="1" customWidth="1"/>
    <col min="517" max="517" width="0" style="1" hidden="1" customWidth="1"/>
    <col min="518" max="518" width="24.7109375" style="1" customWidth="1"/>
    <col min="519" max="519" width="12.28515625" style="1" customWidth="1"/>
    <col min="520" max="520" width="0" style="1" hidden="1" customWidth="1"/>
    <col min="521" max="521" width="3.42578125" style="1" customWidth="1"/>
    <col min="522" max="522" width="0" style="1" hidden="1" customWidth="1"/>
    <col min="523" max="523" width="17.7109375" style="1" customWidth="1"/>
    <col min="524" max="524" width="3.42578125" style="1" customWidth="1"/>
    <col min="525" max="525" width="0" style="1" hidden="1" customWidth="1"/>
    <col min="526" max="526" width="23.7109375" style="1" customWidth="1"/>
    <col min="527" max="527" width="10" style="1" customWidth="1"/>
    <col min="528" max="528" width="0" style="1" hidden="1" customWidth="1"/>
    <col min="529" max="530" width="14.7109375" style="1" customWidth="1"/>
    <col min="531" max="531" width="12.85546875" style="1" customWidth="1"/>
    <col min="532" max="532" width="3.28515625" style="1" customWidth="1"/>
    <col min="533" max="533" width="30.28515625" style="1" customWidth="1"/>
    <col min="534" max="534" width="5" style="1" customWidth="1"/>
    <col min="535" max="535" width="0" style="1" hidden="1" customWidth="1"/>
    <col min="536" max="536" width="14.28515625" style="1" customWidth="1"/>
    <col min="537" max="537" width="5.7109375" style="1" customWidth="1"/>
    <col min="538" max="538" width="0" style="1" hidden="1" customWidth="1"/>
    <col min="539" max="539" width="17.28515625" style="1" customWidth="1"/>
    <col min="540" max="540" width="12.7109375" style="1" customWidth="1"/>
    <col min="541" max="541" width="0" style="1" hidden="1" customWidth="1"/>
    <col min="542" max="542" width="5.28515625" style="1" customWidth="1"/>
    <col min="543" max="543" width="0" style="1" hidden="1" customWidth="1"/>
    <col min="544" max="544" width="17" style="1" customWidth="1"/>
    <col min="545" max="545" width="6.28515625" style="1" customWidth="1"/>
    <col min="546" max="546" width="0" style="1" hidden="1" customWidth="1"/>
    <col min="547" max="547" width="14.28515625" style="1" customWidth="1"/>
    <col min="548" max="548" width="7.5703125" style="1" customWidth="1"/>
    <col min="549" max="549" width="0" style="1" hidden="1" customWidth="1"/>
    <col min="550" max="551" width="14.28515625" style="1" customWidth="1"/>
    <col min="552" max="552" width="20.85546875" style="1" customWidth="1"/>
    <col min="553" max="553" width="14.42578125" style="1" customWidth="1"/>
    <col min="554" max="554" width="15" style="1" customWidth="1"/>
    <col min="555" max="555" width="2.7109375" style="1" customWidth="1"/>
    <col min="556" max="556" width="11.7109375" style="1" customWidth="1"/>
    <col min="557" max="557" width="11.5703125" style="1" customWidth="1"/>
    <col min="558" max="558" width="2.28515625" style="1" customWidth="1"/>
    <col min="559" max="559" width="41" style="1" customWidth="1"/>
    <col min="560" max="560" width="14.28515625" style="1" customWidth="1"/>
    <col min="561" max="562" width="11.5703125" style="1" customWidth="1"/>
    <col min="563" max="563" width="21.85546875" style="1" customWidth="1"/>
    <col min="564" max="755" width="11.42578125" style="1"/>
    <col min="756" max="756" width="21.85546875" style="1" customWidth="1"/>
    <col min="757" max="757" width="13.85546875" style="1" customWidth="1"/>
    <col min="758" max="758" width="38.7109375" style="1" customWidth="1"/>
    <col min="759" max="759" width="3" style="1" bestFit="1" customWidth="1"/>
    <col min="760" max="760" width="32.28515625" style="1" customWidth="1"/>
    <col min="761" max="761" width="46.28515625" style="1" customWidth="1"/>
    <col min="762" max="762" width="19" style="1" customWidth="1"/>
    <col min="763" max="763" width="0" style="1" hidden="1" customWidth="1"/>
    <col min="764" max="764" width="17.7109375" style="1" customWidth="1"/>
    <col min="765" max="765" width="0" style="1" hidden="1" customWidth="1"/>
    <col min="766" max="766" width="22.28515625" style="1" customWidth="1"/>
    <col min="767" max="767" width="5.28515625" style="1" customWidth="1"/>
    <col min="768" max="768" width="36.28515625" style="1" customWidth="1"/>
    <col min="769" max="769" width="5.7109375" style="1" customWidth="1"/>
    <col min="770" max="770" width="0" style="1" hidden="1" customWidth="1"/>
    <col min="771" max="771" width="20.7109375" style="1" customWidth="1"/>
    <col min="772" max="772" width="4.85546875" style="1" customWidth="1"/>
    <col min="773" max="773" width="0" style="1" hidden="1" customWidth="1"/>
    <col min="774" max="774" width="24.7109375" style="1" customWidth="1"/>
    <col min="775" max="775" width="12.28515625" style="1" customWidth="1"/>
    <col min="776" max="776" width="0" style="1" hidden="1" customWidth="1"/>
    <col min="777" max="777" width="3.42578125" style="1" customWidth="1"/>
    <col min="778" max="778" width="0" style="1" hidden="1" customWidth="1"/>
    <col min="779" max="779" width="17.7109375" style="1" customWidth="1"/>
    <col min="780" max="780" width="3.42578125" style="1" customWidth="1"/>
    <col min="781" max="781" width="0" style="1" hidden="1" customWidth="1"/>
    <col min="782" max="782" width="23.7109375" style="1" customWidth="1"/>
    <col min="783" max="783" width="10" style="1" customWidth="1"/>
    <col min="784" max="784" width="0" style="1" hidden="1" customWidth="1"/>
    <col min="785" max="786" width="14.7109375" style="1" customWidth="1"/>
    <col min="787" max="787" width="12.85546875" style="1" customWidth="1"/>
    <col min="788" max="788" width="3.28515625" style="1" customWidth="1"/>
    <col min="789" max="789" width="30.28515625" style="1" customWidth="1"/>
    <col min="790" max="790" width="5" style="1" customWidth="1"/>
    <col min="791" max="791" width="0" style="1" hidden="1" customWidth="1"/>
    <col min="792" max="792" width="14.28515625" style="1" customWidth="1"/>
    <col min="793" max="793" width="5.7109375" style="1" customWidth="1"/>
    <col min="794" max="794" width="0" style="1" hidden="1" customWidth="1"/>
    <col min="795" max="795" width="17.28515625" style="1" customWidth="1"/>
    <col min="796" max="796" width="12.7109375" style="1" customWidth="1"/>
    <col min="797" max="797" width="0" style="1" hidden="1" customWidth="1"/>
    <col min="798" max="798" width="5.28515625" style="1" customWidth="1"/>
    <col min="799" max="799" width="0" style="1" hidden="1" customWidth="1"/>
    <col min="800" max="800" width="17" style="1" customWidth="1"/>
    <col min="801" max="801" width="6.28515625" style="1" customWidth="1"/>
    <col min="802" max="802" width="0" style="1" hidden="1" customWidth="1"/>
    <col min="803" max="803" width="14.28515625" style="1" customWidth="1"/>
    <col min="804" max="804" width="7.5703125" style="1" customWidth="1"/>
    <col min="805" max="805" width="0" style="1" hidden="1" customWidth="1"/>
    <col min="806" max="807" width="14.28515625" style="1" customWidth="1"/>
    <col min="808" max="808" width="20.85546875" style="1" customWidth="1"/>
    <col min="809" max="809" width="14.42578125" style="1" customWidth="1"/>
    <col min="810" max="810" width="15" style="1" customWidth="1"/>
    <col min="811" max="811" width="2.7109375" style="1" customWidth="1"/>
    <col min="812" max="812" width="11.7109375" style="1" customWidth="1"/>
    <col min="813" max="813" width="11.5703125" style="1" customWidth="1"/>
    <col min="814" max="814" width="2.28515625" style="1" customWidth="1"/>
    <col min="815" max="815" width="41" style="1" customWidth="1"/>
    <col min="816" max="816" width="14.28515625" style="1" customWidth="1"/>
    <col min="817" max="818" width="11.5703125" style="1" customWidth="1"/>
    <col min="819" max="819" width="21.85546875" style="1" customWidth="1"/>
    <col min="820" max="1011" width="11.42578125" style="1"/>
    <col min="1012" max="1012" width="21.85546875" style="1" customWidth="1"/>
    <col min="1013" max="1013" width="13.85546875" style="1" customWidth="1"/>
    <col min="1014" max="1014" width="38.7109375" style="1" customWidth="1"/>
    <col min="1015" max="1015" width="3" style="1" bestFit="1" customWidth="1"/>
    <col min="1016" max="1016" width="32.28515625" style="1" customWidth="1"/>
    <col min="1017" max="1017" width="46.28515625" style="1" customWidth="1"/>
    <col min="1018" max="1018" width="19" style="1" customWidth="1"/>
    <col min="1019" max="1019" width="0" style="1" hidden="1" customWidth="1"/>
    <col min="1020" max="1020" width="17.7109375" style="1" customWidth="1"/>
    <col min="1021" max="1021" width="0" style="1" hidden="1" customWidth="1"/>
    <col min="1022" max="1022" width="22.28515625" style="1" customWidth="1"/>
    <col min="1023" max="1023" width="5.28515625" style="1" customWidth="1"/>
    <col min="1024" max="1024" width="36.28515625" style="1" customWidth="1"/>
    <col min="1025" max="1025" width="5.7109375" style="1" customWidth="1"/>
    <col min="1026" max="1026" width="0" style="1" hidden="1" customWidth="1"/>
    <col min="1027" max="1027" width="20.7109375" style="1" customWidth="1"/>
    <col min="1028" max="1028" width="4.85546875" style="1" customWidth="1"/>
    <col min="1029" max="1029" width="0" style="1" hidden="1" customWidth="1"/>
    <col min="1030" max="1030" width="24.7109375" style="1" customWidth="1"/>
    <col min="1031" max="1031" width="12.28515625" style="1" customWidth="1"/>
    <col min="1032" max="1032" width="0" style="1" hidden="1" customWidth="1"/>
    <col min="1033" max="1033" width="3.42578125" style="1" customWidth="1"/>
    <col min="1034" max="1034" width="0" style="1" hidden="1" customWidth="1"/>
    <col min="1035" max="1035" width="17.7109375" style="1" customWidth="1"/>
    <col min="1036" max="1036" width="3.42578125" style="1" customWidth="1"/>
    <col min="1037" max="1037" width="0" style="1" hidden="1" customWidth="1"/>
    <col min="1038" max="1038" width="23.7109375" style="1" customWidth="1"/>
    <col min="1039" max="1039" width="10" style="1" customWidth="1"/>
    <col min="1040" max="1040" width="0" style="1" hidden="1" customWidth="1"/>
    <col min="1041" max="1042" width="14.7109375" style="1" customWidth="1"/>
    <col min="1043" max="1043" width="12.85546875" style="1" customWidth="1"/>
    <col min="1044" max="1044" width="3.28515625" style="1" customWidth="1"/>
    <col min="1045" max="1045" width="30.28515625" style="1" customWidth="1"/>
    <col min="1046" max="1046" width="5" style="1" customWidth="1"/>
    <col min="1047" max="1047" width="0" style="1" hidden="1" customWidth="1"/>
    <col min="1048" max="1048" width="14.28515625" style="1" customWidth="1"/>
    <col min="1049" max="1049" width="5.7109375" style="1" customWidth="1"/>
    <col min="1050" max="1050" width="0" style="1" hidden="1" customWidth="1"/>
    <col min="1051" max="1051" width="17.28515625" style="1" customWidth="1"/>
    <col min="1052" max="1052" width="12.7109375" style="1" customWidth="1"/>
    <col min="1053" max="1053" width="0" style="1" hidden="1" customWidth="1"/>
    <col min="1054" max="1054" width="5.28515625" style="1" customWidth="1"/>
    <col min="1055" max="1055" width="0" style="1" hidden="1" customWidth="1"/>
    <col min="1056" max="1056" width="17" style="1" customWidth="1"/>
    <col min="1057" max="1057" width="6.28515625" style="1" customWidth="1"/>
    <col min="1058" max="1058" width="0" style="1" hidden="1" customWidth="1"/>
    <col min="1059" max="1059" width="14.28515625" style="1" customWidth="1"/>
    <col min="1060" max="1060" width="7.5703125" style="1" customWidth="1"/>
    <col min="1061" max="1061" width="0" style="1" hidden="1" customWidth="1"/>
    <col min="1062" max="1063" width="14.28515625" style="1" customWidth="1"/>
    <col min="1064" max="1064" width="20.85546875" style="1" customWidth="1"/>
    <col min="1065" max="1065" width="14.42578125" style="1" customWidth="1"/>
    <col min="1066" max="1066" width="15" style="1" customWidth="1"/>
    <col min="1067" max="1067" width="2.7109375" style="1" customWidth="1"/>
    <col min="1068" max="1068" width="11.7109375" style="1" customWidth="1"/>
    <col min="1069" max="1069" width="11.5703125" style="1" customWidth="1"/>
    <col min="1070" max="1070" width="2.28515625" style="1" customWidth="1"/>
    <col min="1071" max="1071" width="41" style="1" customWidth="1"/>
    <col min="1072" max="1072" width="14.28515625" style="1" customWidth="1"/>
    <col min="1073" max="1074" width="11.5703125" style="1" customWidth="1"/>
    <col min="1075" max="1075" width="21.85546875" style="1" customWidth="1"/>
    <col min="1076" max="1267" width="11.42578125" style="1"/>
    <col min="1268" max="1268" width="21.85546875" style="1" customWidth="1"/>
    <col min="1269" max="1269" width="13.85546875" style="1" customWidth="1"/>
    <col min="1270" max="1270" width="38.7109375" style="1" customWidth="1"/>
    <col min="1271" max="1271" width="3" style="1" bestFit="1" customWidth="1"/>
    <col min="1272" max="1272" width="32.28515625" style="1" customWidth="1"/>
    <col min="1273" max="1273" width="46.28515625" style="1" customWidth="1"/>
    <col min="1274" max="1274" width="19" style="1" customWidth="1"/>
    <col min="1275" max="1275" width="0" style="1" hidden="1" customWidth="1"/>
    <col min="1276" max="1276" width="17.7109375" style="1" customWidth="1"/>
    <col min="1277" max="1277" width="0" style="1" hidden="1" customWidth="1"/>
    <col min="1278" max="1278" width="22.28515625" style="1" customWidth="1"/>
    <col min="1279" max="1279" width="5.28515625" style="1" customWidth="1"/>
    <col min="1280" max="1280" width="36.28515625" style="1" customWidth="1"/>
    <col min="1281" max="1281" width="5.7109375" style="1" customWidth="1"/>
    <col min="1282" max="1282" width="0" style="1" hidden="1" customWidth="1"/>
    <col min="1283" max="1283" width="20.7109375" style="1" customWidth="1"/>
    <col min="1284" max="1284" width="4.85546875" style="1" customWidth="1"/>
    <col min="1285" max="1285" width="0" style="1" hidden="1" customWidth="1"/>
    <col min="1286" max="1286" width="24.7109375" style="1" customWidth="1"/>
    <col min="1287" max="1287" width="12.28515625" style="1" customWidth="1"/>
    <col min="1288" max="1288" width="0" style="1" hidden="1" customWidth="1"/>
    <col min="1289" max="1289" width="3.42578125" style="1" customWidth="1"/>
    <col min="1290" max="1290" width="0" style="1" hidden="1" customWidth="1"/>
    <col min="1291" max="1291" width="17.7109375" style="1" customWidth="1"/>
    <col min="1292" max="1292" width="3.42578125" style="1" customWidth="1"/>
    <col min="1293" max="1293" width="0" style="1" hidden="1" customWidth="1"/>
    <col min="1294" max="1294" width="23.7109375" style="1" customWidth="1"/>
    <col min="1295" max="1295" width="10" style="1" customWidth="1"/>
    <col min="1296" max="1296" width="0" style="1" hidden="1" customWidth="1"/>
    <col min="1297" max="1298" width="14.7109375" style="1" customWidth="1"/>
    <col min="1299" max="1299" width="12.85546875" style="1" customWidth="1"/>
    <col min="1300" max="1300" width="3.28515625" style="1" customWidth="1"/>
    <col min="1301" max="1301" width="30.28515625" style="1" customWidth="1"/>
    <col min="1302" max="1302" width="5" style="1" customWidth="1"/>
    <col min="1303" max="1303" width="0" style="1" hidden="1" customWidth="1"/>
    <col min="1304" max="1304" width="14.28515625" style="1" customWidth="1"/>
    <col min="1305" max="1305" width="5.7109375" style="1" customWidth="1"/>
    <col min="1306" max="1306" width="0" style="1" hidden="1" customWidth="1"/>
    <col min="1307" max="1307" width="17.28515625" style="1" customWidth="1"/>
    <col min="1308" max="1308" width="12.7109375" style="1" customWidth="1"/>
    <col min="1309" max="1309" width="0" style="1" hidden="1" customWidth="1"/>
    <col min="1310" max="1310" width="5.28515625" style="1" customWidth="1"/>
    <col min="1311" max="1311" width="0" style="1" hidden="1" customWidth="1"/>
    <col min="1312" max="1312" width="17" style="1" customWidth="1"/>
    <col min="1313" max="1313" width="6.28515625" style="1" customWidth="1"/>
    <col min="1314" max="1314" width="0" style="1" hidden="1" customWidth="1"/>
    <col min="1315" max="1315" width="14.28515625" style="1" customWidth="1"/>
    <col min="1316" max="1316" width="7.5703125" style="1" customWidth="1"/>
    <col min="1317" max="1317" width="0" style="1" hidden="1" customWidth="1"/>
    <col min="1318" max="1319" width="14.28515625" style="1" customWidth="1"/>
    <col min="1320" max="1320" width="20.85546875" style="1" customWidth="1"/>
    <col min="1321" max="1321" width="14.42578125" style="1" customWidth="1"/>
    <col min="1322" max="1322" width="15" style="1" customWidth="1"/>
    <col min="1323" max="1323" width="2.7109375" style="1" customWidth="1"/>
    <col min="1324" max="1324" width="11.7109375" style="1" customWidth="1"/>
    <col min="1325" max="1325" width="11.5703125" style="1" customWidth="1"/>
    <col min="1326" max="1326" width="2.28515625" style="1" customWidth="1"/>
    <col min="1327" max="1327" width="41" style="1" customWidth="1"/>
    <col min="1328" max="1328" width="14.28515625" style="1" customWidth="1"/>
    <col min="1329" max="1330" width="11.5703125" style="1" customWidth="1"/>
    <col min="1331" max="1331" width="21.85546875" style="1" customWidth="1"/>
    <col min="1332" max="1523" width="11.42578125" style="1"/>
    <col min="1524" max="1524" width="21.85546875" style="1" customWidth="1"/>
    <col min="1525" max="1525" width="13.85546875" style="1" customWidth="1"/>
    <col min="1526" max="1526" width="38.7109375" style="1" customWidth="1"/>
    <col min="1527" max="1527" width="3" style="1" bestFit="1" customWidth="1"/>
    <col min="1528" max="1528" width="32.28515625" style="1" customWidth="1"/>
    <col min="1529" max="1529" width="46.28515625" style="1" customWidth="1"/>
    <col min="1530" max="1530" width="19" style="1" customWidth="1"/>
    <col min="1531" max="1531" width="0" style="1" hidden="1" customWidth="1"/>
    <col min="1532" max="1532" width="17.7109375" style="1" customWidth="1"/>
    <col min="1533" max="1533" width="0" style="1" hidden="1" customWidth="1"/>
    <col min="1534" max="1534" width="22.28515625" style="1" customWidth="1"/>
    <col min="1535" max="1535" width="5.28515625" style="1" customWidth="1"/>
    <col min="1536" max="1536" width="36.28515625" style="1" customWidth="1"/>
    <col min="1537" max="1537" width="5.7109375" style="1" customWidth="1"/>
    <col min="1538" max="1538" width="0" style="1" hidden="1" customWidth="1"/>
    <col min="1539" max="1539" width="20.7109375" style="1" customWidth="1"/>
    <col min="1540" max="1540" width="4.85546875" style="1" customWidth="1"/>
    <col min="1541" max="1541" width="0" style="1" hidden="1" customWidth="1"/>
    <col min="1542" max="1542" width="24.7109375" style="1" customWidth="1"/>
    <col min="1543" max="1543" width="12.28515625" style="1" customWidth="1"/>
    <col min="1544" max="1544" width="0" style="1" hidden="1" customWidth="1"/>
    <col min="1545" max="1545" width="3.42578125" style="1" customWidth="1"/>
    <col min="1546" max="1546" width="0" style="1" hidden="1" customWidth="1"/>
    <col min="1547" max="1547" width="17.7109375" style="1" customWidth="1"/>
    <col min="1548" max="1548" width="3.42578125" style="1" customWidth="1"/>
    <col min="1549" max="1549" width="0" style="1" hidden="1" customWidth="1"/>
    <col min="1550" max="1550" width="23.7109375" style="1" customWidth="1"/>
    <col min="1551" max="1551" width="10" style="1" customWidth="1"/>
    <col min="1552" max="1552" width="0" style="1" hidden="1" customWidth="1"/>
    <col min="1553" max="1554" width="14.7109375" style="1" customWidth="1"/>
    <col min="1555" max="1555" width="12.85546875" style="1" customWidth="1"/>
    <col min="1556" max="1556" width="3.28515625" style="1" customWidth="1"/>
    <col min="1557" max="1557" width="30.28515625" style="1" customWidth="1"/>
    <col min="1558" max="1558" width="5" style="1" customWidth="1"/>
    <col min="1559" max="1559" width="0" style="1" hidden="1" customWidth="1"/>
    <col min="1560" max="1560" width="14.28515625" style="1" customWidth="1"/>
    <col min="1561" max="1561" width="5.7109375" style="1" customWidth="1"/>
    <col min="1562" max="1562" width="0" style="1" hidden="1" customWidth="1"/>
    <col min="1563" max="1563" width="17.28515625" style="1" customWidth="1"/>
    <col min="1564" max="1564" width="12.7109375" style="1" customWidth="1"/>
    <col min="1565" max="1565" width="0" style="1" hidden="1" customWidth="1"/>
    <col min="1566" max="1566" width="5.28515625" style="1" customWidth="1"/>
    <col min="1567" max="1567" width="0" style="1" hidden="1" customWidth="1"/>
    <col min="1568" max="1568" width="17" style="1" customWidth="1"/>
    <col min="1569" max="1569" width="6.28515625" style="1" customWidth="1"/>
    <col min="1570" max="1570" width="0" style="1" hidden="1" customWidth="1"/>
    <col min="1571" max="1571" width="14.28515625" style="1" customWidth="1"/>
    <col min="1572" max="1572" width="7.5703125" style="1" customWidth="1"/>
    <col min="1573" max="1573" width="0" style="1" hidden="1" customWidth="1"/>
    <col min="1574" max="1575" width="14.28515625" style="1" customWidth="1"/>
    <col min="1576" max="1576" width="20.85546875" style="1" customWidth="1"/>
    <col min="1577" max="1577" width="14.42578125" style="1" customWidth="1"/>
    <col min="1578" max="1578" width="15" style="1" customWidth="1"/>
    <col min="1579" max="1579" width="2.7109375" style="1" customWidth="1"/>
    <col min="1580" max="1580" width="11.7109375" style="1" customWidth="1"/>
    <col min="1581" max="1581" width="11.5703125" style="1" customWidth="1"/>
    <col min="1582" max="1582" width="2.28515625" style="1" customWidth="1"/>
    <col min="1583" max="1583" width="41" style="1" customWidth="1"/>
    <col min="1584" max="1584" width="14.28515625" style="1" customWidth="1"/>
    <col min="1585" max="1586" width="11.5703125" style="1" customWidth="1"/>
    <col min="1587" max="1587" width="21.85546875" style="1" customWidth="1"/>
    <col min="1588" max="1779" width="11.42578125" style="1"/>
    <col min="1780" max="1780" width="21.85546875" style="1" customWidth="1"/>
    <col min="1781" max="1781" width="13.85546875" style="1" customWidth="1"/>
    <col min="1782" max="1782" width="38.7109375" style="1" customWidth="1"/>
    <col min="1783" max="1783" width="3" style="1" bestFit="1" customWidth="1"/>
    <col min="1784" max="1784" width="32.28515625" style="1" customWidth="1"/>
    <col min="1785" max="1785" width="46.28515625" style="1" customWidth="1"/>
    <col min="1786" max="1786" width="19" style="1" customWidth="1"/>
    <col min="1787" max="1787" width="0" style="1" hidden="1" customWidth="1"/>
    <col min="1788" max="1788" width="17.7109375" style="1" customWidth="1"/>
    <col min="1789" max="1789" width="0" style="1" hidden="1" customWidth="1"/>
    <col min="1790" max="1790" width="22.28515625" style="1" customWidth="1"/>
    <col min="1791" max="1791" width="5.28515625" style="1" customWidth="1"/>
    <col min="1792" max="1792" width="36.28515625" style="1" customWidth="1"/>
    <col min="1793" max="1793" width="5.7109375" style="1" customWidth="1"/>
    <col min="1794" max="1794" width="0" style="1" hidden="1" customWidth="1"/>
    <col min="1795" max="1795" width="20.7109375" style="1" customWidth="1"/>
    <col min="1796" max="1796" width="4.85546875" style="1" customWidth="1"/>
    <col min="1797" max="1797" width="0" style="1" hidden="1" customWidth="1"/>
    <col min="1798" max="1798" width="24.7109375" style="1" customWidth="1"/>
    <col min="1799" max="1799" width="12.28515625" style="1" customWidth="1"/>
    <col min="1800" max="1800" width="0" style="1" hidden="1" customWidth="1"/>
    <col min="1801" max="1801" width="3.42578125" style="1" customWidth="1"/>
    <col min="1802" max="1802" width="0" style="1" hidden="1" customWidth="1"/>
    <col min="1803" max="1803" width="17.7109375" style="1" customWidth="1"/>
    <col min="1804" max="1804" width="3.42578125" style="1" customWidth="1"/>
    <col min="1805" max="1805" width="0" style="1" hidden="1" customWidth="1"/>
    <col min="1806" max="1806" width="23.7109375" style="1" customWidth="1"/>
    <col min="1807" max="1807" width="10" style="1" customWidth="1"/>
    <col min="1808" max="1808" width="0" style="1" hidden="1" customWidth="1"/>
    <col min="1809" max="1810" width="14.7109375" style="1" customWidth="1"/>
    <col min="1811" max="1811" width="12.85546875" style="1" customWidth="1"/>
    <col min="1812" max="1812" width="3.28515625" style="1" customWidth="1"/>
    <col min="1813" max="1813" width="30.28515625" style="1" customWidth="1"/>
    <col min="1814" max="1814" width="5" style="1" customWidth="1"/>
    <col min="1815" max="1815" width="0" style="1" hidden="1" customWidth="1"/>
    <col min="1816" max="1816" width="14.28515625" style="1" customWidth="1"/>
    <col min="1817" max="1817" width="5.7109375" style="1" customWidth="1"/>
    <col min="1818" max="1818" width="0" style="1" hidden="1" customWidth="1"/>
    <col min="1819" max="1819" width="17.28515625" style="1" customWidth="1"/>
    <col min="1820" max="1820" width="12.7109375" style="1" customWidth="1"/>
    <col min="1821" max="1821" width="0" style="1" hidden="1" customWidth="1"/>
    <col min="1822" max="1822" width="5.28515625" style="1" customWidth="1"/>
    <col min="1823" max="1823" width="0" style="1" hidden="1" customWidth="1"/>
    <col min="1824" max="1824" width="17" style="1" customWidth="1"/>
    <col min="1825" max="1825" width="6.28515625" style="1" customWidth="1"/>
    <col min="1826" max="1826" width="0" style="1" hidden="1" customWidth="1"/>
    <col min="1827" max="1827" width="14.28515625" style="1" customWidth="1"/>
    <col min="1828" max="1828" width="7.5703125" style="1" customWidth="1"/>
    <col min="1829" max="1829" width="0" style="1" hidden="1" customWidth="1"/>
    <col min="1830" max="1831" width="14.28515625" style="1" customWidth="1"/>
    <col min="1832" max="1832" width="20.85546875" style="1" customWidth="1"/>
    <col min="1833" max="1833" width="14.42578125" style="1" customWidth="1"/>
    <col min="1834" max="1834" width="15" style="1" customWidth="1"/>
    <col min="1835" max="1835" width="2.7109375" style="1" customWidth="1"/>
    <col min="1836" max="1836" width="11.7109375" style="1" customWidth="1"/>
    <col min="1837" max="1837" width="11.5703125" style="1" customWidth="1"/>
    <col min="1838" max="1838" width="2.28515625" style="1" customWidth="1"/>
    <col min="1839" max="1839" width="41" style="1" customWidth="1"/>
    <col min="1840" max="1840" width="14.28515625" style="1" customWidth="1"/>
    <col min="1841" max="1842" width="11.5703125" style="1" customWidth="1"/>
    <col min="1843" max="1843" width="21.85546875" style="1" customWidth="1"/>
    <col min="1844" max="2035" width="11.42578125" style="1"/>
    <col min="2036" max="2036" width="21.85546875" style="1" customWidth="1"/>
    <col min="2037" max="2037" width="13.85546875" style="1" customWidth="1"/>
    <col min="2038" max="2038" width="38.7109375" style="1" customWidth="1"/>
    <col min="2039" max="2039" width="3" style="1" bestFit="1" customWidth="1"/>
    <col min="2040" max="2040" width="32.28515625" style="1" customWidth="1"/>
    <col min="2041" max="2041" width="46.28515625" style="1" customWidth="1"/>
    <col min="2042" max="2042" width="19" style="1" customWidth="1"/>
    <col min="2043" max="2043" width="0" style="1" hidden="1" customWidth="1"/>
    <col min="2044" max="2044" width="17.7109375" style="1" customWidth="1"/>
    <col min="2045" max="2045" width="0" style="1" hidden="1" customWidth="1"/>
    <col min="2046" max="2046" width="22.28515625" style="1" customWidth="1"/>
    <col min="2047" max="2047" width="5.28515625" style="1" customWidth="1"/>
    <col min="2048" max="2048" width="36.28515625" style="1" customWidth="1"/>
    <col min="2049" max="2049" width="5.7109375" style="1" customWidth="1"/>
    <col min="2050" max="2050" width="0" style="1" hidden="1" customWidth="1"/>
    <col min="2051" max="2051" width="20.7109375" style="1" customWidth="1"/>
    <col min="2052" max="2052" width="4.85546875" style="1" customWidth="1"/>
    <col min="2053" max="2053" width="0" style="1" hidden="1" customWidth="1"/>
    <col min="2054" max="2054" width="24.7109375" style="1" customWidth="1"/>
    <col min="2055" max="2055" width="12.28515625" style="1" customWidth="1"/>
    <col min="2056" max="2056" width="0" style="1" hidden="1" customWidth="1"/>
    <col min="2057" max="2057" width="3.42578125" style="1" customWidth="1"/>
    <col min="2058" max="2058" width="0" style="1" hidden="1" customWidth="1"/>
    <col min="2059" max="2059" width="17.7109375" style="1" customWidth="1"/>
    <col min="2060" max="2060" width="3.42578125" style="1" customWidth="1"/>
    <col min="2061" max="2061" width="0" style="1" hidden="1" customWidth="1"/>
    <col min="2062" max="2062" width="23.7109375" style="1" customWidth="1"/>
    <col min="2063" max="2063" width="10" style="1" customWidth="1"/>
    <col min="2064" max="2064" width="0" style="1" hidden="1" customWidth="1"/>
    <col min="2065" max="2066" width="14.7109375" style="1" customWidth="1"/>
    <col min="2067" max="2067" width="12.85546875" style="1" customWidth="1"/>
    <col min="2068" max="2068" width="3.28515625" style="1" customWidth="1"/>
    <col min="2069" max="2069" width="30.28515625" style="1" customWidth="1"/>
    <col min="2070" max="2070" width="5" style="1" customWidth="1"/>
    <col min="2071" max="2071" width="0" style="1" hidden="1" customWidth="1"/>
    <col min="2072" max="2072" width="14.28515625" style="1" customWidth="1"/>
    <col min="2073" max="2073" width="5.7109375" style="1" customWidth="1"/>
    <col min="2074" max="2074" width="0" style="1" hidden="1" customWidth="1"/>
    <col min="2075" max="2075" width="17.28515625" style="1" customWidth="1"/>
    <col min="2076" max="2076" width="12.7109375" style="1" customWidth="1"/>
    <col min="2077" max="2077" width="0" style="1" hidden="1" customWidth="1"/>
    <col min="2078" max="2078" width="5.28515625" style="1" customWidth="1"/>
    <col min="2079" max="2079" width="0" style="1" hidden="1" customWidth="1"/>
    <col min="2080" max="2080" width="17" style="1" customWidth="1"/>
    <col min="2081" max="2081" width="6.28515625" style="1" customWidth="1"/>
    <col min="2082" max="2082" width="0" style="1" hidden="1" customWidth="1"/>
    <col min="2083" max="2083" width="14.28515625" style="1" customWidth="1"/>
    <col min="2084" max="2084" width="7.5703125" style="1" customWidth="1"/>
    <col min="2085" max="2085" width="0" style="1" hidden="1" customWidth="1"/>
    <col min="2086" max="2087" width="14.28515625" style="1" customWidth="1"/>
    <col min="2088" max="2088" width="20.85546875" style="1" customWidth="1"/>
    <col min="2089" max="2089" width="14.42578125" style="1" customWidth="1"/>
    <col min="2090" max="2090" width="15" style="1" customWidth="1"/>
    <col min="2091" max="2091" width="2.7109375" style="1" customWidth="1"/>
    <col min="2092" max="2092" width="11.7109375" style="1" customWidth="1"/>
    <col min="2093" max="2093" width="11.5703125" style="1" customWidth="1"/>
    <col min="2094" max="2094" width="2.28515625" style="1" customWidth="1"/>
    <col min="2095" max="2095" width="41" style="1" customWidth="1"/>
    <col min="2096" max="2096" width="14.28515625" style="1" customWidth="1"/>
    <col min="2097" max="2098" width="11.5703125" style="1" customWidth="1"/>
    <col min="2099" max="2099" width="21.85546875" style="1" customWidth="1"/>
    <col min="2100" max="2291" width="11.42578125" style="1"/>
    <col min="2292" max="2292" width="21.85546875" style="1" customWidth="1"/>
    <col min="2293" max="2293" width="13.85546875" style="1" customWidth="1"/>
    <col min="2294" max="2294" width="38.7109375" style="1" customWidth="1"/>
    <col min="2295" max="2295" width="3" style="1" bestFit="1" customWidth="1"/>
    <col min="2296" max="2296" width="32.28515625" style="1" customWidth="1"/>
    <col min="2297" max="2297" width="46.28515625" style="1" customWidth="1"/>
    <col min="2298" max="2298" width="19" style="1" customWidth="1"/>
    <col min="2299" max="2299" width="0" style="1" hidden="1" customWidth="1"/>
    <col min="2300" max="2300" width="17.7109375" style="1" customWidth="1"/>
    <col min="2301" max="2301" width="0" style="1" hidden="1" customWidth="1"/>
    <col min="2302" max="2302" width="22.28515625" style="1" customWidth="1"/>
    <col min="2303" max="2303" width="5.28515625" style="1" customWidth="1"/>
    <col min="2304" max="2304" width="36.28515625" style="1" customWidth="1"/>
    <col min="2305" max="2305" width="5.7109375" style="1" customWidth="1"/>
    <col min="2306" max="2306" width="0" style="1" hidden="1" customWidth="1"/>
    <col min="2307" max="2307" width="20.7109375" style="1" customWidth="1"/>
    <col min="2308" max="2308" width="4.85546875" style="1" customWidth="1"/>
    <col min="2309" max="2309" width="0" style="1" hidden="1" customWidth="1"/>
    <col min="2310" max="2310" width="24.7109375" style="1" customWidth="1"/>
    <col min="2311" max="2311" width="12.28515625" style="1" customWidth="1"/>
    <col min="2312" max="2312" width="0" style="1" hidden="1" customWidth="1"/>
    <col min="2313" max="2313" width="3.42578125" style="1" customWidth="1"/>
    <col min="2314" max="2314" width="0" style="1" hidden="1" customWidth="1"/>
    <col min="2315" max="2315" width="17.7109375" style="1" customWidth="1"/>
    <col min="2316" max="2316" width="3.42578125" style="1" customWidth="1"/>
    <col min="2317" max="2317" width="0" style="1" hidden="1" customWidth="1"/>
    <col min="2318" max="2318" width="23.7109375" style="1" customWidth="1"/>
    <col min="2319" max="2319" width="10" style="1" customWidth="1"/>
    <col min="2320" max="2320" width="0" style="1" hidden="1" customWidth="1"/>
    <col min="2321" max="2322" width="14.7109375" style="1" customWidth="1"/>
    <col min="2323" max="2323" width="12.85546875" style="1" customWidth="1"/>
    <col min="2324" max="2324" width="3.28515625" style="1" customWidth="1"/>
    <col min="2325" max="2325" width="30.28515625" style="1" customWidth="1"/>
    <col min="2326" max="2326" width="5" style="1" customWidth="1"/>
    <col min="2327" max="2327" width="0" style="1" hidden="1" customWidth="1"/>
    <col min="2328" max="2328" width="14.28515625" style="1" customWidth="1"/>
    <col min="2329" max="2329" width="5.7109375" style="1" customWidth="1"/>
    <col min="2330" max="2330" width="0" style="1" hidden="1" customWidth="1"/>
    <col min="2331" max="2331" width="17.28515625" style="1" customWidth="1"/>
    <col min="2332" max="2332" width="12.7109375" style="1" customWidth="1"/>
    <col min="2333" max="2333" width="0" style="1" hidden="1" customWidth="1"/>
    <col min="2334" max="2334" width="5.28515625" style="1" customWidth="1"/>
    <col min="2335" max="2335" width="0" style="1" hidden="1" customWidth="1"/>
    <col min="2336" max="2336" width="17" style="1" customWidth="1"/>
    <col min="2337" max="2337" width="6.28515625" style="1" customWidth="1"/>
    <col min="2338" max="2338" width="0" style="1" hidden="1" customWidth="1"/>
    <col min="2339" max="2339" width="14.28515625" style="1" customWidth="1"/>
    <col min="2340" max="2340" width="7.5703125" style="1" customWidth="1"/>
    <col min="2341" max="2341" width="0" style="1" hidden="1" customWidth="1"/>
    <col min="2342" max="2343" width="14.28515625" style="1" customWidth="1"/>
    <col min="2344" max="2344" width="20.85546875" style="1" customWidth="1"/>
    <col min="2345" max="2345" width="14.42578125" style="1" customWidth="1"/>
    <col min="2346" max="2346" width="15" style="1" customWidth="1"/>
    <col min="2347" max="2347" width="2.7109375" style="1" customWidth="1"/>
    <col min="2348" max="2348" width="11.7109375" style="1" customWidth="1"/>
    <col min="2349" max="2349" width="11.5703125" style="1" customWidth="1"/>
    <col min="2350" max="2350" width="2.28515625" style="1" customWidth="1"/>
    <col min="2351" max="2351" width="41" style="1" customWidth="1"/>
    <col min="2352" max="2352" width="14.28515625" style="1" customWidth="1"/>
    <col min="2353" max="2354" width="11.5703125" style="1" customWidth="1"/>
    <col min="2355" max="2355" width="21.85546875" style="1" customWidth="1"/>
    <col min="2356" max="2547" width="11.42578125" style="1"/>
    <col min="2548" max="2548" width="21.85546875" style="1" customWidth="1"/>
    <col min="2549" max="2549" width="13.85546875" style="1" customWidth="1"/>
    <col min="2550" max="2550" width="38.7109375" style="1" customWidth="1"/>
    <col min="2551" max="2551" width="3" style="1" bestFit="1" customWidth="1"/>
    <col min="2552" max="2552" width="32.28515625" style="1" customWidth="1"/>
    <col min="2553" max="2553" width="46.28515625" style="1" customWidth="1"/>
    <col min="2554" max="2554" width="19" style="1" customWidth="1"/>
    <col min="2555" max="2555" width="0" style="1" hidden="1" customWidth="1"/>
    <col min="2556" max="2556" width="17.7109375" style="1" customWidth="1"/>
    <col min="2557" max="2557" width="0" style="1" hidden="1" customWidth="1"/>
    <col min="2558" max="2558" width="22.28515625" style="1" customWidth="1"/>
    <col min="2559" max="2559" width="5.28515625" style="1" customWidth="1"/>
    <col min="2560" max="2560" width="36.28515625" style="1" customWidth="1"/>
    <col min="2561" max="2561" width="5.7109375" style="1" customWidth="1"/>
    <col min="2562" max="2562" width="0" style="1" hidden="1" customWidth="1"/>
    <col min="2563" max="2563" width="20.7109375" style="1" customWidth="1"/>
    <col min="2564" max="2564" width="4.85546875" style="1" customWidth="1"/>
    <col min="2565" max="2565" width="0" style="1" hidden="1" customWidth="1"/>
    <col min="2566" max="2566" width="24.7109375" style="1" customWidth="1"/>
    <col min="2567" max="2567" width="12.28515625" style="1" customWidth="1"/>
    <col min="2568" max="2568" width="0" style="1" hidden="1" customWidth="1"/>
    <col min="2569" max="2569" width="3.42578125" style="1" customWidth="1"/>
    <col min="2570" max="2570" width="0" style="1" hidden="1" customWidth="1"/>
    <col min="2571" max="2571" width="17.7109375" style="1" customWidth="1"/>
    <col min="2572" max="2572" width="3.42578125" style="1" customWidth="1"/>
    <col min="2573" max="2573" width="0" style="1" hidden="1" customWidth="1"/>
    <col min="2574" max="2574" width="23.7109375" style="1" customWidth="1"/>
    <col min="2575" max="2575" width="10" style="1" customWidth="1"/>
    <col min="2576" max="2576" width="0" style="1" hidden="1" customWidth="1"/>
    <col min="2577" max="2578" width="14.7109375" style="1" customWidth="1"/>
    <col min="2579" max="2579" width="12.85546875" style="1" customWidth="1"/>
    <col min="2580" max="2580" width="3.28515625" style="1" customWidth="1"/>
    <col min="2581" max="2581" width="30.28515625" style="1" customWidth="1"/>
    <col min="2582" max="2582" width="5" style="1" customWidth="1"/>
    <col min="2583" max="2583" width="0" style="1" hidden="1" customWidth="1"/>
    <col min="2584" max="2584" width="14.28515625" style="1" customWidth="1"/>
    <col min="2585" max="2585" width="5.7109375" style="1" customWidth="1"/>
    <col min="2586" max="2586" width="0" style="1" hidden="1" customWidth="1"/>
    <col min="2587" max="2587" width="17.28515625" style="1" customWidth="1"/>
    <col min="2588" max="2588" width="12.7109375" style="1" customWidth="1"/>
    <col min="2589" max="2589" width="0" style="1" hidden="1" customWidth="1"/>
    <col min="2590" max="2590" width="5.28515625" style="1" customWidth="1"/>
    <col min="2591" max="2591" width="0" style="1" hidden="1" customWidth="1"/>
    <col min="2592" max="2592" width="17" style="1" customWidth="1"/>
    <col min="2593" max="2593" width="6.28515625" style="1" customWidth="1"/>
    <col min="2594" max="2594" width="0" style="1" hidden="1" customWidth="1"/>
    <col min="2595" max="2595" width="14.28515625" style="1" customWidth="1"/>
    <col min="2596" max="2596" width="7.5703125" style="1" customWidth="1"/>
    <col min="2597" max="2597" width="0" style="1" hidden="1" customWidth="1"/>
    <col min="2598" max="2599" width="14.28515625" style="1" customWidth="1"/>
    <col min="2600" max="2600" width="20.85546875" style="1" customWidth="1"/>
    <col min="2601" max="2601" width="14.42578125" style="1" customWidth="1"/>
    <col min="2602" max="2602" width="15" style="1" customWidth="1"/>
    <col min="2603" max="2603" width="2.7109375" style="1" customWidth="1"/>
    <col min="2604" max="2604" width="11.7109375" style="1" customWidth="1"/>
    <col min="2605" max="2605" width="11.5703125" style="1" customWidth="1"/>
    <col min="2606" max="2606" width="2.28515625" style="1" customWidth="1"/>
    <col min="2607" max="2607" width="41" style="1" customWidth="1"/>
    <col min="2608" max="2608" width="14.28515625" style="1" customWidth="1"/>
    <col min="2609" max="2610" width="11.5703125" style="1" customWidth="1"/>
    <col min="2611" max="2611" width="21.85546875" style="1" customWidth="1"/>
    <col min="2612" max="2803" width="11.42578125" style="1"/>
    <col min="2804" max="2804" width="21.85546875" style="1" customWidth="1"/>
    <col min="2805" max="2805" width="13.85546875" style="1" customWidth="1"/>
    <col min="2806" max="2806" width="38.7109375" style="1" customWidth="1"/>
    <col min="2807" max="2807" width="3" style="1" bestFit="1" customWidth="1"/>
    <col min="2808" max="2808" width="32.28515625" style="1" customWidth="1"/>
    <col min="2809" max="2809" width="46.28515625" style="1" customWidth="1"/>
    <col min="2810" max="2810" width="19" style="1" customWidth="1"/>
    <col min="2811" max="2811" width="0" style="1" hidden="1" customWidth="1"/>
    <col min="2812" max="2812" width="17.7109375" style="1" customWidth="1"/>
    <col min="2813" max="2813" width="0" style="1" hidden="1" customWidth="1"/>
    <col min="2814" max="2814" width="22.28515625" style="1" customWidth="1"/>
    <col min="2815" max="2815" width="5.28515625" style="1" customWidth="1"/>
    <col min="2816" max="2816" width="36.28515625" style="1" customWidth="1"/>
    <col min="2817" max="2817" width="5.7109375" style="1" customWidth="1"/>
    <col min="2818" max="2818" width="0" style="1" hidden="1" customWidth="1"/>
    <col min="2819" max="2819" width="20.7109375" style="1" customWidth="1"/>
    <col min="2820" max="2820" width="4.85546875" style="1" customWidth="1"/>
    <col min="2821" max="2821" width="0" style="1" hidden="1" customWidth="1"/>
    <col min="2822" max="2822" width="24.7109375" style="1" customWidth="1"/>
    <col min="2823" max="2823" width="12.28515625" style="1" customWidth="1"/>
    <col min="2824" max="2824" width="0" style="1" hidden="1" customWidth="1"/>
    <col min="2825" max="2825" width="3.42578125" style="1" customWidth="1"/>
    <col min="2826" max="2826" width="0" style="1" hidden="1" customWidth="1"/>
    <col min="2827" max="2827" width="17.7109375" style="1" customWidth="1"/>
    <col min="2828" max="2828" width="3.42578125" style="1" customWidth="1"/>
    <col min="2829" max="2829" width="0" style="1" hidden="1" customWidth="1"/>
    <col min="2830" max="2830" width="23.7109375" style="1" customWidth="1"/>
    <col min="2831" max="2831" width="10" style="1" customWidth="1"/>
    <col min="2832" max="2832" width="0" style="1" hidden="1" customWidth="1"/>
    <col min="2833" max="2834" width="14.7109375" style="1" customWidth="1"/>
    <col min="2835" max="2835" width="12.85546875" style="1" customWidth="1"/>
    <col min="2836" max="2836" width="3.28515625" style="1" customWidth="1"/>
    <col min="2837" max="2837" width="30.28515625" style="1" customWidth="1"/>
    <col min="2838" max="2838" width="5" style="1" customWidth="1"/>
    <col min="2839" max="2839" width="0" style="1" hidden="1" customWidth="1"/>
    <col min="2840" max="2840" width="14.28515625" style="1" customWidth="1"/>
    <col min="2841" max="2841" width="5.7109375" style="1" customWidth="1"/>
    <col min="2842" max="2842" width="0" style="1" hidden="1" customWidth="1"/>
    <col min="2843" max="2843" width="17.28515625" style="1" customWidth="1"/>
    <col min="2844" max="2844" width="12.7109375" style="1" customWidth="1"/>
    <col min="2845" max="2845" width="0" style="1" hidden="1" customWidth="1"/>
    <col min="2846" max="2846" width="5.28515625" style="1" customWidth="1"/>
    <col min="2847" max="2847" width="0" style="1" hidden="1" customWidth="1"/>
    <col min="2848" max="2848" width="17" style="1" customWidth="1"/>
    <col min="2849" max="2849" width="6.28515625" style="1" customWidth="1"/>
    <col min="2850" max="2850" width="0" style="1" hidden="1" customWidth="1"/>
    <col min="2851" max="2851" width="14.28515625" style="1" customWidth="1"/>
    <col min="2852" max="2852" width="7.5703125" style="1" customWidth="1"/>
    <col min="2853" max="2853" width="0" style="1" hidden="1" customWidth="1"/>
    <col min="2854" max="2855" width="14.28515625" style="1" customWidth="1"/>
    <col min="2856" max="2856" width="20.85546875" style="1" customWidth="1"/>
    <col min="2857" max="2857" width="14.42578125" style="1" customWidth="1"/>
    <col min="2858" max="2858" width="15" style="1" customWidth="1"/>
    <col min="2859" max="2859" width="2.7109375" style="1" customWidth="1"/>
    <col min="2860" max="2860" width="11.7109375" style="1" customWidth="1"/>
    <col min="2861" max="2861" width="11.5703125" style="1" customWidth="1"/>
    <col min="2862" max="2862" width="2.28515625" style="1" customWidth="1"/>
    <col min="2863" max="2863" width="41" style="1" customWidth="1"/>
    <col min="2864" max="2864" width="14.28515625" style="1" customWidth="1"/>
    <col min="2865" max="2866" width="11.5703125" style="1" customWidth="1"/>
    <col min="2867" max="2867" width="21.85546875" style="1" customWidth="1"/>
    <col min="2868" max="3059" width="11.42578125" style="1"/>
    <col min="3060" max="3060" width="21.85546875" style="1" customWidth="1"/>
    <col min="3061" max="3061" width="13.85546875" style="1" customWidth="1"/>
    <col min="3062" max="3062" width="38.7109375" style="1" customWidth="1"/>
    <col min="3063" max="3063" width="3" style="1" bestFit="1" customWidth="1"/>
    <col min="3064" max="3064" width="32.28515625" style="1" customWidth="1"/>
    <col min="3065" max="3065" width="46.28515625" style="1" customWidth="1"/>
    <col min="3066" max="3066" width="19" style="1" customWidth="1"/>
    <col min="3067" max="3067" width="0" style="1" hidden="1" customWidth="1"/>
    <col min="3068" max="3068" width="17.7109375" style="1" customWidth="1"/>
    <col min="3069" max="3069" width="0" style="1" hidden="1" customWidth="1"/>
    <col min="3070" max="3070" width="22.28515625" style="1" customWidth="1"/>
    <col min="3071" max="3071" width="5.28515625" style="1" customWidth="1"/>
    <col min="3072" max="3072" width="36.28515625" style="1" customWidth="1"/>
    <col min="3073" max="3073" width="5.7109375" style="1" customWidth="1"/>
    <col min="3074" max="3074" width="0" style="1" hidden="1" customWidth="1"/>
    <col min="3075" max="3075" width="20.7109375" style="1" customWidth="1"/>
    <col min="3076" max="3076" width="4.85546875" style="1" customWidth="1"/>
    <col min="3077" max="3077" width="0" style="1" hidden="1" customWidth="1"/>
    <col min="3078" max="3078" width="24.7109375" style="1" customWidth="1"/>
    <col min="3079" max="3079" width="12.28515625" style="1" customWidth="1"/>
    <col min="3080" max="3080" width="0" style="1" hidden="1" customWidth="1"/>
    <col min="3081" max="3081" width="3.42578125" style="1" customWidth="1"/>
    <col min="3082" max="3082" width="0" style="1" hidden="1" customWidth="1"/>
    <col min="3083" max="3083" width="17.7109375" style="1" customWidth="1"/>
    <col min="3084" max="3084" width="3.42578125" style="1" customWidth="1"/>
    <col min="3085" max="3085" width="0" style="1" hidden="1" customWidth="1"/>
    <col min="3086" max="3086" width="23.7109375" style="1" customWidth="1"/>
    <col min="3087" max="3087" width="10" style="1" customWidth="1"/>
    <col min="3088" max="3088" width="0" style="1" hidden="1" customWidth="1"/>
    <col min="3089" max="3090" width="14.7109375" style="1" customWidth="1"/>
    <col min="3091" max="3091" width="12.85546875" style="1" customWidth="1"/>
    <col min="3092" max="3092" width="3.28515625" style="1" customWidth="1"/>
    <col min="3093" max="3093" width="30.28515625" style="1" customWidth="1"/>
    <col min="3094" max="3094" width="5" style="1" customWidth="1"/>
    <col min="3095" max="3095" width="0" style="1" hidden="1" customWidth="1"/>
    <col min="3096" max="3096" width="14.28515625" style="1" customWidth="1"/>
    <col min="3097" max="3097" width="5.7109375" style="1" customWidth="1"/>
    <col min="3098" max="3098" width="0" style="1" hidden="1" customWidth="1"/>
    <col min="3099" max="3099" width="17.28515625" style="1" customWidth="1"/>
    <col min="3100" max="3100" width="12.7109375" style="1" customWidth="1"/>
    <col min="3101" max="3101" width="0" style="1" hidden="1" customWidth="1"/>
    <col min="3102" max="3102" width="5.28515625" style="1" customWidth="1"/>
    <col min="3103" max="3103" width="0" style="1" hidden="1" customWidth="1"/>
    <col min="3104" max="3104" width="17" style="1" customWidth="1"/>
    <col min="3105" max="3105" width="6.28515625" style="1" customWidth="1"/>
    <col min="3106" max="3106" width="0" style="1" hidden="1" customWidth="1"/>
    <col min="3107" max="3107" width="14.28515625" style="1" customWidth="1"/>
    <col min="3108" max="3108" width="7.5703125" style="1" customWidth="1"/>
    <col min="3109" max="3109" width="0" style="1" hidden="1" customWidth="1"/>
    <col min="3110" max="3111" width="14.28515625" style="1" customWidth="1"/>
    <col min="3112" max="3112" width="20.85546875" style="1" customWidth="1"/>
    <col min="3113" max="3113" width="14.42578125" style="1" customWidth="1"/>
    <col min="3114" max="3114" width="15" style="1" customWidth="1"/>
    <col min="3115" max="3115" width="2.7109375" style="1" customWidth="1"/>
    <col min="3116" max="3116" width="11.7109375" style="1" customWidth="1"/>
    <col min="3117" max="3117" width="11.5703125" style="1" customWidth="1"/>
    <col min="3118" max="3118" width="2.28515625" style="1" customWidth="1"/>
    <col min="3119" max="3119" width="41" style="1" customWidth="1"/>
    <col min="3120" max="3120" width="14.28515625" style="1" customWidth="1"/>
    <col min="3121" max="3122" width="11.5703125" style="1" customWidth="1"/>
    <col min="3123" max="3123" width="21.85546875" style="1" customWidth="1"/>
    <col min="3124" max="3315" width="11.42578125" style="1"/>
    <col min="3316" max="3316" width="21.85546875" style="1" customWidth="1"/>
    <col min="3317" max="3317" width="13.85546875" style="1" customWidth="1"/>
    <col min="3318" max="3318" width="38.7109375" style="1" customWidth="1"/>
    <col min="3319" max="3319" width="3" style="1" bestFit="1" customWidth="1"/>
    <col min="3320" max="3320" width="32.28515625" style="1" customWidth="1"/>
    <col min="3321" max="3321" width="46.28515625" style="1" customWidth="1"/>
    <col min="3322" max="3322" width="19" style="1" customWidth="1"/>
    <col min="3323" max="3323" width="0" style="1" hidden="1" customWidth="1"/>
    <col min="3324" max="3324" width="17.7109375" style="1" customWidth="1"/>
    <col min="3325" max="3325" width="0" style="1" hidden="1" customWidth="1"/>
    <col min="3326" max="3326" width="22.28515625" style="1" customWidth="1"/>
    <col min="3327" max="3327" width="5.28515625" style="1" customWidth="1"/>
    <col min="3328" max="3328" width="36.28515625" style="1" customWidth="1"/>
    <col min="3329" max="3329" width="5.7109375" style="1" customWidth="1"/>
    <col min="3330" max="3330" width="0" style="1" hidden="1" customWidth="1"/>
    <col min="3331" max="3331" width="20.7109375" style="1" customWidth="1"/>
    <col min="3332" max="3332" width="4.85546875" style="1" customWidth="1"/>
    <col min="3333" max="3333" width="0" style="1" hidden="1" customWidth="1"/>
    <col min="3334" max="3334" width="24.7109375" style="1" customWidth="1"/>
    <col min="3335" max="3335" width="12.28515625" style="1" customWidth="1"/>
    <col min="3336" max="3336" width="0" style="1" hidden="1" customWidth="1"/>
    <col min="3337" max="3337" width="3.42578125" style="1" customWidth="1"/>
    <col min="3338" max="3338" width="0" style="1" hidden="1" customWidth="1"/>
    <col min="3339" max="3339" width="17.7109375" style="1" customWidth="1"/>
    <col min="3340" max="3340" width="3.42578125" style="1" customWidth="1"/>
    <col min="3341" max="3341" width="0" style="1" hidden="1" customWidth="1"/>
    <col min="3342" max="3342" width="23.7109375" style="1" customWidth="1"/>
    <col min="3343" max="3343" width="10" style="1" customWidth="1"/>
    <col min="3344" max="3344" width="0" style="1" hidden="1" customWidth="1"/>
    <col min="3345" max="3346" width="14.7109375" style="1" customWidth="1"/>
    <col min="3347" max="3347" width="12.85546875" style="1" customWidth="1"/>
    <col min="3348" max="3348" width="3.28515625" style="1" customWidth="1"/>
    <col min="3349" max="3349" width="30.28515625" style="1" customWidth="1"/>
    <col min="3350" max="3350" width="5" style="1" customWidth="1"/>
    <col min="3351" max="3351" width="0" style="1" hidden="1" customWidth="1"/>
    <col min="3352" max="3352" width="14.28515625" style="1" customWidth="1"/>
    <col min="3353" max="3353" width="5.7109375" style="1" customWidth="1"/>
    <col min="3354" max="3354" width="0" style="1" hidden="1" customWidth="1"/>
    <col min="3355" max="3355" width="17.28515625" style="1" customWidth="1"/>
    <col min="3356" max="3356" width="12.7109375" style="1" customWidth="1"/>
    <col min="3357" max="3357" width="0" style="1" hidden="1" customWidth="1"/>
    <col min="3358" max="3358" width="5.28515625" style="1" customWidth="1"/>
    <col min="3359" max="3359" width="0" style="1" hidden="1" customWidth="1"/>
    <col min="3360" max="3360" width="17" style="1" customWidth="1"/>
    <col min="3361" max="3361" width="6.28515625" style="1" customWidth="1"/>
    <col min="3362" max="3362" width="0" style="1" hidden="1" customWidth="1"/>
    <col min="3363" max="3363" width="14.28515625" style="1" customWidth="1"/>
    <col min="3364" max="3364" width="7.5703125" style="1" customWidth="1"/>
    <col min="3365" max="3365" width="0" style="1" hidden="1" customWidth="1"/>
    <col min="3366" max="3367" width="14.28515625" style="1" customWidth="1"/>
    <col min="3368" max="3368" width="20.85546875" style="1" customWidth="1"/>
    <col min="3369" max="3369" width="14.42578125" style="1" customWidth="1"/>
    <col min="3370" max="3370" width="15" style="1" customWidth="1"/>
    <col min="3371" max="3371" width="2.7109375" style="1" customWidth="1"/>
    <col min="3372" max="3372" width="11.7109375" style="1" customWidth="1"/>
    <col min="3373" max="3373" width="11.5703125" style="1" customWidth="1"/>
    <col min="3374" max="3374" width="2.28515625" style="1" customWidth="1"/>
    <col min="3375" max="3375" width="41" style="1" customWidth="1"/>
    <col min="3376" max="3376" width="14.28515625" style="1" customWidth="1"/>
    <col min="3377" max="3378" width="11.5703125" style="1" customWidth="1"/>
    <col min="3379" max="3379" width="21.85546875" style="1" customWidth="1"/>
    <col min="3380" max="3571" width="11.42578125" style="1"/>
    <col min="3572" max="3572" width="21.85546875" style="1" customWidth="1"/>
    <col min="3573" max="3573" width="13.85546875" style="1" customWidth="1"/>
    <col min="3574" max="3574" width="38.7109375" style="1" customWidth="1"/>
    <col min="3575" max="3575" width="3" style="1" bestFit="1" customWidth="1"/>
    <col min="3576" max="3576" width="32.28515625" style="1" customWidth="1"/>
    <col min="3577" max="3577" width="46.28515625" style="1" customWidth="1"/>
    <col min="3578" max="3578" width="19" style="1" customWidth="1"/>
    <col min="3579" max="3579" width="0" style="1" hidden="1" customWidth="1"/>
    <col min="3580" max="3580" width="17.7109375" style="1" customWidth="1"/>
    <col min="3581" max="3581" width="0" style="1" hidden="1" customWidth="1"/>
    <col min="3582" max="3582" width="22.28515625" style="1" customWidth="1"/>
    <col min="3583" max="3583" width="5.28515625" style="1" customWidth="1"/>
    <col min="3584" max="3584" width="36.28515625" style="1" customWidth="1"/>
    <col min="3585" max="3585" width="5.7109375" style="1" customWidth="1"/>
    <col min="3586" max="3586" width="0" style="1" hidden="1" customWidth="1"/>
    <col min="3587" max="3587" width="20.7109375" style="1" customWidth="1"/>
    <col min="3588" max="3588" width="4.85546875" style="1" customWidth="1"/>
    <col min="3589" max="3589" width="0" style="1" hidden="1" customWidth="1"/>
    <col min="3590" max="3590" width="24.7109375" style="1" customWidth="1"/>
    <col min="3591" max="3591" width="12.28515625" style="1" customWidth="1"/>
    <col min="3592" max="3592" width="0" style="1" hidden="1" customWidth="1"/>
    <col min="3593" max="3593" width="3.42578125" style="1" customWidth="1"/>
    <col min="3594" max="3594" width="0" style="1" hidden="1" customWidth="1"/>
    <col min="3595" max="3595" width="17.7109375" style="1" customWidth="1"/>
    <col min="3596" max="3596" width="3.42578125" style="1" customWidth="1"/>
    <col min="3597" max="3597" width="0" style="1" hidden="1" customWidth="1"/>
    <col min="3598" max="3598" width="23.7109375" style="1" customWidth="1"/>
    <col min="3599" max="3599" width="10" style="1" customWidth="1"/>
    <col min="3600" max="3600" width="0" style="1" hidden="1" customWidth="1"/>
    <col min="3601" max="3602" width="14.7109375" style="1" customWidth="1"/>
    <col min="3603" max="3603" width="12.85546875" style="1" customWidth="1"/>
    <col min="3604" max="3604" width="3.28515625" style="1" customWidth="1"/>
    <col min="3605" max="3605" width="30.28515625" style="1" customWidth="1"/>
    <col min="3606" max="3606" width="5" style="1" customWidth="1"/>
    <col min="3607" max="3607" width="0" style="1" hidden="1" customWidth="1"/>
    <col min="3608" max="3608" width="14.28515625" style="1" customWidth="1"/>
    <col min="3609" max="3609" width="5.7109375" style="1" customWidth="1"/>
    <col min="3610" max="3610" width="0" style="1" hidden="1" customWidth="1"/>
    <col min="3611" max="3611" width="17.28515625" style="1" customWidth="1"/>
    <col min="3612" max="3612" width="12.7109375" style="1" customWidth="1"/>
    <col min="3613" max="3613" width="0" style="1" hidden="1" customWidth="1"/>
    <col min="3614" max="3614" width="5.28515625" style="1" customWidth="1"/>
    <col min="3615" max="3615" width="0" style="1" hidden="1" customWidth="1"/>
    <col min="3616" max="3616" width="17" style="1" customWidth="1"/>
    <col min="3617" max="3617" width="6.28515625" style="1" customWidth="1"/>
    <col min="3618" max="3618" width="0" style="1" hidden="1" customWidth="1"/>
    <col min="3619" max="3619" width="14.28515625" style="1" customWidth="1"/>
    <col min="3620" max="3620" width="7.5703125" style="1" customWidth="1"/>
    <col min="3621" max="3621" width="0" style="1" hidden="1" customWidth="1"/>
    <col min="3622" max="3623" width="14.28515625" style="1" customWidth="1"/>
    <col min="3624" max="3624" width="20.85546875" style="1" customWidth="1"/>
    <col min="3625" max="3625" width="14.42578125" style="1" customWidth="1"/>
    <col min="3626" max="3626" width="15" style="1" customWidth="1"/>
    <col min="3627" max="3627" width="2.7109375" style="1" customWidth="1"/>
    <col min="3628" max="3628" width="11.7109375" style="1" customWidth="1"/>
    <col min="3629" max="3629" width="11.5703125" style="1" customWidth="1"/>
    <col min="3630" max="3630" width="2.28515625" style="1" customWidth="1"/>
    <col min="3631" max="3631" width="41" style="1" customWidth="1"/>
    <col min="3632" max="3632" width="14.28515625" style="1" customWidth="1"/>
    <col min="3633" max="3634" width="11.5703125" style="1" customWidth="1"/>
    <col min="3635" max="3635" width="21.85546875" style="1" customWidth="1"/>
    <col min="3636" max="3827" width="11.42578125" style="1"/>
    <col min="3828" max="3828" width="21.85546875" style="1" customWidth="1"/>
    <col min="3829" max="3829" width="13.85546875" style="1" customWidth="1"/>
    <col min="3830" max="3830" width="38.7109375" style="1" customWidth="1"/>
    <col min="3831" max="3831" width="3" style="1" bestFit="1" customWidth="1"/>
    <col min="3832" max="3832" width="32.28515625" style="1" customWidth="1"/>
    <col min="3833" max="3833" width="46.28515625" style="1" customWidth="1"/>
    <col min="3834" max="3834" width="19" style="1" customWidth="1"/>
    <col min="3835" max="3835" width="0" style="1" hidden="1" customWidth="1"/>
    <col min="3836" max="3836" width="17.7109375" style="1" customWidth="1"/>
    <col min="3837" max="3837" width="0" style="1" hidden="1" customWidth="1"/>
    <col min="3838" max="3838" width="22.28515625" style="1" customWidth="1"/>
    <col min="3839" max="3839" width="5.28515625" style="1" customWidth="1"/>
    <col min="3840" max="3840" width="36.28515625" style="1" customWidth="1"/>
    <col min="3841" max="3841" width="5.7109375" style="1" customWidth="1"/>
    <col min="3842" max="3842" width="0" style="1" hidden="1" customWidth="1"/>
    <col min="3843" max="3843" width="20.7109375" style="1" customWidth="1"/>
    <col min="3844" max="3844" width="4.85546875" style="1" customWidth="1"/>
    <col min="3845" max="3845" width="0" style="1" hidden="1" customWidth="1"/>
    <col min="3846" max="3846" width="24.7109375" style="1" customWidth="1"/>
    <col min="3847" max="3847" width="12.28515625" style="1" customWidth="1"/>
    <col min="3848" max="3848" width="0" style="1" hidden="1" customWidth="1"/>
    <col min="3849" max="3849" width="3.42578125" style="1" customWidth="1"/>
    <col min="3850" max="3850" width="0" style="1" hidden="1" customWidth="1"/>
    <col min="3851" max="3851" width="17.7109375" style="1" customWidth="1"/>
    <col min="3852" max="3852" width="3.42578125" style="1" customWidth="1"/>
    <col min="3853" max="3853" width="0" style="1" hidden="1" customWidth="1"/>
    <col min="3854" max="3854" width="23.7109375" style="1" customWidth="1"/>
    <col min="3855" max="3855" width="10" style="1" customWidth="1"/>
    <col min="3856" max="3856" width="0" style="1" hidden="1" customWidth="1"/>
    <col min="3857" max="3858" width="14.7109375" style="1" customWidth="1"/>
    <col min="3859" max="3859" width="12.85546875" style="1" customWidth="1"/>
    <col min="3860" max="3860" width="3.28515625" style="1" customWidth="1"/>
    <col min="3861" max="3861" width="30.28515625" style="1" customWidth="1"/>
    <col min="3862" max="3862" width="5" style="1" customWidth="1"/>
    <col min="3863" max="3863" width="0" style="1" hidden="1" customWidth="1"/>
    <col min="3864" max="3864" width="14.28515625" style="1" customWidth="1"/>
    <col min="3865" max="3865" width="5.7109375" style="1" customWidth="1"/>
    <col min="3866" max="3866" width="0" style="1" hidden="1" customWidth="1"/>
    <col min="3867" max="3867" width="17.28515625" style="1" customWidth="1"/>
    <col min="3868" max="3868" width="12.7109375" style="1" customWidth="1"/>
    <col min="3869" max="3869" width="0" style="1" hidden="1" customWidth="1"/>
    <col min="3870" max="3870" width="5.28515625" style="1" customWidth="1"/>
    <col min="3871" max="3871" width="0" style="1" hidden="1" customWidth="1"/>
    <col min="3872" max="3872" width="17" style="1" customWidth="1"/>
    <col min="3873" max="3873" width="6.28515625" style="1" customWidth="1"/>
    <col min="3874" max="3874" width="0" style="1" hidden="1" customWidth="1"/>
    <col min="3875" max="3875" width="14.28515625" style="1" customWidth="1"/>
    <col min="3876" max="3876" width="7.5703125" style="1" customWidth="1"/>
    <col min="3877" max="3877" width="0" style="1" hidden="1" customWidth="1"/>
    <col min="3878" max="3879" width="14.28515625" style="1" customWidth="1"/>
    <col min="3880" max="3880" width="20.85546875" style="1" customWidth="1"/>
    <col min="3881" max="3881" width="14.42578125" style="1" customWidth="1"/>
    <col min="3882" max="3882" width="15" style="1" customWidth="1"/>
    <col min="3883" max="3883" width="2.7109375" style="1" customWidth="1"/>
    <col min="3884" max="3884" width="11.7109375" style="1" customWidth="1"/>
    <col min="3885" max="3885" width="11.5703125" style="1" customWidth="1"/>
    <col min="3886" max="3886" width="2.28515625" style="1" customWidth="1"/>
    <col min="3887" max="3887" width="41" style="1" customWidth="1"/>
    <col min="3888" max="3888" width="14.28515625" style="1" customWidth="1"/>
    <col min="3889" max="3890" width="11.5703125" style="1" customWidth="1"/>
    <col min="3891" max="3891" width="21.85546875" style="1" customWidth="1"/>
    <col min="3892" max="4083" width="11.42578125" style="1"/>
    <col min="4084" max="4084" width="21.85546875" style="1" customWidth="1"/>
    <col min="4085" max="4085" width="13.85546875" style="1" customWidth="1"/>
    <col min="4086" max="4086" width="38.7109375" style="1" customWidth="1"/>
    <col min="4087" max="4087" width="3" style="1" bestFit="1" customWidth="1"/>
    <col min="4088" max="4088" width="32.28515625" style="1" customWidth="1"/>
    <col min="4089" max="4089" width="46.28515625" style="1" customWidth="1"/>
    <col min="4090" max="4090" width="19" style="1" customWidth="1"/>
    <col min="4091" max="4091" width="0" style="1" hidden="1" customWidth="1"/>
    <col min="4092" max="4092" width="17.7109375" style="1" customWidth="1"/>
    <col min="4093" max="4093" width="0" style="1" hidden="1" customWidth="1"/>
    <col min="4094" max="4094" width="22.28515625" style="1" customWidth="1"/>
    <col min="4095" max="4095" width="5.28515625" style="1" customWidth="1"/>
    <col min="4096" max="4096" width="36.28515625" style="1" customWidth="1"/>
    <col min="4097" max="4097" width="5.7109375" style="1" customWidth="1"/>
    <col min="4098" max="4098" width="0" style="1" hidden="1" customWidth="1"/>
    <col min="4099" max="4099" width="20.7109375" style="1" customWidth="1"/>
    <col min="4100" max="4100" width="4.85546875" style="1" customWidth="1"/>
    <col min="4101" max="4101" width="0" style="1" hidden="1" customWidth="1"/>
    <col min="4102" max="4102" width="24.7109375" style="1" customWidth="1"/>
    <col min="4103" max="4103" width="12.28515625" style="1" customWidth="1"/>
    <col min="4104" max="4104" width="0" style="1" hidden="1" customWidth="1"/>
    <col min="4105" max="4105" width="3.42578125" style="1" customWidth="1"/>
    <col min="4106" max="4106" width="0" style="1" hidden="1" customWidth="1"/>
    <col min="4107" max="4107" width="17.7109375" style="1" customWidth="1"/>
    <col min="4108" max="4108" width="3.42578125" style="1" customWidth="1"/>
    <col min="4109" max="4109" width="0" style="1" hidden="1" customWidth="1"/>
    <col min="4110" max="4110" width="23.7109375" style="1" customWidth="1"/>
    <col min="4111" max="4111" width="10" style="1" customWidth="1"/>
    <col min="4112" max="4112" width="0" style="1" hidden="1" customWidth="1"/>
    <col min="4113" max="4114" width="14.7109375" style="1" customWidth="1"/>
    <col min="4115" max="4115" width="12.85546875" style="1" customWidth="1"/>
    <col min="4116" max="4116" width="3.28515625" style="1" customWidth="1"/>
    <col min="4117" max="4117" width="30.28515625" style="1" customWidth="1"/>
    <col min="4118" max="4118" width="5" style="1" customWidth="1"/>
    <col min="4119" max="4119" width="0" style="1" hidden="1" customWidth="1"/>
    <col min="4120" max="4120" width="14.28515625" style="1" customWidth="1"/>
    <col min="4121" max="4121" width="5.7109375" style="1" customWidth="1"/>
    <col min="4122" max="4122" width="0" style="1" hidden="1" customWidth="1"/>
    <col min="4123" max="4123" width="17.28515625" style="1" customWidth="1"/>
    <col min="4124" max="4124" width="12.7109375" style="1" customWidth="1"/>
    <col min="4125" max="4125" width="0" style="1" hidden="1" customWidth="1"/>
    <col min="4126" max="4126" width="5.28515625" style="1" customWidth="1"/>
    <col min="4127" max="4127" width="0" style="1" hidden="1" customWidth="1"/>
    <col min="4128" max="4128" width="17" style="1" customWidth="1"/>
    <col min="4129" max="4129" width="6.28515625" style="1" customWidth="1"/>
    <col min="4130" max="4130" width="0" style="1" hidden="1" customWidth="1"/>
    <col min="4131" max="4131" width="14.28515625" style="1" customWidth="1"/>
    <col min="4132" max="4132" width="7.5703125" style="1" customWidth="1"/>
    <col min="4133" max="4133" width="0" style="1" hidden="1" customWidth="1"/>
    <col min="4134" max="4135" width="14.28515625" style="1" customWidth="1"/>
    <col min="4136" max="4136" width="20.85546875" style="1" customWidth="1"/>
    <col min="4137" max="4137" width="14.42578125" style="1" customWidth="1"/>
    <col min="4138" max="4138" width="15" style="1" customWidth="1"/>
    <col min="4139" max="4139" width="2.7109375" style="1" customWidth="1"/>
    <col min="4140" max="4140" width="11.7109375" style="1" customWidth="1"/>
    <col min="4141" max="4141" width="11.5703125" style="1" customWidth="1"/>
    <col min="4142" max="4142" width="2.28515625" style="1" customWidth="1"/>
    <col min="4143" max="4143" width="41" style="1" customWidth="1"/>
    <col min="4144" max="4144" width="14.28515625" style="1" customWidth="1"/>
    <col min="4145" max="4146" width="11.5703125" style="1" customWidth="1"/>
    <col min="4147" max="4147" width="21.85546875" style="1" customWidth="1"/>
    <col min="4148" max="4339" width="11.42578125" style="1"/>
    <col min="4340" max="4340" width="21.85546875" style="1" customWidth="1"/>
    <col min="4341" max="4341" width="13.85546875" style="1" customWidth="1"/>
    <col min="4342" max="4342" width="38.7109375" style="1" customWidth="1"/>
    <col min="4343" max="4343" width="3" style="1" bestFit="1" customWidth="1"/>
    <col min="4344" max="4344" width="32.28515625" style="1" customWidth="1"/>
    <col min="4345" max="4345" width="46.28515625" style="1" customWidth="1"/>
    <col min="4346" max="4346" width="19" style="1" customWidth="1"/>
    <col min="4347" max="4347" width="0" style="1" hidden="1" customWidth="1"/>
    <col min="4348" max="4348" width="17.7109375" style="1" customWidth="1"/>
    <col min="4349" max="4349" width="0" style="1" hidden="1" customWidth="1"/>
    <col min="4350" max="4350" width="22.28515625" style="1" customWidth="1"/>
    <col min="4351" max="4351" width="5.28515625" style="1" customWidth="1"/>
    <col min="4352" max="4352" width="36.28515625" style="1" customWidth="1"/>
    <col min="4353" max="4353" width="5.7109375" style="1" customWidth="1"/>
    <col min="4354" max="4354" width="0" style="1" hidden="1" customWidth="1"/>
    <col min="4355" max="4355" width="20.7109375" style="1" customWidth="1"/>
    <col min="4356" max="4356" width="4.85546875" style="1" customWidth="1"/>
    <col min="4357" max="4357" width="0" style="1" hidden="1" customWidth="1"/>
    <col min="4358" max="4358" width="24.7109375" style="1" customWidth="1"/>
    <col min="4359" max="4359" width="12.28515625" style="1" customWidth="1"/>
    <col min="4360" max="4360" width="0" style="1" hidden="1" customWidth="1"/>
    <col min="4361" max="4361" width="3.42578125" style="1" customWidth="1"/>
    <col min="4362" max="4362" width="0" style="1" hidden="1" customWidth="1"/>
    <col min="4363" max="4363" width="17.7109375" style="1" customWidth="1"/>
    <col min="4364" max="4364" width="3.42578125" style="1" customWidth="1"/>
    <col min="4365" max="4365" width="0" style="1" hidden="1" customWidth="1"/>
    <col min="4366" max="4366" width="23.7109375" style="1" customWidth="1"/>
    <col min="4367" max="4367" width="10" style="1" customWidth="1"/>
    <col min="4368" max="4368" width="0" style="1" hidden="1" customWidth="1"/>
    <col min="4369" max="4370" width="14.7109375" style="1" customWidth="1"/>
    <col min="4371" max="4371" width="12.85546875" style="1" customWidth="1"/>
    <col min="4372" max="4372" width="3.28515625" style="1" customWidth="1"/>
    <col min="4373" max="4373" width="30.28515625" style="1" customWidth="1"/>
    <col min="4374" max="4374" width="5" style="1" customWidth="1"/>
    <col min="4375" max="4375" width="0" style="1" hidden="1" customWidth="1"/>
    <col min="4376" max="4376" width="14.28515625" style="1" customWidth="1"/>
    <col min="4377" max="4377" width="5.7109375" style="1" customWidth="1"/>
    <col min="4378" max="4378" width="0" style="1" hidden="1" customWidth="1"/>
    <col min="4379" max="4379" width="17.28515625" style="1" customWidth="1"/>
    <col min="4380" max="4380" width="12.7109375" style="1" customWidth="1"/>
    <col min="4381" max="4381" width="0" style="1" hidden="1" customWidth="1"/>
    <col min="4382" max="4382" width="5.28515625" style="1" customWidth="1"/>
    <col min="4383" max="4383" width="0" style="1" hidden="1" customWidth="1"/>
    <col min="4384" max="4384" width="17" style="1" customWidth="1"/>
    <col min="4385" max="4385" width="6.28515625" style="1" customWidth="1"/>
    <col min="4386" max="4386" width="0" style="1" hidden="1" customWidth="1"/>
    <col min="4387" max="4387" width="14.28515625" style="1" customWidth="1"/>
    <col min="4388" max="4388" width="7.5703125" style="1" customWidth="1"/>
    <col min="4389" max="4389" width="0" style="1" hidden="1" customWidth="1"/>
    <col min="4390" max="4391" width="14.28515625" style="1" customWidth="1"/>
    <col min="4392" max="4392" width="20.85546875" style="1" customWidth="1"/>
    <col min="4393" max="4393" width="14.42578125" style="1" customWidth="1"/>
    <col min="4394" max="4394" width="15" style="1" customWidth="1"/>
    <col min="4395" max="4395" width="2.7109375" style="1" customWidth="1"/>
    <col min="4396" max="4396" width="11.7109375" style="1" customWidth="1"/>
    <col min="4397" max="4397" width="11.5703125" style="1" customWidth="1"/>
    <col min="4398" max="4398" width="2.28515625" style="1" customWidth="1"/>
    <col min="4399" max="4399" width="41" style="1" customWidth="1"/>
    <col min="4400" max="4400" width="14.28515625" style="1" customWidth="1"/>
    <col min="4401" max="4402" width="11.5703125" style="1" customWidth="1"/>
    <col min="4403" max="4403" width="21.85546875" style="1" customWidth="1"/>
    <col min="4404" max="4595" width="11.42578125" style="1"/>
    <col min="4596" max="4596" width="21.85546875" style="1" customWidth="1"/>
    <col min="4597" max="4597" width="13.85546875" style="1" customWidth="1"/>
    <col min="4598" max="4598" width="38.7109375" style="1" customWidth="1"/>
    <col min="4599" max="4599" width="3" style="1" bestFit="1" customWidth="1"/>
    <col min="4600" max="4600" width="32.28515625" style="1" customWidth="1"/>
    <col min="4601" max="4601" width="46.28515625" style="1" customWidth="1"/>
    <col min="4602" max="4602" width="19" style="1" customWidth="1"/>
    <col min="4603" max="4603" width="0" style="1" hidden="1" customWidth="1"/>
    <col min="4604" max="4604" width="17.7109375" style="1" customWidth="1"/>
    <col min="4605" max="4605" width="0" style="1" hidden="1" customWidth="1"/>
    <col min="4606" max="4606" width="22.28515625" style="1" customWidth="1"/>
    <col min="4607" max="4607" width="5.28515625" style="1" customWidth="1"/>
    <col min="4608" max="4608" width="36.28515625" style="1" customWidth="1"/>
    <col min="4609" max="4609" width="5.7109375" style="1" customWidth="1"/>
    <col min="4610" max="4610" width="0" style="1" hidden="1" customWidth="1"/>
    <col min="4611" max="4611" width="20.7109375" style="1" customWidth="1"/>
    <col min="4612" max="4612" width="4.85546875" style="1" customWidth="1"/>
    <col min="4613" max="4613" width="0" style="1" hidden="1" customWidth="1"/>
    <col min="4614" max="4614" width="24.7109375" style="1" customWidth="1"/>
    <col min="4615" max="4615" width="12.28515625" style="1" customWidth="1"/>
    <col min="4616" max="4616" width="0" style="1" hidden="1" customWidth="1"/>
    <col min="4617" max="4617" width="3.42578125" style="1" customWidth="1"/>
    <col min="4618" max="4618" width="0" style="1" hidden="1" customWidth="1"/>
    <col min="4619" max="4619" width="17.7109375" style="1" customWidth="1"/>
    <col min="4620" max="4620" width="3.42578125" style="1" customWidth="1"/>
    <col min="4621" max="4621" width="0" style="1" hidden="1" customWidth="1"/>
    <col min="4622" max="4622" width="23.7109375" style="1" customWidth="1"/>
    <col min="4623" max="4623" width="10" style="1" customWidth="1"/>
    <col min="4624" max="4624" width="0" style="1" hidden="1" customWidth="1"/>
    <col min="4625" max="4626" width="14.7109375" style="1" customWidth="1"/>
    <col min="4627" max="4627" width="12.85546875" style="1" customWidth="1"/>
    <col min="4628" max="4628" width="3.28515625" style="1" customWidth="1"/>
    <col min="4629" max="4629" width="30.28515625" style="1" customWidth="1"/>
    <col min="4630" max="4630" width="5" style="1" customWidth="1"/>
    <col min="4631" max="4631" width="0" style="1" hidden="1" customWidth="1"/>
    <col min="4632" max="4632" width="14.28515625" style="1" customWidth="1"/>
    <col min="4633" max="4633" width="5.7109375" style="1" customWidth="1"/>
    <col min="4634" max="4634" width="0" style="1" hidden="1" customWidth="1"/>
    <col min="4635" max="4635" width="17.28515625" style="1" customWidth="1"/>
    <col min="4636" max="4636" width="12.7109375" style="1" customWidth="1"/>
    <col min="4637" max="4637" width="0" style="1" hidden="1" customWidth="1"/>
    <col min="4638" max="4638" width="5.28515625" style="1" customWidth="1"/>
    <col min="4639" max="4639" width="0" style="1" hidden="1" customWidth="1"/>
    <col min="4640" max="4640" width="17" style="1" customWidth="1"/>
    <col min="4641" max="4641" width="6.28515625" style="1" customWidth="1"/>
    <col min="4642" max="4642" width="0" style="1" hidden="1" customWidth="1"/>
    <col min="4643" max="4643" width="14.28515625" style="1" customWidth="1"/>
    <col min="4644" max="4644" width="7.5703125" style="1" customWidth="1"/>
    <col min="4645" max="4645" width="0" style="1" hidden="1" customWidth="1"/>
    <col min="4646" max="4647" width="14.28515625" style="1" customWidth="1"/>
    <col min="4648" max="4648" width="20.85546875" style="1" customWidth="1"/>
    <col min="4649" max="4649" width="14.42578125" style="1" customWidth="1"/>
    <col min="4650" max="4650" width="15" style="1" customWidth="1"/>
    <col min="4651" max="4651" width="2.7109375" style="1" customWidth="1"/>
    <col min="4652" max="4652" width="11.7109375" style="1" customWidth="1"/>
    <col min="4653" max="4653" width="11.5703125" style="1" customWidth="1"/>
    <col min="4654" max="4654" width="2.28515625" style="1" customWidth="1"/>
    <col min="4655" max="4655" width="41" style="1" customWidth="1"/>
    <col min="4656" max="4656" width="14.28515625" style="1" customWidth="1"/>
    <col min="4657" max="4658" width="11.5703125" style="1" customWidth="1"/>
    <col min="4659" max="4659" width="21.85546875" style="1" customWidth="1"/>
    <col min="4660" max="4851" width="11.42578125" style="1"/>
    <col min="4852" max="4852" width="21.85546875" style="1" customWidth="1"/>
    <col min="4853" max="4853" width="13.85546875" style="1" customWidth="1"/>
    <col min="4854" max="4854" width="38.7109375" style="1" customWidth="1"/>
    <col min="4855" max="4855" width="3" style="1" bestFit="1" customWidth="1"/>
    <col min="4856" max="4856" width="32.28515625" style="1" customWidth="1"/>
    <col min="4857" max="4857" width="46.28515625" style="1" customWidth="1"/>
    <col min="4858" max="4858" width="19" style="1" customWidth="1"/>
    <col min="4859" max="4859" width="0" style="1" hidden="1" customWidth="1"/>
    <col min="4860" max="4860" width="17.7109375" style="1" customWidth="1"/>
    <col min="4861" max="4861" width="0" style="1" hidden="1" customWidth="1"/>
    <col min="4862" max="4862" width="22.28515625" style="1" customWidth="1"/>
    <col min="4863" max="4863" width="5.28515625" style="1" customWidth="1"/>
    <col min="4864" max="4864" width="36.28515625" style="1" customWidth="1"/>
    <col min="4865" max="4865" width="5.7109375" style="1" customWidth="1"/>
    <col min="4866" max="4866" width="0" style="1" hidden="1" customWidth="1"/>
    <col min="4867" max="4867" width="20.7109375" style="1" customWidth="1"/>
    <col min="4868" max="4868" width="4.85546875" style="1" customWidth="1"/>
    <col min="4869" max="4869" width="0" style="1" hidden="1" customWidth="1"/>
    <col min="4870" max="4870" width="24.7109375" style="1" customWidth="1"/>
    <col min="4871" max="4871" width="12.28515625" style="1" customWidth="1"/>
    <col min="4872" max="4872" width="0" style="1" hidden="1" customWidth="1"/>
    <col min="4873" max="4873" width="3.42578125" style="1" customWidth="1"/>
    <col min="4874" max="4874" width="0" style="1" hidden="1" customWidth="1"/>
    <col min="4875" max="4875" width="17.7109375" style="1" customWidth="1"/>
    <col min="4876" max="4876" width="3.42578125" style="1" customWidth="1"/>
    <col min="4877" max="4877" width="0" style="1" hidden="1" customWidth="1"/>
    <col min="4878" max="4878" width="23.7109375" style="1" customWidth="1"/>
    <col min="4879" max="4879" width="10" style="1" customWidth="1"/>
    <col min="4880" max="4880" width="0" style="1" hidden="1" customWidth="1"/>
    <col min="4881" max="4882" width="14.7109375" style="1" customWidth="1"/>
    <col min="4883" max="4883" width="12.85546875" style="1" customWidth="1"/>
    <col min="4884" max="4884" width="3.28515625" style="1" customWidth="1"/>
    <col min="4885" max="4885" width="30.28515625" style="1" customWidth="1"/>
    <col min="4886" max="4886" width="5" style="1" customWidth="1"/>
    <col min="4887" max="4887" width="0" style="1" hidden="1" customWidth="1"/>
    <col min="4888" max="4888" width="14.28515625" style="1" customWidth="1"/>
    <col min="4889" max="4889" width="5.7109375" style="1" customWidth="1"/>
    <col min="4890" max="4890" width="0" style="1" hidden="1" customWidth="1"/>
    <col min="4891" max="4891" width="17.28515625" style="1" customWidth="1"/>
    <col min="4892" max="4892" width="12.7109375" style="1" customWidth="1"/>
    <col min="4893" max="4893" width="0" style="1" hidden="1" customWidth="1"/>
    <col min="4894" max="4894" width="5.28515625" style="1" customWidth="1"/>
    <col min="4895" max="4895" width="0" style="1" hidden="1" customWidth="1"/>
    <col min="4896" max="4896" width="17" style="1" customWidth="1"/>
    <col min="4897" max="4897" width="6.28515625" style="1" customWidth="1"/>
    <col min="4898" max="4898" width="0" style="1" hidden="1" customWidth="1"/>
    <col min="4899" max="4899" width="14.28515625" style="1" customWidth="1"/>
    <col min="4900" max="4900" width="7.5703125" style="1" customWidth="1"/>
    <col min="4901" max="4901" width="0" style="1" hidden="1" customWidth="1"/>
    <col min="4902" max="4903" width="14.28515625" style="1" customWidth="1"/>
    <col min="4904" max="4904" width="20.85546875" style="1" customWidth="1"/>
    <col min="4905" max="4905" width="14.42578125" style="1" customWidth="1"/>
    <col min="4906" max="4906" width="15" style="1" customWidth="1"/>
    <col min="4907" max="4907" width="2.7109375" style="1" customWidth="1"/>
    <col min="4908" max="4908" width="11.7109375" style="1" customWidth="1"/>
    <col min="4909" max="4909" width="11.5703125" style="1" customWidth="1"/>
    <col min="4910" max="4910" width="2.28515625" style="1" customWidth="1"/>
    <col min="4911" max="4911" width="41" style="1" customWidth="1"/>
    <col min="4912" max="4912" width="14.28515625" style="1" customWidth="1"/>
    <col min="4913" max="4914" width="11.5703125" style="1" customWidth="1"/>
    <col min="4915" max="4915" width="21.85546875" style="1" customWidth="1"/>
    <col min="4916" max="5107" width="11.42578125" style="1"/>
    <col min="5108" max="5108" width="21.85546875" style="1" customWidth="1"/>
    <col min="5109" max="5109" width="13.85546875" style="1" customWidth="1"/>
    <col min="5110" max="5110" width="38.7109375" style="1" customWidth="1"/>
    <col min="5111" max="5111" width="3" style="1" bestFit="1" customWidth="1"/>
    <col min="5112" max="5112" width="32.28515625" style="1" customWidth="1"/>
    <col min="5113" max="5113" width="46.28515625" style="1" customWidth="1"/>
    <col min="5114" max="5114" width="19" style="1" customWidth="1"/>
    <col min="5115" max="5115" width="0" style="1" hidden="1" customWidth="1"/>
    <col min="5116" max="5116" width="17.7109375" style="1" customWidth="1"/>
    <col min="5117" max="5117" width="0" style="1" hidden="1" customWidth="1"/>
    <col min="5118" max="5118" width="22.28515625" style="1" customWidth="1"/>
    <col min="5119" max="5119" width="5.28515625" style="1" customWidth="1"/>
    <col min="5120" max="5120" width="36.28515625" style="1" customWidth="1"/>
    <col min="5121" max="5121" width="5.7109375" style="1" customWidth="1"/>
    <col min="5122" max="5122" width="0" style="1" hidden="1" customWidth="1"/>
    <col min="5123" max="5123" width="20.7109375" style="1" customWidth="1"/>
    <col min="5124" max="5124" width="4.85546875" style="1" customWidth="1"/>
    <col min="5125" max="5125" width="0" style="1" hidden="1" customWidth="1"/>
    <col min="5126" max="5126" width="24.7109375" style="1" customWidth="1"/>
    <col min="5127" max="5127" width="12.28515625" style="1" customWidth="1"/>
    <col min="5128" max="5128" width="0" style="1" hidden="1" customWidth="1"/>
    <col min="5129" max="5129" width="3.42578125" style="1" customWidth="1"/>
    <col min="5130" max="5130" width="0" style="1" hidden="1" customWidth="1"/>
    <col min="5131" max="5131" width="17.7109375" style="1" customWidth="1"/>
    <col min="5132" max="5132" width="3.42578125" style="1" customWidth="1"/>
    <col min="5133" max="5133" width="0" style="1" hidden="1" customWidth="1"/>
    <col min="5134" max="5134" width="23.7109375" style="1" customWidth="1"/>
    <col min="5135" max="5135" width="10" style="1" customWidth="1"/>
    <col min="5136" max="5136" width="0" style="1" hidden="1" customWidth="1"/>
    <col min="5137" max="5138" width="14.7109375" style="1" customWidth="1"/>
    <col min="5139" max="5139" width="12.85546875" style="1" customWidth="1"/>
    <col min="5140" max="5140" width="3.28515625" style="1" customWidth="1"/>
    <col min="5141" max="5141" width="30.28515625" style="1" customWidth="1"/>
    <col min="5142" max="5142" width="5" style="1" customWidth="1"/>
    <col min="5143" max="5143" width="0" style="1" hidden="1" customWidth="1"/>
    <col min="5144" max="5144" width="14.28515625" style="1" customWidth="1"/>
    <col min="5145" max="5145" width="5.7109375" style="1" customWidth="1"/>
    <col min="5146" max="5146" width="0" style="1" hidden="1" customWidth="1"/>
    <col min="5147" max="5147" width="17.28515625" style="1" customWidth="1"/>
    <col min="5148" max="5148" width="12.7109375" style="1" customWidth="1"/>
    <col min="5149" max="5149" width="0" style="1" hidden="1" customWidth="1"/>
    <col min="5150" max="5150" width="5.28515625" style="1" customWidth="1"/>
    <col min="5151" max="5151" width="0" style="1" hidden="1" customWidth="1"/>
    <col min="5152" max="5152" width="17" style="1" customWidth="1"/>
    <col min="5153" max="5153" width="6.28515625" style="1" customWidth="1"/>
    <col min="5154" max="5154" width="0" style="1" hidden="1" customWidth="1"/>
    <col min="5155" max="5155" width="14.28515625" style="1" customWidth="1"/>
    <col min="5156" max="5156" width="7.5703125" style="1" customWidth="1"/>
    <col min="5157" max="5157" width="0" style="1" hidden="1" customWidth="1"/>
    <col min="5158" max="5159" width="14.28515625" style="1" customWidth="1"/>
    <col min="5160" max="5160" width="20.85546875" style="1" customWidth="1"/>
    <col min="5161" max="5161" width="14.42578125" style="1" customWidth="1"/>
    <col min="5162" max="5162" width="15" style="1" customWidth="1"/>
    <col min="5163" max="5163" width="2.7109375" style="1" customWidth="1"/>
    <col min="5164" max="5164" width="11.7109375" style="1" customWidth="1"/>
    <col min="5165" max="5165" width="11.5703125" style="1" customWidth="1"/>
    <col min="5166" max="5166" width="2.28515625" style="1" customWidth="1"/>
    <col min="5167" max="5167" width="41" style="1" customWidth="1"/>
    <col min="5168" max="5168" width="14.28515625" style="1" customWidth="1"/>
    <col min="5169" max="5170" width="11.5703125" style="1" customWidth="1"/>
    <col min="5171" max="5171" width="21.85546875" style="1" customWidth="1"/>
    <col min="5172" max="5363" width="11.42578125" style="1"/>
    <col min="5364" max="5364" width="21.85546875" style="1" customWidth="1"/>
    <col min="5365" max="5365" width="13.85546875" style="1" customWidth="1"/>
    <col min="5366" max="5366" width="38.7109375" style="1" customWidth="1"/>
    <col min="5367" max="5367" width="3" style="1" bestFit="1" customWidth="1"/>
    <col min="5368" max="5368" width="32.28515625" style="1" customWidth="1"/>
    <col min="5369" max="5369" width="46.28515625" style="1" customWidth="1"/>
    <col min="5370" max="5370" width="19" style="1" customWidth="1"/>
    <col min="5371" max="5371" width="0" style="1" hidden="1" customWidth="1"/>
    <col min="5372" max="5372" width="17.7109375" style="1" customWidth="1"/>
    <col min="5373" max="5373" width="0" style="1" hidden="1" customWidth="1"/>
    <col min="5374" max="5374" width="22.28515625" style="1" customWidth="1"/>
    <col min="5375" max="5375" width="5.28515625" style="1" customWidth="1"/>
    <col min="5376" max="5376" width="36.28515625" style="1" customWidth="1"/>
    <col min="5377" max="5377" width="5.7109375" style="1" customWidth="1"/>
    <col min="5378" max="5378" width="0" style="1" hidden="1" customWidth="1"/>
    <col min="5379" max="5379" width="20.7109375" style="1" customWidth="1"/>
    <col min="5380" max="5380" width="4.85546875" style="1" customWidth="1"/>
    <col min="5381" max="5381" width="0" style="1" hidden="1" customWidth="1"/>
    <col min="5382" max="5382" width="24.7109375" style="1" customWidth="1"/>
    <col min="5383" max="5383" width="12.28515625" style="1" customWidth="1"/>
    <col min="5384" max="5384" width="0" style="1" hidden="1" customWidth="1"/>
    <col min="5385" max="5385" width="3.42578125" style="1" customWidth="1"/>
    <col min="5386" max="5386" width="0" style="1" hidden="1" customWidth="1"/>
    <col min="5387" max="5387" width="17.7109375" style="1" customWidth="1"/>
    <col min="5388" max="5388" width="3.42578125" style="1" customWidth="1"/>
    <col min="5389" max="5389" width="0" style="1" hidden="1" customWidth="1"/>
    <col min="5390" max="5390" width="23.7109375" style="1" customWidth="1"/>
    <col min="5391" max="5391" width="10" style="1" customWidth="1"/>
    <col min="5392" max="5392" width="0" style="1" hidden="1" customWidth="1"/>
    <col min="5393" max="5394" width="14.7109375" style="1" customWidth="1"/>
    <col min="5395" max="5395" width="12.85546875" style="1" customWidth="1"/>
    <col min="5396" max="5396" width="3.28515625" style="1" customWidth="1"/>
    <col min="5397" max="5397" width="30.28515625" style="1" customWidth="1"/>
    <col min="5398" max="5398" width="5" style="1" customWidth="1"/>
    <col min="5399" max="5399" width="0" style="1" hidden="1" customWidth="1"/>
    <col min="5400" max="5400" width="14.28515625" style="1" customWidth="1"/>
    <col min="5401" max="5401" width="5.7109375" style="1" customWidth="1"/>
    <col min="5402" max="5402" width="0" style="1" hidden="1" customWidth="1"/>
    <col min="5403" max="5403" width="17.28515625" style="1" customWidth="1"/>
    <col min="5404" max="5404" width="12.7109375" style="1" customWidth="1"/>
    <col min="5405" max="5405" width="0" style="1" hidden="1" customWidth="1"/>
    <col min="5406" max="5406" width="5.28515625" style="1" customWidth="1"/>
    <col min="5407" max="5407" width="0" style="1" hidden="1" customWidth="1"/>
    <col min="5408" max="5408" width="17" style="1" customWidth="1"/>
    <col min="5409" max="5409" width="6.28515625" style="1" customWidth="1"/>
    <col min="5410" max="5410" width="0" style="1" hidden="1" customWidth="1"/>
    <col min="5411" max="5411" width="14.28515625" style="1" customWidth="1"/>
    <col min="5412" max="5412" width="7.5703125" style="1" customWidth="1"/>
    <col min="5413" max="5413" width="0" style="1" hidden="1" customWidth="1"/>
    <col min="5414" max="5415" width="14.28515625" style="1" customWidth="1"/>
    <col min="5416" max="5416" width="20.85546875" style="1" customWidth="1"/>
    <col min="5417" max="5417" width="14.42578125" style="1" customWidth="1"/>
    <col min="5418" max="5418" width="15" style="1" customWidth="1"/>
    <col min="5419" max="5419" width="2.7109375" style="1" customWidth="1"/>
    <col min="5420" max="5420" width="11.7109375" style="1" customWidth="1"/>
    <col min="5421" max="5421" width="11.5703125" style="1" customWidth="1"/>
    <col min="5422" max="5422" width="2.28515625" style="1" customWidth="1"/>
    <col min="5423" max="5423" width="41" style="1" customWidth="1"/>
    <col min="5424" max="5424" width="14.28515625" style="1" customWidth="1"/>
    <col min="5425" max="5426" width="11.5703125" style="1" customWidth="1"/>
    <col min="5427" max="5427" width="21.85546875" style="1" customWidth="1"/>
    <col min="5428" max="5619" width="11.42578125" style="1"/>
    <col min="5620" max="5620" width="21.85546875" style="1" customWidth="1"/>
    <col min="5621" max="5621" width="13.85546875" style="1" customWidth="1"/>
    <col min="5622" max="5622" width="38.7109375" style="1" customWidth="1"/>
    <col min="5623" max="5623" width="3" style="1" bestFit="1" customWidth="1"/>
    <col min="5624" max="5624" width="32.28515625" style="1" customWidth="1"/>
    <col min="5625" max="5625" width="46.28515625" style="1" customWidth="1"/>
    <col min="5626" max="5626" width="19" style="1" customWidth="1"/>
    <col min="5627" max="5627" width="0" style="1" hidden="1" customWidth="1"/>
    <col min="5628" max="5628" width="17.7109375" style="1" customWidth="1"/>
    <col min="5629" max="5629" width="0" style="1" hidden="1" customWidth="1"/>
    <col min="5630" max="5630" width="22.28515625" style="1" customWidth="1"/>
    <col min="5631" max="5631" width="5.28515625" style="1" customWidth="1"/>
    <col min="5632" max="5632" width="36.28515625" style="1" customWidth="1"/>
    <col min="5633" max="5633" width="5.7109375" style="1" customWidth="1"/>
    <col min="5634" max="5634" width="0" style="1" hidden="1" customWidth="1"/>
    <col min="5635" max="5635" width="20.7109375" style="1" customWidth="1"/>
    <col min="5636" max="5636" width="4.85546875" style="1" customWidth="1"/>
    <col min="5637" max="5637" width="0" style="1" hidden="1" customWidth="1"/>
    <col min="5638" max="5638" width="24.7109375" style="1" customWidth="1"/>
    <col min="5639" max="5639" width="12.28515625" style="1" customWidth="1"/>
    <col min="5640" max="5640" width="0" style="1" hidden="1" customWidth="1"/>
    <col min="5641" max="5641" width="3.42578125" style="1" customWidth="1"/>
    <col min="5642" max="5642" width="0" style="1" hidden="1" customWidth="1"/>
    <col min="5643" max="5643" width="17.7109375" style="1" customWidth="1"/>
    <col min="5644" max="5644" width="3.42578125" style="1" customWidth="1"/>
    <col min="5645" max="5645" width="0" style="1" hidden="1" customWidth="1"/>
    <col min="5646" max="5646" width="23.7109375" style="1" customWidth="1"/>
    <col min="5647" max="5647" width="10" style="1" customWidth="1"/>
    <col min="5648" max="5648" width="0" style="1" hidden="1" customWidth="1"/>
    <col min="5649" max="5650" width="14.7109375" style="1" customWidth="1"/>
    <col min="5651" max="5651" width="12.85546875" style="1" customWidth="1"/>
    <col min="5652" max="5652" width="3.28515625" style="1" customWidth="1"/>
    <col min="5653" max="5653" width="30.28515625" style="1" customWidth="1"/>
    <col min="5654" max="5654" width="5" style="1" customWidth="1"/>
    <col min="5655" max="5655" width="0" style="1" hidden="1" customWidth="1"/>
    <col min="5656" max="5656" width="14.28515625" style="1" customWidth="1"/>
    <col min="5657" max="5657" width="5.7109375" style="1" customWidth="1"/>
    <col min="5658" max="5658" width="0" style="1" hidden="1" customWidth="1"/>
    <col min="5659" max="5659" width="17.28515625" style="1" customWidth="1"/>
    <col min="5660" max="5660" width="12.7109375" style="1" customWidth="1"/>
    <col min="5661" max="5661" width="0" style="1" hidden="1" customWidth="1"/>
    <col min="5662" max="5662" width="5.28515625" style="1" customWidth="1"/>
    <col min="5663" max="5663" width="0" style="1" hidden="1" customWidth="1"/>
    <col min="5664" max="5664" width="17" style="1" customWidth="1"/>
    <col min="5665" max="5665" width="6.28515625" style="1" customWidth="1"/>
    <col min="5666" max="5666" width="0" style="1" hidden="1" customWidth="1"/>
    <col min="5667" max="5667" width="14.28515625" style="1" customWidth="1"/>
    <col min="5668" max="5668" width="7.5703125" style="1" customWidth="1"/>
    <col min="5669" max="5669" width="0" style="1" hidden="1" customWidth="1"/>
    <col min="5670" max="5671" width="14.28515625" style="1" customWidth="1"/>
    <col min="5672" max="5672" width="20.85546875" style="1" customWidth="1"/>
    <col min="5673" max="5673" width="14.42578125" style="1" customWidth="1"/>
    <col min="5674" max="5674" width="15" style="1" customWidth="1"/>
    <col min="5675" max="5675" width="2.7109375" style="1" customWidth="1"/>
    <col min="5676" max="5676" width="11.7109375" style="1" customWidth="1"/>
    <col min="5677" max="5677" width="11.5703125" style="1" customWidth="1"/>
    <col min="5678" max="5678" width="2.28515625" style="1" customWidth="1"/>
    <col min="5679" max="5679" width="41" style="1" customWidth="1"/>
    <col min="5680" max="5680" width="14.28515625" style="1" customWidth="1"/>
    <col min="5681" max="5682" width="11.5703125" style="1" customWidth="1"/>
    <col min="5683" max="5683" width="21.85546875" style="1" customWidth="1"/>
    <col min="5684" max="5875" width="11.42578125" style="1"/>
    <col min="5876" max="5876" width="21.85546875" style="1" customWidth="1"/>
    <col min="5877" max="5877" width="13.85546875" style="1" customWidth="1"/>
    <col min="5878" max="5878" width="38.7109375" style="1" customWidth="1"/>
    <col min="5879" max="5879" width="3" style="1" bestFit="1" customWidth="1"/>
    <col min="5880" max="5880" width="32.28515625" style="1" customWidth="1"/>
    <col min="5881" max="5881" width="46.28515625" style="1" customWidth="1"/>
    <col min="5882" max="5882" width="19" style="1" customWidth="1"/>
    <col min="5883" max="5883" width="0" style="1" hidden="1" customWidth="1"/>
    <col min="5884" max="5884" width="17.7109375" style="1" customWidth="1"/>
    <col min="5885" max="5885" width="0" style="1" hidden="1" customWidth="1"/>
    <col min="5886" max="5886" width="22.28515625" style="1" customWidth="1"/>
    <col min="5887" max="5887" width="5.28515625" style="1" customWidth="1"/>
    <col min="5888" max="5888" width="36.28515625" style="1" customWidth="1"/>
    <col min="5889" max="5889" width="5.7109375" style="1" customWidth="1"/>
    <col min="5890" max="5890" width="0" style="1" hidden="1" customWidth="1"/>
    <col min="5891" max="5891" width="20.7109375" style="1" customWidth="1"/>
    <col min="5892" max="5892" width="4.85546875" style="1" customWidth="1"/>
    <col min="5893" max="5893" width="0" style="1" hidden="1" customWidth="1"/>
    <col min="5894" max="5894" width="24.7109375" style="1" customWidth="1"/>
    <col min="5895" max="5895" width="12.28515625" style="1" customWidth="1"/>
    <col min="5896" max="5896" width="0" style="1" hidden="1" customWidth="1"/>
    <col min="5897" max="5897" width="3.42578125" style="1" customWidth="1"/>
    <col min="5898" max="5898" width="0" style="1" hidden="1" customWidth="1"/>
    <col min="5899" max="5899" width="17.7109375" style="1" customWidth="1"/>
    <col min="5900" max="5900" width="3.42578125" style="1" customWidth="1"/>
    <col min="5901" max="5901" width="0" style="1" hidden="1" customWidth="1"/>
    <col min="5902" max="5902" width="23.7109375" style="1" customWidth="1"/>
    <col min="5903" max="5903" width="10" style="1" customWidth="1"/>
    <col min="5904" max="5904" width="0" style="1" hidden="1" customWidth="1"/>
    <col min="5905" max="5906" width="14.7109375" style="1" customWidth="1"/>
    <col min="5907" max="5907" width="12.85546875" style="1" customWidth="1"/>
    <col min="5908" max="5908" width="3.28515625" style="1" customWidth="1"/>
    <col min="5909" max="5909" width="30.28515625" style="1" customWidth="1"/>
    <col min="5910" max="5910" width="5" style="1" customWidth="1"/>
    <col min="5911" max="5911" width="0" style="1" hidden="1" customWidth="1"/>
    <col min="5912" max="5912" width="14.28515625" style="1" customWidth="1"/>
    <col min="5913" max="5913" width="5.7109375" style="1" customWidth="1"/>
    <col min="5914" max="5914" width="0" style="1" hidden="1" customWidth="1"/>
    <col min="5915" max="5915" width="17.28515625" style="1" customWidth="1"/>
    <col min="5916" max="5916" width="12.7109375" style="1" customWidth="1"/>
    <col min="5917" max="5917" width="0" style="1" hidden="1" customWidth="1"/>
    <col min="5918" max="5918" width="5.28515625" style="1" customWidth="1"/>
    <col min="5919" max="5919" width="0" style="1" hidden="1" customWidth="1"/>
    <col min="5920" max="5920" width="17" style="1" customWidth="1"/>
    <col min="5921" max="5921" width="6.28515625" style="1" customWidth="1"/>
    <col min="5922" max="5922" width="0" style="1" hidden="1" customWidth="1"/>
    <col min="5923" max="5923" width="14.28515625" style="1" customWidth="1"/>
    <col min="5924" max="5924" width="7.5703125" style="1" customWidth="1"/>
    <col min="5925" max="5925" width="0" style="1" hidden="1" customWidth="1"/>
    <col min="5926" max="5927" width="14.28515625" style="1" customWidth="1"/>
    <col min="5928" max="5928" width="20.85546875" style="1" customWidth="1"/>
    <col min="5929" max="5929" width="14.42578125" style="1" customWidth="1"/>
    <col min="5930" max="5930" width="15" style="1" customWidth="1"/>
    <col min="5931" max="5931" width="2.7109375" style="1" customWidth="1"/>
    <col min="5932" max="5932" width="11.7109375" style="1" customWidth="1"/>
    <col min="5933" max="5933" width="11.5703125" style="1" customWidth="1"/>
    <col min="5934" max="5934" width="2.28515625" style="1" customWidth="1"/>
    <col min="5935" max="5935" width="41" style="1" customWidth="1"/>
    <col min="5936" max="5936" width="14.28515625" style="1" customWidth="1"/>
    <col min="5937" max="5938" width="11.5703125" style="1" customWidth="1"/>
    <col min="5939" max="5939" width="21.85546875" style="1" customWidth="1"/>
    <col min="5940" max="6131" width="11.42578125" style="1"/>
    <col min="6132" max="6132" width="21.85546875" style="1" customWidth="1"/>
    <col min="6133" max="6133" width="13.85546875" style="1" customWidth="1"/>
    <col min="6134" max="6134" width="38.7109375" style="1" customWidth="1"/>
    <col min="6135" max="6135" width="3" style="1" bestFit="1" customWidth="1"/>
    <col min="6136" max="6136" width="32.28515625" style="1" customWidth="1"/>
    <col min="6137" max="6137" width="46.28515625" style="1" customWidth="1"/>
    <col min="6138" max="6138" width="19" style="1" customWidth="1"/>
    <col min="6139" max="6139" width="0" style="1" hidden="1" customWidth="1"/>
    <col min="6140" max="6140" width="17.7109375" style="1" customWidth="1"/>
    <col min="6141" max="6141" width="0" style="1" hidden="1" customWidth="1"/>
    <col min="6142" max="6142" width="22.28515625" style="1" customWidth="1"/>
    <col min="6143" max="6143" width="5.28515625" style="1" customWidth="1"/>
    <col min="6144" max="6144" width="36.28515625" style="1" customWidth="1"/>
    <col min="6145" max="6145" width="5.7109375" style="1" customWidth="1"/>
    <col min="6146" max="6146" width="0" style="1" hidden="1" customWidth="1"/>
    <col min="6147" max="6147" width="20.7109375" style="1" customWidth="1"/>
    <col min="6148" max="6148" width="4.85546875" style="1" customWidth="1"/>
    <col min="6149" max="6149" width="0" style="1" hidden="1" customWidth="1"/>
    <col min="6150" max="6150" width="24.7109375" style="1" customWidth="1"/>
    <col min="6151" max="6151" width="12.28515625" style="1" customWidth="1"/>
    <col min="6152" max="6152" width="0" style="1" hidden="1" customWidth="1"/>
    <col min="6153" max="6153" width="3.42578125" style="1" customWidth="1"/>
    <col min="6154" max="6154" width="0" style="1" hidden="1" customWidth="1"/>
    <col min="6155" max="6155" width="17.7109375" style="1" customWidth="1"/>
    <col min="6156" max="6156" width="3.42578125" style="1" customWidth="1"/>
    <col min="6157" max="6157" width="0" style="1" hidden="1" customWidth="1"/>
    <col min="6158" max="6158" width="23.7109375" style="1" customWidth="1"/>
    <col min="6159" max="6159" width="10" style="1" customWidth="1"/>
    <col min="6160" max="6160" width="0" style="1" hidden="1" customWidth="1"/>
    <col min="6161" max="6162" width="14.7109375" style="1" customWidth="1"/>
    <col min="6163" max="6163" width="12.85546875" style="1" customWidth="1"/>
    <col min="6164" max="6164" width="3.28515625" style="1" customWidth="1"/>
    <col min="6165" max="6165" width="30.28515625" style="1" customWidth="1"/>
    <col min="6166" max="6166" width="5" style="1" customWidth="1"/>
    <col min="6167" max="6167" width="0" style="1" hidden="1" customWidth="1"/>
    <col min="6168" max="6168" width="14.28515625" style="1" customWidth="1"/>
    <col min="6169" max="6169" width="5.7109375" style="1" customWidth="1"/>
    <col min="6170" max="6170" width="0" style="1" hidden="1" customWidth="1"/>
    <col min="6171" max="6171" width="17.28515625" style="1" customWidth="1"/>
    <col min="6172" max="6172" width="12.7109375" style="1" customWidth="1"/>
    <col min="6173" max="6173" width="0" style="1" hidden="1" customWidth="1"/>
    <col min="6174" max="6174" width="5.28515625" style="1" customWidth="1"/>
    <col min="6175" max="6175" width="0" style="1" hidden="1" customWidth="1"/>
    <col min="6176" max="6176" width="17" style="1" customWidth="1"/>
    <col min="6177" max="6177" width="6.28515625" style="1" customWidth="1"/>
    <col min="6178" max="6178" width="0" style="1" hidden="1" customWidth="1"/>
    <col min="6179" max="6179" width="14.28515625" style="1" customWidth="1"/>
    <col min="6180" max="6180" width="7.5703125" style="1" customWidth="1"/>
    <col min="6181" max="6181" width="0" style="1" hidden="1" customWidth="1"/>
    <col min="6182" max="6183" width="14.28515625" style="1" customWidth="1"/>
    <col min="6184" max="6184" width="20.85546875" style="1" customWidth="1"/>
    <col min="6185" max="6185" width="14.42578125" style="1" customWidth="1"/>
    <col min="6186" max="6186" width="15" style="1" customWidth="1"/>
    <col min="6187" max="6187" width="2.7109375" style="1" customWidth="1"/>
    <col min="6188" max="6188" width="11.7109375" style="1" customWidth="1"/>
    <col min="6189" max="6189" width="11.5703125" style="1" customWidth="1"/>
    <col min="6190" max="6190" width="2.28515625" style="1" customWidth="1"/>
    <col min="6191" max="6191" width="41" style="1" customWidth="1"/>
    <col min="6192" max="6192" width="14.28515625" style="1" customWidth="1"/>
    <col min="6193" max="6194" width="11.5703125" style="1" customWidth="1"/>
    <col min="6195" max="6195" width="21.85546875" style="1" customWidth="1"/>
    <col min="6196" max="6387" width="11.42578125" style="1"/>
    <col min="6388" max="6388" width="21.85546875" style="1" customWidth="1"/>
    <col min="6389" max="6389" width="13.85546875" style="1" customWidth="1"/>
    <col min="6390" max="6390" width="38.7109375" style="1" customWidth="1"/>
    <col min="6391" max="6391" width="3" style="1" bestFit="1" customWidth="1"/>
    <col min="6392" max="6392" width="32.28515625" style="1" customWidth="1"/>
    <col min="6393" max="6393" width="46.28515625" style="1" customWidth="1"/>
    <col min="6394" max="6394" width="19" style="1" customWidth="1"/>
    <col min="6395" max="6395" width="0" style="1" hidden="1" customWidth="1"/>
    <col min="6396" max="6396" width="17.7109375" style="1" customWidth="1"/>
    <col min="6397" max="6397" width="0" style="1" hidden="1" customWidth="1"/>
    <col min="6398" max="6398" width="22.28515625" style="1" customWidth="1"/>
    <col min="6399" max="6399" width="5.28515625" style="1" customWidth="1"/>
    <col min="6400" max="6400" width="36.28515625" style="1" customWidth="1"/>
    <col min="6401" max="6401" width="5.7109375" style="1" customWidth="1"/>
    <col min="6402" max="6402" width="0" style="1" hidden="1" customWidth="1"/>
    <col min="6403" max="6403" width="20.7109375" style="1" customWidth="1"/>
    <col min="6404" max="6404" width="4.85546875" style="1" customWidth="1"/>
    <col min="6405" max="6405" width="0" style="1" hidden="1" customWidth="1"/>
    <col min="6406" max="6406" width="24.7109375" style="1" customWidth="1"/>
    <col min="6407" max="6407" width="12.28515625" style="1" customWidth="1"/>
    <col min="6408" max="6408" width="0" style="1" hidden="1" customWidth="1"/>
    <col min="6409" max="6409" width="3.42578125" style="1" customWidth="1"/>
    <col min="6410" max="6410" width="0" style="1" hidden="1" customWidth="1"/>
    <col min="6411" max="6411" width="17.7109375" style="1" customWidth="1"/>
    <col min="6412" max="6412" width="3.42578125" style="1" customWidth="1"/>
    <col min="6413" max="6413" width="0" style="1" hidden="1" customWidth="1"/>
    <col min="6414" max="6414" width="23.7109375" style="1" customWidth="1"/>
    <col min="6415" max="6415" width="10" style="1" customWidth="1"/>
    <col min="6416" max="6416" width="0" style="1" hidden="1" customWidth="1"/>
    <col min="6417" max="6418" width="14.7109375" style="1" customWidth="1"/>
    <col min="6419" max="6419" width="12.85546875" style="1" customWidth="1"/>
    <col min="6420" max="6420" width="3.28515625" style="1" customWidth="1"/>
    <col min="6421" max="6421" width="30.28515625" style="1" customWidth="1"/>
    <col min="6422" max="6422" width="5" style="1" customWidth="1"/>
    <col min="6423" max="6423" width="0" style="1" hidden="1" customWidth="1"/>
    <col min="6424" max="6424" width="14.28515625" style="1" customWidth="1"/>
    <col min="6425" max="6425" width="5.7109375" style="1" customWidth="1"/>
    <col min="6426" max="6426" width="0" style="1" hidden="1" customWidth="1"/>
    <col min="6427" max="6427" width="17.28515625" style="1" customWidth="1"/>
    <col min="6428" max="6428" width="12.7109375" style="1" customWidth="1"/>
    <col min="6429" max="6429" width="0" style="1" hidden="1" customWidth="1"/>
    <col min="6430" max="6430" width="5.28515625" style="1" customWidth="1"/>
    <col min="6431" max="6431" width="0" style="1" hidden="1" customWidth="1"/>
    <col min="6432" max="6432" width="17" style="1" customWidth="1"/>
    <col min="6433" max="6433" width="6.28515625" style="1" customWidth="1"/>
    <col min="6434" max="6434" width="0" style="1" hidden="1" customWidth="1"/>
    <col min="6435" max="6435" width="14.28515625" style="1" customWidth="1"/>
    <col min="6436" max="6436" width="7.5703125" style="1" customWidth="1"/>
    <col min="6437" max="6437" width="0" style="1" hidden="1" customWidth="1"/>
    <col min="6438" max="6439" width="14.28515625" style="1" customWidth="1"/>
    <col min="6440" max="6440" width="20.85546875" style="1" customWidth="1"/>
    <col min="6441" max="6441" width="14.42578125" style="1" customWidth="1"/>
    <col min="6442" max="6442" width="15" style="1" customWidth="1"/>
    <col min="6443" max="6443" width="2.7109375" style="1" customWidth="1"/>
    <col min="6444" max="6444" width="11.7109375" style="1" customWidth="1"/>
    <col min="6445" max="6445" width="11.5703125" style="1" customWidth="1"/>
    <col min="6446" max="6446" width="2.28515625" style="1" customWidth="1"/>
    <col min="6447" max="6447" width="41" style="1" customWidth="1"/>
    <col min="6448" max="6448" width="14.28515625" style="1" customWidth="1"/>
    <col min="6449" max="6450" width="11.5703125" style="1" customWidth="1"/>
    <col min="6451" max="6451" width="21.85546875" style="1" customWidth="1"/>
    <col min="6452" max="6643" width="11.42578125" style="1"/>
    <col min="6644" max="6644" width="21.85546875" style="1" customWidth="1"/>
    <col min="6645" max="6645" width="13.85546875" style="1" customWidth="1"/>
    <col min="6646" max="6646" width="38.7109375" style="1" customWidth="1"/>
    <col min="6647" max="6647" width="3" style="1" bestFit="1" customWidth="1"/>
    <col min="6648" max="6648" width="32.28515625" style="1" customWidth="1"/>
    <col min="6649" max="6649" width="46.28515625" style="1" customWidth="1"/>
    <col min="6650" max="6650" width="19" style="1" customWidth="1"/>
    <col min="6651" max="6651" width="0" style="1" hidden="1" customWidth="1"/>
    <col min="6652" max="6652" width="17.7109375" style="1" customWidth="1"/>
    <col min="6653" max="6653" width="0" style="1" hidden="1" customWidth="1"/>
    <col min="6654" max="6654" width="22.28515625" style="1" customWidth="1"/>
    <col min="6655" max="6655" width="5.28515625" style="1" customWidth="1"/>
    <col min="6656" max="6656" width="36.28515625" style="1" customWidth="1"/>
    <col min="6657" max="6657" width="5.7109375" style="1" customWidth="1"/>
    <col min="6658" max="6658" width="0" style="1" hidden="1" customWidth="1"/>
    <col min="6659" max="6659" width="20.7109375" style="1" customWidth="1"/>
    <col min="6660" max="6660" width="4.85546875" style="1" customWidth="1"/>
    <col min="6661" max="6661" width="0" style="1" hidden="1" customWidth="1"/>
    <col min="6662" max="6662" width="24.7109375" style="1" customWidth="1"/>
    <col min="6663" max="6663" width="12.28515625" style="1" customWidth="1"/>
    <col min="6664" max="6664" width="0" style="1" hidden="1" customWidth="1"/>
    <col min="6665" max="6665" width="3.42578125" style="1" customWidth="1"/>
    <col min="6666" max="6666" width="0" style="1" hidden="1" customWidth="1"/>
    <col min="6667" max="6667" width="17.7109375" style="1" customWidth="1"/>
    <col min="6668" max="6668" width="3.42578125" style="1" customWidth="1"/>
    <col min="6669" max="6669" width="0" style="1" hidden="1" customWidth="1"/>
    <col min="6670" max="6670" width="23.7109375" style="1" customWidth="1"/>
    <col min="6671" max="6671" width="10" style="1" customWidth="1"/>
    <col min="6672" max="6672" width="0" style="1" hidden="1" customWidth="1"/>
    <col min="6673" max="6674" width="14.7109375" style="1" customWidth="1"/>
    <col min="6675" max="6675" width="12.85546875" style="1" customWidth="1"/>
    <col min="6676" max="6676" width="3.28515625" style="1" customWidth="1"/>
    <col min="6677" max="6677" width="30.28515625" style="1" customWidth="1"/>
    <col min="6678" max="6678" width="5" style="1" customWidth="1"/>
    <col min="6679" max="6679" width="0" style="1" hidden="1" customWidth="1"/>
    <col min="6680" max="6680" width="14.28515625" style="1" customWidth="1"/>
    <col min="6681" max="6681" width="5.7109375" style="1" customWidth="1"/>
    <col min="6682" max="6682" width="0" style="1" hidden="1" customWidth="1"/>
    <col min="6683" max="6683" width="17.28515625" style="1" customWidth="1"/>
    <col min="6684" max="6684" width="12.7109375" style="1" customWidth="1"/>
    <col min="6685" max="6685" width="0" style="1" hidden="1" customWidth="1"/>
    <col min="6686" max="6686" width="5.28515625" style="1" customWidth="1"/>
    <col min="6687" max="6687" width="0" style="1" hidden="1" customWidth="1"/>
    <col min="6688" max="6688" width="17" style="1" customWidth="1"/>
    <col min="6689" max="6689" width="6.28515625" style="1" customWidth="1"/>
    <col min="6690" max="6690" width="0" style="1" hidden="1" customWidth="1"/>
    <col min="6691" max="6691" width="14.28515625" style="1" customWidth="1"/>
    <col min="6692" max="6692" width="7.5703125" style="1" customWidth="1"/>
    <col min="6693" max="6693" width="0" style="1" hidden="1" customWidth="1"/>
    <col min="6694" max="6695" width="14.28515625" style="1" customWidth="1"/>
    <col min="6696" max="6696" width="20.85546875" style="1" customWidth="1"/>
    <col min="6697" max="6697" width="14.42578125" style="1" customWidth="1"/>
    <col min="6698" max="6698" width="15" style="1" customWidth="1"/>
    <col min="6699" max="6699" width="2.7109375" style="1" customWidth="1"/>
    <col min="6700" max="6700" width="11.7109375" style="1" customWidth="1"/>
    <col min="6701" max="6701" width="11.5703125" style="1" customWidth="1"/>
    <col min="6702" max="6702" width="2.28515625" style="1" customWidth="1"/>
    <col min="6703" max="6703" width="41" style="1" customWidth="1"/>
    <col min="6704" max="6704" width="14.28515625" style="1" customWidth="1"/>
    <col min="6705" max="6706" width="11.5703125" style="1" customWidth="1"/>
    <col min="6707" max="6707" width="21.85546875" style="1" customWidth="1"/>
    <col min="6708" max="6899" width="11.42578125" style="1"/>
    <col min="6900" max="6900" width="21.85546875" style="1" customWidth="1"/>
    <col min="6901" max="6901" width="13.85546875" style="1" customWidth="1"/>
    <col min="6902" max="6902" width="38.7109375" style="1" customWidth="1"/>
    <col min="6903" max="6903" width="3" style="1" bestFit="1" customWidth="1"/>
    <col min="6904" max="6904" width="32.28515625" style="1" customWidth="1"/>
    <col min="6905" max="6905" width="46.28515625" style="1" customWidth="1"/>
    <col min="6906" max="6906" width="19" style="1" customWidth="1"/>
    <col min="6907" max="6907" width="0" style="1" hidden="1" customWidth="1"/>
    <col min="6908" max="6908" width="17.7109375" style="1" customWidth="1"/>
    <col min="6909" max="6909" width="0" style="1" hidden="1" customWidth="1"/>
    <col min="6910" max="6910" width="22.28515625" style="1" customWidth="1"/>
    <col min="6911" max="6911" width="5.28515625" style="1" customWidth="1"/>
    <col min="6912" max="6912" width="36.28515625" style="1" customWidth="1"/>
    <col min="6913" max="6913" width="5.7109375" style="1" customWidth="1"/>
    <col min="6914" max="6914" width="0" style="1" hidden="1" customWidth="1"/>
    <col min="6915" max="6915" width="20.7109375" style="1" customWidth="1"/>
    <col min="6916" max="6916" width="4.85546875" style="1" customWidth="1"/>
    <col min="6917" max="6917" width="0" style="1" hidden="1" customWidth="1"/>
    <col min="6918" max="6918" width="24.7109375" style="1" customWidth="1"/>
    <col min="6919" max="6919" width="12.28515625" style="1" customWidth="1"/>
    <col min="6920" max="6920" width="0" style="1" hidden="1" customWidth="1"/>
    <col min="6921" max="6921" width="3.42578125" style="1" customWidth="1"/>
    <col min="6922" max="6922" width="0" style="1" hidden="1" customWidth="1"/>
    <col min="6923" max="6923" width="17.7109375" style="1" customWidth="1"/>
    <col min="6924" max="6924" width="3.42578125" style="1" customWidth="1"/>
    <col min="6925" max="6925" width="0" style="1" hidden="1" customWidth="1"/>
    <col min="6926" max="6926" width="23.7109375" style="1" customWidth="1"/>
    <col min="6927" max="6927" width="10" style="1" customWidth="1"/>
    <col min="6928" max="6928" width="0" style="1" hidden="1" customWidth="1"/>
    <col min="6929" max="6930" width="14.7109375" style="1" customWidth="1"/>
    <col min="6931" max="6931" width="12.85546875" style="1" customWidth="1"/>
    <col min="6932" max="6932" width="3.28515625" style="1" customWidth="1"/>
    <col min="6933" max="6933" width="30.28515625" style="1" customWidth="1"/>
    <col min="6934" max="6934" width="5" style="1" customWidth="1"/>
    <col min="6935" max="6935" width="0" style="1" hidden="1" customWidth="1"/>
    <col min="6936" max="6936" width="14.28515625" style="1" customWidth="1"/>
    <col min="6937" max="6937" width="5.7109375" style="1" customWidth="1"/>
    <col min="6938" max="6938" width="0" style="1" hidden="1" customWidth="1"/>
    <col min="6939" max="6939" width="17.28515625" style="1" customWidth="1"/>
    <col min="6940" max="6940" width="12.7109375" style="1" customWidth="1"/>
    <col min="6941" max="6941" width="0" style="1" hidden="1" customWidth="1"/>
    <col min="6942" max="6942" width="5.28515625" style="1" customWidth="1"/>
    <col min="6943" max="6943" width="0" style="1" hidden="1" customWidth="1"/>
    <col min="6944" max="6944" width="17" style="1" customWidth="1"/>
    <col min="6945" max="6945" width="6.28515625" style="1" customWidth="1"/>
    <col min="6946" max="6946" width="0" style="1" hidden="1" customWidth="1"/>
    <col min="6947" max="6947" width="14.28515625" style="1" customWidth="1"/>
    <col min="6948" max="6948" width="7.5703125" style="1" customWidth="1"/>
    <col min="6949" max="6949" width="0" style="1" hidden="1" customWidth="1"/>
    <col min="6950" max="6951" width="14.28515625" style="1" customWidth="1"/>
    <col min="6952" max="6952" width="20.85546875" style="1" customWidth="1"/>
    <col min="6953" max="6953" width="14.42578125" style="1" customWidth="1"/>
    <col min="6954" max="6954" width="15" style="1" customWidth="1"/>
    <col min="6955" max="6955" width="2.7109375" style="1" customWidth="1"/>
    <col min="6956" max="6956" width="11.7109375" style="1" customWidth="1"/>
    <col min="6957" max="6957" width="11.5703125" style="1" customWidth="1"/>
    <col min="6958" max="6958" width="2.28515625" style="1" customWidth="1"/>
    <col min="6959" max="6959" width="41" style="1" customWidth="1"/>
    <col min="6960" max="6960" width="14.28515625" style="1" customWidth="1"/>
    <col min="6961" max="6962" width="11.5703125" style="1" customWidth="1"/>
    <col min="6963" max="6963" width="21.85546875" style="1" customWidth="1"/>
    <col min="6964" max="7155" width="11.42578125" style="1"/>
    <col min="7156" max="7156" width="21.85546875" style="1" customWidth="1"/>
    <col min="7157" max="7157" width="13.85546875" style="1" customWidth="1"/>
    <col min="7158" max="7158" width="38.7109375" style="1" customWidth="1"/>
    <col min="7159" max="7159" width="3" style="1" bestFit="1" customWidth="1"/>
    <col min="7160" max="7160" width="32.28515625" style="1" customWidth="1"/>
    <col min="7161" max="7161" width="46.28515625" style="1" customWidth="1"/>
    <col min="7162" max="7162" width="19" style="1" customWidth="1"/>
    <col min="7163" max="7163" width="0" style="1" hidden="1" customWidth="1"/>
    <col min="7164" max="7164" width="17.7109375" style="1" customWidth="1"/>
    <col min="7165" max="7165" width="0" style="1" hidden="1" customWidth="1"/>
    <col min="7166" max="7166" width="22.28515625" style="1" customWidth="1"/>
    <col min="7167" max="7167" width="5.28515625" style="1" customWidth="1"/>
    <col min="7168" max="7168" width="36.28515625" style="1" customWidth="1"/>
    <col min="7169" max="7169" width="5.7109375" style="1" customWidth="1"/>
    <col min="7170" max="7170" width="0" style="1" hidden="1" customWidth="1"/>
    <col min="7171" max="7171" width="20.7109375" style="1" customWidth="1"/>
    <col min="7172" max="7172" width="4.85546875" style="1" customWidth="1"/>
    <col min="7173" max="7173" width="0" style="1" hidden="1" customWidth="1"/>
    <col min="7174" max="7174" width="24.7109375" style="1" customWidth="1"/>
    <col min="7175" max="7175" width="12.28515625" style="1" customWidth="1"/>
    <col min="7176" max="7176" width="0" style="1" hidden="1" customWidth="1"/>
    <col min="7177" max="7177" width="3.42578125" style="1" customWidth="1"/>
    <col min="7178" max="7178" width="0" style="1" hidden="1" customWidth="1"/>
    <col min="7179" max="7179" width="17.7109375" style="1" customWidth="1"/>
    <col min="7180" max="7180" width="3.42578125" style="1" customWidth="1"/>
    <col min="7181" max="7181" width="0" style="1" hidden="1" customWidth="1"/>
    <col min="7182" max="7182" width="23.7109375" style="1" customWidth="1"/>
    <col min="7183" max="7183" width="10" style="1" customWidth="1"/>
    <col min="7184" max="7184" width="0" style="1" hidden="1" customWidth="1"/>
    <col min="7185" max="7186" width="14.7109375" style="1" customWidth="1"/>
    <col min="7187" max="7187" width="12.85546875" style="1" customWidth="1"/>
    <col min="7188" max="7188" width="3.28515625" style="1" customWidth="1"/>
    <col min="7189" max="7189" width="30.28515625" style="1" customWidth="1"/>
    <col min="7190" max="7190" width="5" style="1" customWidth="1"/>
    <col min="7191" max="7191" width="0" style="1" hidden="1" customWidth="1"/>
    <col min="7192" max="7192" width="14.28515625" style="1" customWidth="1"/>
    <col min="7193" max="7193" width="5.7109375" style="1" customWidth="1"/>
    <col min="7194" max="7194" width="0" style="1" hidden="1" customWidth="1"/>
    <col min="7195" max="7195" width="17.28515625" style="1" customWidth="1"/>
    <col min="7196" max="7196" width="12.7109375" style="1" customWidth="1"/>
    <col min="7197" max="7197" width="0" style="1" hidden="1" customWidth="1"/>
    <col min="7198" max="7198" width="5.28515625" style="1" customWidth="1"/>
    <col min="7199" max="7199" width="0" style="1" hidden="1" customWidth="1"/>
    <col min="7200" max="7200" width="17" style="1" customWidth="1"/>
    <col min="7201" max="7201" width="6.28515625" style="1" customWidth="1"/>
    <col min="7202" max="7202" width="0" style="1" hidden="1" customWidth="1"/>
    <col min="7203" max="7203" width="14.28515625" style="1" customWidth="1"/>
    <col min="7204" max="7204" width="7.5703125" style="1" customWidth="1"/>
    <col min="7205" max="7205" width="0" style="1" hidden="1" customWidth="1"/>
    <col min="7206" max="7207" width="14.28515625" style="1" customWidth="1"/>
    <col min="7208" max="7208" width="20.85546875" style="1" customWidth="1"/>
    <col min="7209" max="7209" width="14.42578125" style="1" customWidth="1"/>
    <col min="7210" max="7210" width="15" style="1" customWidth="1"/>
    <col min="7211" max="7211" width="2.7109375" style="1" customWidth="1"/>
    <col min="7212" max="7212" width="11.7109375" style="1" customWidth="1"/>
    <col min="7213" max="7213" width="11.5703125" style="1" customWidth="1"/>
    <col min="7214" max="7214" width="2.28515625" style="1" customWidth="1"/>
    <col min="7215" max="7215" width="41" style="1" customWidth="1"/>
    <col min="7216" max="7216" width="14.28515625" style="1" customWidth="1"/>
    <col min="7217" max="7218" width="11.5703125" style="1" customWidth="1"/>
    <col min="7219" max="7219" width="21.85546875" style="1" customWidth="1"/>
    <col min="7220" max="7411" width="11.42578125" style="1"/>
    <col min="7412" max="7412" width="21.85546875" style="1" customWidth="1"/>
    <col min="7413" max="7413" width="13.85546875" style="1" customWidth="1"/>
    <col min="7414" max="7414" width="38.7109375" style="1" customWidth="1"/>
    <col min="7415" max="7415" width="3" style="1" bestFit="1" customWidth="1"/>
    <col min="7416" max="7416" width="32.28515625" style="1" customWidth="1"/>
    <col min="7417" max="7417" width="46.28515625" style="1" customWidth="1"/>
    <col min="7418" max="7418" width="19" style="1" customWidth="1"/>
    <col min="7419" max="7419" width="0" style="1" hidden="1" customWidth="1"/>
    <col min="7420" max="7420" width="17.7109375" style="1" customWidth="1"/>
    <col min="7421" max="7421" width="0" style="1" hidden="1" customWidth="1"/>
    <col min="7422" max="7422" width="22.28515625" style="1" customWidth="1"/>
    <col min="7423" max="7423" width="5.28515625" style="1" customWidth="1"/>
    <col min="7424" max="7424" width="36.28515625" style="1" customWidth="1"/>
    <col min="7425" max="7425" width="5.7109375" style="1" customWidth="1"/>
    <col min="7426" max="7426" width="0" style="1" hidden="1" customWidth="1"/>
    <col min="7427" max="7427" width="20.7109375" style="1" customWidth="1"/>
    <col min="7428" max="7428" width="4.85546875" style="1" customWidth="1"/>
    <col min="7429" max="7429" width="0" style="1" hidden="1" customWidth="1"/>
    <col min="7430" max="7430" width="24.7109375" style="1" customWidth="1"/>
    <col min="7431" max="7431" width="12.28515625" style="1" customWidth="1"/>
    <col min="7432" max="7432" width="0" style="1" hidden="1" customWidth="1"/>
    <col min="7433" max="7433" width="3.42578125" style="1" customWidth="1"/>
    <col min="7434" max="7434" width="0" style="1" hidden="1" customWidth="1"/>
    <col min="7435" max="7435" width="17.7109375" style="1" customWidth="1"/>
    <col min="7436" max="7436" width="3.42578125" style="1" customWidth="1"/>
    <col min="7437" max="7437" width="0" style="1" hidden="1" customWidth="1"/>
    <col min="7438" max="7438" width="23.7109375" style="1" customWidth="1"/>
    <col min="7439" max="7439" width="10" style="1" customWidth="1"/>
    <col min="7440" max="7440" width="0" style="1" hidden="1" customWidth="1"/>
    <col min="7441" max="7442" width="14.7109375" style="1" customWidth="1"/>
    <col min="7443" max="7443" width="12.85546875" style="1" customWidth="1"/>
    <col min="7444" max="7444" width="3.28515625" style="1" customWidth="1"/>
    <col min="7445" max="7445" width="30.28515625" style="1" customWidth="1"/>
    <col min="7446" max="7446" width="5" style="1" customWidth="1"/>
    <col min="7447" max="7447" width="0" style="1" hidden="1" customWidth="1"/>
    <col min="7448" max="7448" width="14.28515625" style="1" customWidth="1"/>
    <col min="7449" max="7449" width="5.7109375" style="1" customWidth="1"/>
    <col min="7450" max="7450" width="0" style="1" hidden="1" customWidth="1"/>
    <col min="7451" max="7451" width="17.28515625" style="1" customWidth="1"/>
    <col min="7452" max="7452" width="12.7109375" style="1" customWidth="1"/>
    <col min="7453" max="7453" width="0" style="1" hidden="1" customWidth="1"/>
    <col min="7454" max="7454" width="5.28515625" style="1" customWidth="1"/>
    <col min="7455" max="7455" width="0" style="1" hidden="1" customWidth="1"/>
    <col min="7456" max="7456" width="17" style="1" customWidth="1"/>
    <col min="7457" max="7457" width="6.28515625" style="1" customWidth="1"/>
    <col min="7458" max="7458" width="0" style="1" hidden="1" customWidth="1"/>
    <col min="7459" max="7459" width="14.28515625" style="1" customWidth="1"/>
    <col min="7460" max="7460" width="7.5703125" style="1" customWidth="1"/>
    <col min="7461" max="7461" width="0" style="1" hidden="1" customWidth="1"/>
    <col min="7462" max="7463" width="14.28515625" style="1" customWidth="1"/>
    <col min="7464" max="7464" width="20.85546875" style="1" customWidth="1"/>
    <col min="7465" max="7465" width="14.42578125" style="1" customWidth="1"/>
    <col min="7466" max="7466" width="15" style="1" customWidth="1"/>
    <col min="7467" max="7467" width="2.7109375" style="1" customWidth="1"/>
    <col min="7468" max="7468" width="11.7109375" style="1" customWidth="1"/>
    <col min="7469" max="7469" width="11.5703125" style="1" customWidth="1"/>
    <col min="7470" max="7470" width="2.28515625" style="1" customWidth="1"/>
    <col min="7471" max="7471" width="41" style="1" customWidth="1"/>
    <col min="7472" max="7472" width="14.28515625" style="1" customWidth="1"/>
    <col min="7473" max="7474" width="11.5703125" style="1" customWidth="1"/>
    <col min="7475" max="7475" width="21.85546875" style="1" customWidth="1"/>
    <col min="7476" max="7667" width="11.42578125" style="1"/>
    <col min="7668" max="7668" width="21.85546875" style="1" customWidth="1"/>
    <col min="7669" max="7669" width="13.85546875" style="1" customWidth="1"/>
    <col min="7670" max="7670" width="38.7109375" style="1" customWidth="1"/>
    <col min="7671" max="7671" width="3" style="1" bestFit="1" customWidth="1"/>
    <col min="7672" max="7672" width="32.28515625" style="1" customWidth="1"/>
    <col min="7673" max="7673" width="46.28515625" style="1" customWidth="1"/>
    <col min="7674" max="7674" width="19" style="1" customWidth="1"/>
    <col min="7675" max="7675" width="0" style="1" hidden="1" customWidth="1"/>
    <col min="7676" max="7676" width="17.7109375" style="1" customWidth="1"/>
    <col min="7677" max="7677" width="0" style="1" hidden="1" customWidth="1"/>
    <col min="7678" max="7678" width="22.28515625" style="1" customWidth="1"/>
    <col min="7679" max="7679" width="5.28515625" style="1" customWidth="1"/>
    <col min="7680" max="7680" width="36.28515625" style="1" customWidth="1"/>
    <col min="7681" max="7681" width="5.7109375" style="1" customWidth="1"/>
    <col min="7682" max="7682" width="0" style="1" hidden="1" customWidth="1"/>
    <col min="7683" max="7683" width="20.7109375" style="1" customWidth="1"/>
    <col min="7684" max="7684" width="4.85546875" style="1" customWidth="1"/>
    <col min="7685" max="7685" width="0" style="1" hidden="1" customWidth="1"/>
    <col min="7686" max="7686" width="24.7109375" style="1" customWidth="1"/>
    <col min="7687" max="7687" width="12.28515625" style="1" customWidth="1"/>
    <col min="7688" max="7688" width="0" style="1" hidden="1" customWidth="1"/>
    <col min="7689" max="7689" width="3.42578125" style="1" customWidth="1"/>
    <col min="7690" max="7690" width="0" style="1" hidden="1" customWidth="1"/>
    <col min="7691" max="7691" width="17.7109375" style="1" customWidth="1"/>
    <col min="7692" max="7692" width="3.42578125" style="1" customWidth="1"/>
    <col min="7693" max="7693" width="0" style="1" hidden="1" customWidth="1"/>
    <col min="7694" max="7694" width="23.7109375" style="1" customWidth="1"/>
    <col min="7695" max="7695" width="10" style="1" customWidth="1"/>
    <col min="7696" max="7696" width="0" style="1" hidden="1" customWidth="1"/>
    <col min="7697" max="7698" width="14.7109375" style="1" customWidth="1"/>
    <col min="7699" max="7699" width="12.85546875" style="1" customWidth="1"/>
    <col min="7700" max="7700" width="3.28515625" style="1" customWidth="1"/>
    <col min="7701" max="7701" width="30.28515625" style="1" customWidth="1"/>
    <col min="7702" max="7702" width="5" style="1" customWidth="1"/>
    <col min="7703" max="7703" width="0" style="1" hidden="1" customWidth="1"/>
    <col min="7704" max="7704" width="14.28515625" style="1" customWidth="1"/>
    <col min="7705" max="7705" width="5.7109375" style="1" customWidth="1"/>
    <col min="7706" max="7706" width="0" style="1" hidden="1" customWidth="1"/>
    <col min="7707" max="7707" width="17.28515625" style="1" customWidth="1"/>
    <col min="7708" max="7708" width="12.7109375" style="1" customWidth="1"/>
    <col min="7709" max="7709" width="0" style="1" hidden="1" customWidth="1"/>
    <col min="7710" max="7710" width="5.28515625" style="1" customWidth="1"/>
    <col min="7711" max="7711" width="0" style="1" hidden="1" customWidth="1"/>
    <col min="7712" max="7712" width="17" style="1" customWidth="1"/>
    <col min="7713" max="7713" width="6.28515625" style="1" customWidth="1"/>
    <col min="7714" max="7714" width="0" style="1" hidden="1" customWidth="1"/>
    <col min="7715" max="7715" width="14.28515625" style="1" customWidth="1"/>
    <col min="7716" max="7716" width="7.5703125" style="1" customWidth="1"/>
    <col min="7717" max="7717" width="0" style="1" hidden="1" customWidth="1"/>
    <col min="7718" max="7719" width="14.28515625" style="1" customWidth="1"/>
    <col min="7720" max="7720" width="20.85546875" style="1" customWidth="1"/>
    <col min="7721" max="7721" width="14.42578125" style="1" customWidth="1"/>
    <col min="7722" max="7722" width="15" style="1" customWidth="1"/>
    <col min="7723" max="7723" width="2.7109375" style="1" customWidth="1"/>
    <col min="7724" max="7724" width="11.7109375" style="1" customWidth="1"/>
    <col min="7725" max="7725" width="11.5703125" style="1" customWidth="1"/>
    <col min="7726" max="7726" width="2.28515625" style="1" customWidth="1"/>
    <col min="7727" max="7727" width="41" style="1" customWidth="1"/>
    <col min="7728" max="7728" width="14.28515625" style="1" customWidth="1"/>
    <col min="7729" max="7730" width="11.5703125" style="1" customWidth="1"/>
    <col min="7731" max="7731" width="21.85546875" style="1" customWidth="1"/>
    <col min="7732" max="7923" width="11.42578125" style="1"/>
    <col min="7924" max="7924" width="21.85546875" style="1" customWidth="1"/>
    <col min="7925" max="7925" width="13.85546875" style="1" customWidth="1"/>
    <col min="7926" max="7926" width="38.7109375" style="1" customWidth="1"/>
    <col min="7927" max="7927" width="3" style="1" bestFit="1" customWidth="1"/>
    <col min="7928" max="7928" width="32.28515625" style="1" customWidth="1"/>
    <col min="7929" max="7929" width="46.28515625" style="1" customWidth="1"/>
    <col min="7930" max="7930" width="19" style="1" customWidth="1"/>
    <col min="7931" max="7931" width="0" style="1" hidden="1" customWidth="1"/>
    <col min="7932" max="7932" width="17.7109375" style="1" customWidth="1"/>
    <col min="7933" max="7933" width="0" style="1" hidden="1" customWidth="1"/>
    <col min="7934" max="7934" width="22.28515625" style="1" customWidth="1"/>
    <col min="7935" max="7935" width="5.28515625" style="1" customWidth="1"/>
    <col min="7936" max="7936" width="36.28515625" style="1" customWidth="1"/>
    <col min="7937" max="7937" width="5.7109375" style="1" customWidth="1"/>
    <col min="7938" max="7938" width="0" style="1" hidden="1" customWidth="1"/>
    <col min="7939" max="7939" width="20.7109375" style="1" customWidth="1"/>
    <col min="7940" max="7940" width="4.85546875" style="1" customWidth="1"/>
    <col min="7941" max="7941" width="0" style="1" hidden="1" customWidth="1"/>
    <col min="7942" max="7942" width="24.7109375" style="1" customWidth="1"/>
    <col min="7943" max="7943" width="12.28515625" style="1" customWidth="1"/>
    <col min="7944" max="7944" width="0" style="1" hidden="1" customWidth="1"/>
    <col min="7945" max="7945" width="3.42578125" style="1" customWidth="1"/>
    <col min="7946" max="7946" width="0" style="1" hidden="1" customWidth="1"/>
    <col min="7947" max="7947" width="17.7109375" style="1" customWidth="1"/>
    <col min="7948" max="7948" width="3.42578125" style="1" customWidth="1"/>
    <col min="7949" max="7949" width="0" style="1" hidden="1" customWidth="1"/>
    <col min="7950" max="7950" width="23.7109375" style="1" customWidth="1"/>
    <col min="7951" max="7951" width="10" style="1" customWidth="1"/>
    <col min="7952" max="7952" width="0" style="1" hidden="1" customWidth="1"/>
    <col min="7953" max="7954" width="14.7109375" style="1" customWidth="1"/>
    <col min="7955" max="7955" width="12.85546875" style="1" customWidth="1"/>
    <col min="7956" max="7956" width="3.28515625" style="1" customWidth="1"/>
    <col min="7957" max="7957" width="30.28515625" style="1" customWidth="1"/>
    <col min="7958" max="7958" width="5" style="1" customWidth="1"/>
    <col min="7959" max="7959" width="0" style="1" hidden="1" customWidth="1"/>
    <col min="7960" max="7960" width="14.28515625" style="1" customWidth="1"/>
    <col min="7961" max="7961" width="5.7109375" style="1" customWidth="1"/>
    <col min="7962" max="7962" width="0" style="1" hidden="1" customWidth="1"/>
    <col min="7963" max="7963" width="17.28515625" style="1" customWidth="1"/>
    <col min="7964" max="7964" width="12.7109375" style="1" customWidth="1"/>
    <col min="7965" max="7965" width="0" style="1" hidden="1" customWidth="1"/>
    <col min="7966" max="7966" width="5.28515625" style="1" customWidth="1"/>
    <col min="7967" max="7967" width="0" style="1" hidden="1" customWidth="1"/>
    <col min="7968" max="7968" width="17" style="1" customWidth="1"/>
    <col min="7969" max="7969" width="6.28515625" style="1" customWidth="1"/>
    <col min="7970" max="7970" width="0" style="1" hidden="1" customWidth="1"/>
    <col min="7971" max="7971" width="14.28515625" style="1" customWidth="1"/>
    <col min="7972" max="7972" width="7.5703125" style="1" customWidth="1"/>
    <col min="7973" max="7973" width="0" style="1" hidden="1" customWidth="1"/>
    <col min="7974" max="7975" width="14.28515625" style="1" customWidth="1"/>
    <col min="7976" max="7976" width="20.85546875" style="1" customWidth="1"/>
    <col min="7977" max="7977" width="14.42578125" style="1" customWidth="1"/>
    <col min="7978" max="7978" width="15" style="1" customWidth="1"/>
    <col min="7979" max="7979" width="2.7109375" style="1" customWidth="1"/>
    <col min="7980" max="7980" width="11.7109375" style="1" customWidth="1"/>
    <col min="7981" max="7981" width="11.5703125" style="1" customWidth="1"/>
    <col min="7982" max="7982" width="2.28515625" style="1" customWidth="1"/>
    <col min="7983" max="7983" width="41" style="1" customWidth="1"/>
    <col min="7984" max="7984" width="14.28515625" style="1" customWidth="1"/>
    <col min="7985" max="7986" width="11.5703125" style="1" customWidth="1"/>
    <col min="7987" max="7987" width="21.85546875" style="1" customWidth="1"/>
    <col min="7988" max="8179" width="11.42578125" style="1"/>
    <col min="8180" max="8180" width="21.85546875" style="1" customWidth="1"/>
    <col min="8181" max="8181" width="13.85546875" style="1" customWidth="1"/>
    <col min="8182" max="8182" width="38.7109375" style="1" customWidth="1"/>
    <col min="8183" max="8183" width="3" style="1" bestFit="1" customWidth="1"/>
    <col min="8184" max="8184" width="32.28515625" style="1" customWidth="1"/>
    <col min="8185" max="8185" width="46.28515625" style="1" customWidth="1"/>
    <col min="8186" max="8186" width="19" style="1" customWidth="1"/>
    <col min="8187" max="8187" width="0" style="1" hidden="1" customWidth="1"/>
    <col min="8188" max="8188" width="17.7109375" style="1" customWidth="1"/>
    <col min="8189" max="8189" width="0" style="1" hidden="1" customWidth="1"/>
    <col min="8190" max="8190" width="22.28515625" style="1" customWidth="1"/>
    <col min="8191" max="8191" width="5.28515625" style="1" customWidth="1"/>
    <col min="8192" max="8192" width="36.28515625" style="1" customWidth="1"/>
    <col min="8193" max="8193" width="5.7109375" style="1" customWidth="1"/>
    <col min="8194" max="8194" width="0" style="1" hidden="1" customWidth="1"/>
    <col min="8195" max="8195" width="20.7109375" style="1" customWidth="1"/>
    <col min="8196" max="8196" width="4.85546875" style="1" customWidth="1"/>
    <col min="8197" max="8197" width="0" style="1" hidden="1" customWidth="1"/>
    <col min="8198" max="8198" width="24.7109375" style="1" customWidth="1"/>
    <col min="8199" max="8199" width="12.28515625" style="1" customWidth="1"/>
    <col min="8200" max="8200" width="0" style="1" hidden="1" customWidth="1"/>
    <col min="8201" max="8201" width="3.42578125" style="1" customWidth="1"/>
    <col min="8202" max="8202" width="0" style="1" hidden="1" customWidth="1"/>
    <col min="8203" max="8203" width="17.7109375" style="1" customWidth="1"/>
    <col min="8204" max="8204" width="3.42578125" style="1" customWidth="1"/>
    <col min="8205" max="8205" width="0" style="1" hidden="1" customWidth="1"/>
    <col min="8206" max="8206" width="23.7109375" style="1" customWidth="1"/>
    <col min="8207" max="8207" width="10" style="1" customWidth="1"/>
    <col min="8208" max="8208" width="0" style="1" hidden="1" customWidth="1"/>
    <col min="8209" max="8210" width="14.7109375" style="1" customWidth="1"/>
    <col min="8211" max="8211" width="12.85546875" style="1" customWidth="1"/>
    <col min="8212" max="8212" width="3.28515625" style="1" customWidth="1"/>
    <col min="8213" max="8213" width="30.28515625" style="1" customWidth="1"/>
    <col min="8214" max="8214" width="5" style="1" customWidth="1"/>
    <col min="8215" max="8215" width="0" style="1" hidden="1" customWidth="1"/>
    <col min="8216" max="8216" width="14.28515625" style="1" customWidth="1"/>
    <col min="8217" max="8217" width="5.7109375" style="1" customWidth="1"/>
    <col min="8218" max="8218" width="0" style="1" hidden="1" customWidth="1"/>
    <col min="8219" max="8219" width="17.28515625" style="1" customWidth="1"/>
    <col min="8220" max="8220" width="12.7109375" style="1" customWidth="1"/>
    <col min="8221" max="8221" width="0" style="1" hidden="1" customWidth="1"/>
    <col min="8222" max="8222" width="5.28515625" style="1" customWidth="1"/>
    <col min="8223" max="8223" width="0" style="1" hidden="1" customWidth="1"/>
    <col min="8224" max="8224" width="17" style="1" customWidth="1"/>
    <col min="8225" max="8225" width="6.28515625" style="1" customWidth="1"/>
    <col min="8226" max="8226" width="0" style="1" hidden="1" customWidth="1"/>
    <col min="8227" max="8227" width="14.28515625" style="1" customWidth="1"/>
    <col min="8228" max="8228" width="7.5703125" style="1" customWidth="1"/>
    <col min="8229" max="8229" width="0" style="1" hidden="1" customWidth="1"/>
    <col min="8230" max="8231" width="14.28515625" style="1" customWidth="1"/>
    <col min="8232" max="8232" width="20.85546875" style="1" customWidth="1"/>
    <col min="8233" max="8233" width="14.42578125" style="1" customWidth="1"/>
    <col min="8234" max="8234" width="15" style="1" customWidth="1"/>
    <col min="8235" max="8235" width="2.7109375" style="1" customWidth="1"/>
    <col min="8236" max="8236" width="11.7109375" style="1" customWidth="1"/>
    <col min="8237" max="8237" width="11.5703125" style="1" customWidth="1"/>
    <col min="8238" max="8238" width="2.28515625" style="1" customWidth="1"/>
    <col min="8239" max="8239" width="41" style="1" customWidth="1"/>
    <col min="8240" max="8240" width="14.28515625" style="1" customWidth="1"/>
    <col min="8241" max="8242" width="11.5703125" style="1" customWidth="1"/>
    <col min="8243" max="8243" width="21.85546875" style="1" customWidth="1"/>
    <col min="8244" max="8435" width="11.42578125" style="1"/>
    <col min="8436" max="8436" width="21.85546875" style="1" customWidth="1"/>
    <col min="8437" max="8437" width="13.85546875" style="1" customWidth="1"/>
    <col min="8438" max="8438" width="38.7109375" style="1" customWidth="1"/>
    <col min="8439" max="8439" width="3" style="1" bestFit="1" customWidth="1"/>
    <col min="8440" max="8440" width="32.28515625" style="1" customWidth="1"/>
    <col min="8441" max="8441" width="46.28515625" style="1" customWidth="1"/>
    <col min="8442" max="8442" width="19" style="1" customWidth="1"/>
    <col min="8443" max="8443" width="0" style="1" hidden="1" customWidth="1"/>
    <col min="8444" max="8444" width="17.7109375" style="1" customWidth="1"/>
    <col min="8445" max="8445" width="0" style="1" hidden="1" customWidth="1"/>
    <col min="8446" max="8446" width="22.28515625" style="1" customWidth="1"/>
    <col min="8447" max="8447" width="5.28515625" style="1" customWidth="1"/>
    <col min="8448" max="8448" width="36.28515625" style="1" customWidth="1"/>
    <col min="8449" max="8449" width="5.7109375" style="1" customWidth="1"/>
    <col min="8450" max="8450" width="0" style="1" hidden="1" customWidth="1"/>
    <col min="8451" max="8451" width="20.7109375" style="1" customWidth="1"/>
    <col min="8452" max="8452" width="4.85546875" style="1" customWidth="1"/>
    <col min="8453" max="8453" width="0" style="1" hidden="1" customWidth="1"/>
    <col min="8454" max="8454" width="24.7109375" style="1" customWidth="1"/>
    <col min="8455" max="8455" width="12.28515625" style="1" customWidth="1"/>
    <col min="8456" max="8456" width="0" style="1" hidden="1" customWidth="1"/>
    <col min="8457" max="8457" width="3.42578125" style="1" customWidth="1"/>
    <col min="8458" max="8458" width="0" style="1" hidden="1" customWidth="1"/>
    <col min="8459" max="8459" width="17.7109375" style="1" customWidth="1"/>
    <col min="8460" max="8460" width="3.42578125" style="1" customWidth="1"/>
    <col min="8461" max="8461" width="0" style="1" hidden="1" customWidth="1"/>
    <col min="8462" max="8462" width="23.7109375" style="1" customWidth="1"/>
    <col min="8463" max="8463" width="10" style="1" customWidth="1"/>
    <col min="8464" max="8464" width="0" style="1" hidden="1" customWidth="1"/>
    <col min="8465" max="8466" width="14.7109375" style="1" customWidth="1"/>
    <col min="8467" max="8467" width="12.85546875" style="1" customWidth="1"/>
    <col min="8468" max="8468" width="3.28515625" style="1" customWidth="1"/>
    <col min="8469" max="8469" width="30.28515625" style="1" customWidth="1"/>
    <col min="8470" max="8470" width="5" style="1" customWidth="1"/>
    <col min="8471" max="8471" width="0" style="1" hidden="1" customWidth="1"/>
    <col min="8472" max="8472" width="14.28515625" style="1" customWidth="1"/>
    <col min="8473" max="8473" width="5.7109375" style="1" customWidth="1"/>
    <col min="8474" max="8474" width="0" style="1" hidden="1" customWidth="1"/>
    <col min="8475" max="8475" width="17.28515625" style="1" customWidth="1"/>
    <col min="8476" max="8476" width="12.7109375" style="1" customWidth="1"/>
    <col min="8477" max="8477" width="0" style="1" hidden="1" customWidth="1"/>
    <col min="8478" max="8478" width="5.28515625" style="1" customWidth="1"/>
    <col min="8479" max="8479" width="0" style="1" hidden="1" customWidth="1"/>
    <col min="8480" max="8480" width="17" style="1" customWidth="1"/>
    <col min="8481" max="8481" width="6.28515625" style="1" customWidth="1"/>
    <col min="8482" max="8482" width="0" style="1" hidden="1" customWidth="1"/>
    <col min="8483" max="8483" width="14.28515625" style="1" customWidth="1"/>
    <col min="8484" max="8484" width="7.5703125" style="1" customWidth="1"/>
    <col min="8485" max="8485" width="0" style="1" hidden="1" customWidth="1"/>
    <col min="8486" max="8487" width="14.28515625" style="1" customWidth="1"/>
    <col min="8488" max="8488" width="20.85546875" style="1" customWidth="1"/>
    <col min="8489" max="8489" width="14.42578125" style="1" customWidth="1"/>
    <col min="8490" max="8490" width="15" style="1" customWidth="1"/>
    <col min="8491" max="8491" width="2.7109375" style="1" customWidth="1"/>
    <col min="8492" max="8492" width="11.7109375" style="1" customWidth="1"/>
    <col min="8493" max="8493" width="11.5703125" style="1" customWidth="1"/>
    <col min="8494" max="8494" width="2.28515625" style="1" customWidth="1"/>
    <col min="8495" max="8495" width="41" style="1" customWidth="1"/>
    <col min="8496" max="8496" width="14.28515625" style="1" customWidth="1"/>
    <col min="8497" max="8498" width="11.5703125" style="1" customWidth="1"/>
    <col min="8499" max="8499" width="21.85546875" style="1" customWidth="1"/>
    <col min="8500" max="8691" width="11.42578125" style="1"/>
    <col min="8692" max="8692" width="21.85546875" style="1" customWidth="1"/>
    <col min="8693" max="8693" width="13.85546875" style="1" customWidth="1"/>
    <col min="8694" max="8694" width="38.7109375" style="1" customWidth="1"/>
    <col min="8695" max="8695" width="3" style="1" bestFit="1" customWidth="1"/>
    <col min="8696" max="8696" width="32.28515625" style="1" customWidth="1"/>
    <col min="8697" max="8697" width="46.28515625" style="1" customWidth="1"/>
    <col min="8698" max="8698" width="19" style="1" customWidth="1"/>
    <col min="8699" max="8699" width="0" style="1" hidden="1" customWidth="1"/>
    <col min="8700" max="8700" width="17.7109375" style="1" customWidth="1"/>
    <col min="8701" max="8701" width="0" style="1" hidden="1" customWidth="1"/>
    <col min="8702" max="8702" width="22.28515625" style="1" customWidth="1"/>
    <col min="8703" max="8703" width="5.28515625" style="1" customWidth="1"/>
    <col min="8704" max="8704" width="36.28515625" style="1" customWidth="1"/>
    <col min="8705" max="8705" width="5.7109375" style="1" customWidth="1"/>
    <col min="8706" max="8706" width="0" style="1" hidden="1" customWidth="1"/>
    <col min="8707" max="8707" width="20.7109375" style="1" customWidth="1"/>
    <col min="8708" max="8708" width="4.85546875" style="1" customWidth="1"/>
    <col min="8709" max="8709" width="0" style="1" hidden="1" customWidth="1"/>
    <col min="8710" max="8710" width="24.7109375" style="1" customWidth="1"/>
    <col min="8711" max="8711" width="12.28515625" style="1" customWidth="1"/>
    <col min="8712" max="8712" width="0" style="1" hidden="1" customWidth="1"/>
    <col min="8713" max="8713" width="3.42578125" style="1" customWidth="1"/>
    <col min="8714" max="8714" width="0" style="1" hidden="1" customWidth="1"/>
    <col min="8715" max="8715" width="17.7109375" style="1" customWidth="1"/>
    <col min="8716" max="8716" width="3.42578125" style="1" customWidth="1"/>
    <col min="8717" max="8717" width="0" style="1" hidden="1" customWidth="1"/>
    <col min="8718" max="8718" width="23.7109375" style="1" customWidth="1"/>
    <col min="8719" max="8719" width="10" style="1" customWidth="1"/>
    <col min="8720" max="8720" width="0" style="1" hidden="1" customWidth="1"/>
    <col min="8721" max="8722" width="14.7109375" style="1" customWidth="1"/>
    <col min="8723" max="8723" width="12.85546875" style="1" customWidth="1"/>
    <col min="8724" max="8724" width="3.28515625" style="1" customWidth="1"/>
    <col min="8725" max="8725" width="30.28515625" style="1" customWidth="1"/>
    <col min="8726" max="8726" width="5" style="1" customWidth="1"/>
    <col min="8727" max="8727" width="0" style="1" hidden="1" customWidth="1"/>
    <col min="8728" max="8728" width="14.28515625" style="1" customWidth="1"/>
    <col min="8729" max="8729" width="5.7109375" style="1" customWidth="1"/>
    <col min="8730" max="8730" width="0" style="1" hidden="1" customWidth="1"/>
    <col min="8731" max="8731" width="17.28515625" style="1" customWidth="1"/>
    <col min="8732" max="8732" width="12.7109375" style="1" customWidth="1"/>
    <col min="8733" max="8733" width="0" style="1" hidden="1" customWidth="1"/>
    <col min="8734" max="8734" width="5.28515625" style="1" customWidth="1"/>
    <col min="8735" max="8735" width="0" style="1" hidden="1" customWidth="1"/>
    <col min="8736" max="8736" width="17" style="1" customWidth="1"/>
    <col min="8737" max="8737" width="6.28515625" style="1" customWidth="1"/>
    <col min="8738" max="8738" width="0" style="1" hidden="1" customWidth="1"/>
    <col min="8739" max="8739" width="14.28515625" style="1" customWidth="1"/>
    <col min="8740" max="8740" width="7.5703125" style="1" customWidth="1"/>
    <col min="8741" max="8741" width="0" style="1" hidden="1" customWidth="1"/>
    <col min="8742" max="8743" width="14.28515625" style="1" customWidth="1"/>
    <col min="8744" max="8744" width="20.85546875" style="1" customWidth="1"/>
    <col min="8745" max="8745" width="14.42578125" style="1" customWidth="1"/>
    <col min="8746" max="8746" width="15" style="1" customWidth="1"/>
    <col min="8747" max="8747" width="2.7109375" style="1" customWidth="1"/>
    <col min="8748" max="8748" width="11.7109375" style="1" customWidth="1"/>
    <col min="8749" max="8749" width="11.5703125" style="1" customWidth="1"/>
    <col min="8750" max="8750" width="2.28515625" style="1" customWidth="1"/>
    <col min="8751" max="8751" width="41" style="1" customWidth="1"/>
    <col min="8752" max="8752" width="14.28515625" style="1" customWidth="1"/>
    <col min="8753" max="8754" width="11.5703125" style="1" customWidth="1"/>
    <col min="8755" max="8755" width="21.85546875" style="1" customWidth="1"/>
    <col min="8756" max="8947" width="11.42578125" style="1"/>
    <col min="8948" max="8948" width="21.85546875" style="1" customWidth="1"/>
    <col min="8949" max="8949" width="13.85546875" style="1" customWidth="1"/>
    <col min="8950" max="8950" width="38.7109375" style="1" customWidth="1"/>
    <col min="8951" max="8951" width="3" style="1" bestFit="1" customWidth="1"/>
    <col min="8952" max="8952" width="32.28515625" style="1" customWidth="1"/>
    <col min="8953" max="8953" width="46.28515625" style="1" customWidth="1"/>
    <col min="8954" max="8954" width="19" style="1" customWidth="1"/>
    <col min="8955" max="8955" width="0" style="1" hidden="1" customWidth="1"/>
    <col min="8956" max="8956" width="17.7109375" style="1" customWidth="1"/>
    <col min="8957" max="8957" width="0" style="1" hidden="1" customWidth="1"/>
    <col min="8958" max="8958" width="22.28515625" style="1" customWidth="1"/>
    <col min="8959" max="8959" width="5.28515625" style="1" customWidth="1"/>
    <col min="8960" max="8960" width="36.28515625" style="1" customWidth="1"/>
    <col min="8961" max="8961" width="5.7109375" style="1" customWidth="1"/>
    <col min="8962" max="8962" width="0" style="1" hidden="1" customWidth="1"/>
    <col min="8963" max="8963" width="20.7109375" style="1" customWidth="1"/>
    <col min="8964" max="8964" width="4.85546875" style="1" customWidth="1"/>
    <col min="8965" max="8965" width="0" style="1" hidden="1" customWidth="1"/>
    <col min="8966" max="8966" width="24.7109375" style="1" customWidth="1"/>
    <col min="8967" max="8967" width="12.28515625" style="1" customWidth="1"/>
    <col min="8968" max="8968" width="0" style="1" hidden="1" customWidth="1"/>
    <col min="8969" max="8969" width="3.42578125" style="1" customWidth="1"/>
    <col min="8970" max="8970" width="0" style="1" hidden="1" customWidth="1"/>
    <col min="8971" max="8971" width="17.7109375" style="1" customWidth="1"/>
    <col min="8972" max="8972" width="3.42578125" style="1" customWidth="1"/>
    <col min="8973" max="8973" width="0" style="1" hidden="1" customWidth="1"/>
    <col min="8974" max="8974" width="23.7109375" style="1" customWidth="1"/>
    <col min="8975" max="8975" width="10" style="1" customWidth="1"/>
    <col min="8976" max="8976" width="0" style="1" hidden="1" customWidth="1"/>
    <col min="8977" max="8978" width="14.7109375" style="1" customWidth="1"/>
    <col min="8979" max="8979" width="12.85546875" style="1" customWidth="1"/>
    <col min="8980" max="8980" width="3.28515625" style="1" customWidth="1"/>
    <col min="8981" max="8981" width="30.28515625" style="1" customWidth="1"/>
    <col min="8982" max="8982" width="5" style="1" customWidth="1"/>
    <col min="8983" max="8983" width="0" style="1" hidden="1" customWidth="1"/>
    <col min="8984" max="8984" width="14.28515625" style="1" customWidth="1"/>
    <col min="8985" max="8985" width="5.7109375" style="1" customWidth="1"/>
    <col min="8986" max="8986" width="0" style="1" hidden="1" customWidth="1"/>
    <col min="8987" max="8987" width="17.28515625" style="1" customWidth="1"/>
    <col min="8988" max="8988" width="12.7109375" style="1" customWidth="1"/>
    <col min="8989" max="8989" width="0" style="1" hidden="1" customWidth="1"/>
    <col min="8990" max="8990" width="5.28515625" style="1" customWidth="1"/>
    <col min="8991" max="8991" width="0" style="1" hidden="1" customWidth="1"/>
    <col min="8992" max="8992" width="17" style="1" customWidth="1"/>
    <col min="8993" max="8993" width="6.28515625" style="1" customWidth="1"/>
    <col min="8994" max="8994" width="0" style="1" hidden="1" customWidth="1"/>
    <col min="8995" max="8995" width="14.28515625" style="1" customWidth="1"/>
    <col min="8996" max="8996" width="7.5703125" style="1" customWidth="1"/>
    <col min="8997" max="8997" width="0" style="1" hidden="1" customWidth="1"/>
    <col min="8998" max="8999" width="14.28515625" style="1" customWidth="1"/>
    <col min="9000" max="9000" width="20.85546875" style="1" customWidth="1"/>
    <col min="9001" max="9001" width="14.42578125" style="1" customWidth="1"/>
    <col min="9002" max="9002" width="15" style="1" customWidth="1"/>
    <col min="9003" max="9003" width="2.7109375" style="1" customWidth="1"/>
    <col min="9004" max="9004" width="11.7109375" style="1" customWidth="1"/>
    <col min="9005" max="9005" width="11.5703125" style="1" customWidth="1"/>
    <col min="9006" max="9006" width="2.28515625" style="1" customWidth="1"/>
    <col min="9007" max="9007" width="41" style="1" customWidth="1"/>
    <col min="9008" max="9008" width="14.28515625" style="1" customWidth="1"/>
    <col min="9009" max="9010" width="11.5703125" style="1" customWidth="1"/>
    <col min="9011" max="9011" width="21.85546875" style="1" customWidth="1"/>
    <col min="9012" max="9203" width="11.42578125" style="1"/>
    <col min="9204" max="9204" width="21.85546875" style="1" customWidth="1"/>
    <col min="9205" max="9205" width="13.85546875" style="1" customWidth="1"/>
    <col min="9206" max="9206" width="38.7109375" style="1" customWidth="1"/>
    <col min="9207" max="9207" width="3" style="1" bestFit="1" customWidth="1"/>
    <col min="9208" max="9208" width="32.28515625" style="1" customWidth="1"/>
    <col min="9209" max="9209" width="46.28515625" style="1" customWidth="1"/>
    <col min="9210" max="9210" width="19" style="1" customWidth="1"/>
    <col min="9211" max="9211" width="0" style="1" hidden="1" customWidth="1"/>
    <col min="9212" max="9212" width="17.7109375" style="1" customWidth="1"/>
    <col min="9213" max="9213" width="0" style="1" hidden="1" customWidth="1"/>
    <col min="9214" max="9214" width="22.28515625" style="1" customWidth="1"/>
    <col min="9215" max="9215" width="5.28515625" style="1" customWidth="1"/>
    <col min="9216" max="9216" width="36.28515625" style="1" customWidth="1"/>
    <col min="9217" max="9217" width="5.7109375" style="1" customWidth="1"/>
    <col min="9218" max="9218" width="0" style="1" hidden="1" customWidth="1"/>
    <col min="9219" max="9219" width="20.7109375" style="1" customWidth="1"/>
    <col min="9220" max="9220" width="4.85546875" style="1" customWidth="1"/>
    <col min="9221" max="9221" width="0" style="1" hidden="1" customWidth="1"/>
    <col min="9222" max="9222" width="24.7109375" style="1" customWidth="1"/>
    <col min="9223" max="9223" width="12.28515625" style="1" customWidth="1"/>
    <col min="9224" max="9224" width="0" style="1" hidden="1" customWidth="1"/>
    <col min="9225" max="9225" width="3.42578125" style="1" customWidth="1"/>
    <col min="9226" max="9226" width="0" style="1" hidden="1" customWidth="1"/>
    <col min="9227" max="9227" width="17.7109375" style="1" customWidth="1"/>
    <col min="9228" max="9228" width="3.42578125" style="1" customWidth="1"/>
    <col min="9229" max="9229" width="0" style="1" hidden="1" customWidth="1"/>
    <col min="9230" max="9230" width="23.7109375" style="1" customWidth="1"/>
    <col min="9231" max="9231" width="10" style="1" customWidth="1"/>
    <col min="9232" max="9232" width="0" style="1" hidden="1" customWidth="1"/>
    <col min="9233" max="9234" width="14.7109375" style="1" customWidth="1"/>
    <col min="9235" max="9235" width="12.85546875" style="1" customWidth="1"/>
    <col min="9236" max="9236" width="3.28515625" style="1" customWidth="1"/>
    <col min="9237" max="9237" width="30.28515625" style="1" customWidth="1"/>
    <col min="9238" max="9238" width="5" style="1" customWidth="1"/>
    <col min="9239" max="9239" width="0" style="1" hidden="1" customWidth="1"/>
    <col min="9240" max="9240" width="14.28515625" style="1" customWidth="1"/>
    <col min="9241" max="9241" width="5.7109375" style="1" customWidth="1"/>
    <col min="9242" max="9242" width="0" style="1" hidden="1" customWidth="1"/>
    <col min="9243" max="9243" width="17.28515625" style="1" customWidth="1"/>
    <col min="9244" max="9244" width="12.7109375" style="1" customWidth="1"/>
    <col min="9245" max="9245" width="0" style="1" hidden="1" customWidth="1"/>
    <col min="9246" max="9246" width="5.28515625" style="1" customWidth="1"/>
    <col min="9247" max="9247" width="0" style="1" hidden="1" customWidth="1"/>
    <col min="9248" max="9248" width="17" style="1" customWidth="1"/>
    <col min="9249" max="9249" width="6.28515625" style="1" customWidth="1"/>
    <col min="9250" max="9250" width="0" style="1" hidden="1" customWidth="1"/>
    <col min="9251" max="9251" width="14.28515625" style="1" customWidth="1"/>
    <col min="9252" max="9252" width="7.5703125" style="1" customWidth="1"/>
    <col min="9253" max="9253" width="0" style="1" hidden="1" customWidth="1"/>
    <col min="9254" max="9255" width="14.28515625" style="1" customWidth="1"/>
    <col min="9256" max="9256" width="20.85546875" style="1" customWidth="1"/>
    <col min="9257" max="9257" width="14.42578125" style="1" customWidth="1"/>
    <col min="9258" max="9258" width="15" style="1" customWidth="1"/>
    <col min="9259" max="9259" width="2.7109375" style="1" customWidth="1"/>
    <col min="9260" max="9260" width="11.7109375" style="1" customWidth="1"/>
    <col min="9261" max="9261" width="11.5703125" style="1" customWidth="1"/>
    <col min="9262" max="9262" width="2.28515625" style="1" customWidth="1"/>
    <col min="9263" max="9263" width="41" style="1" customWidth="1"/>
    <col min="9264" max="9264" width="14.28515625" style="1" customWidth="1"/>
    <col min="9265" max="9266" width="11.5703125" style="1" customWidth="1"/>
    <col min="9267" max="9267" width="21.85546875" style="1" customWidth="1"/>
    <col min="9268" max="9459" width="11.42578125" style="1"/>
    <col min="9460" max="9460" width="21.85546875" style="1" customWidth="1"/>
    <col min="9461" max="9461" width="13.85546875" style="1" customWidth="1"/>
    <col min="9462" max="9462" width="38.7109375" style="1" customWidth="1"/>
    <col min="9463" max="9463" width="3" style="1" bestFit="1" customWidth="1"/>
    <col min="9464" max="9464" width="32.28515625" style="1" customWidth="1"/>
    <col min="9465" max="9465" width="46.28515625" style="1" customWidth="1"/>
    <col min="9466" max="9466" width="19" style="1" customWidth="1"/>
    <col min="9467" max="9467" width="0" style="1" hidden="1" customWidth="1"/>
    <col min="9468" max="9468" width="17.7109375" style="1" customWidth="1"/>
    <col min="9469" max="9469" width="0" style="1" hidden="1" customWidth="1"/>
    <col min="9470" max="9470" width="22.28515625" style="1" customWidth="1"/>
    <col min="9471" max="9471" width="5.28515625" style="1" customWidth="1"/>
    <col min="9472" max="9472" width="36.28515625" style="1" customWidth="1"/>
    <col min="9473" max="9473" width="5.7109375" style="1" customWidth="1"/>
    <col min="9474" max="9474" width="0" style="1" hidden="1" customWidth="1"/>
    <col min="9475" max="9475" width="20.7109375" style="1" customWidth="1"/>
    <col min="9476" max="9476" width="4.85546875" style="1" customWidth="1"/>
    <col min="9477" max="9477" width="0" style="1" hidden="1" customWidth="1"/>
    <col min="9478" max="9478" width="24.7109375" style="1" customWidth="1"/>
    <col min="9479" max="9479" width="12.28515625" style="1" customWidth="1"/>
    <col min="9480" max="9480" width="0" style="1" hidden="1" customWidth="1"/>
    <col min="9481" max="9481" width="3.42578125" style="1" customWidth="1"/>
    <col min="9482" max="9482" width="0" style="1" hidden="1" customWidth="1"/>
    <col min="9483" max="9483" width="17.7109375" style="1" customWidth="1"/>
    <col min="9484" max="9484" width="3.42578125" style="1" customWidth="1"/>
    <col min="9485" max="9485" width="0" style="1" hidden="1" customWidth="1"/>
    <col min="9486" max="9486" width="23.7109375" style="1" customWidth="1"/>
    <col min="9487" max="9487" width="10" style="1" customWidth="1"/>
    <col min="9488" max="9488" width="0" style="1" hidden="1" customWidth="1"/>
    <col min="9489" max="9490" width="14.7109375" style="1" customWidth="1"/>
    <col min="9491" max="9491" width="12.85546875" style="1" customWidth="1"/>
    <col min="9492" max="9492" width="3.28515625" style="1" customWidth="1"/>
    <col min="9493" max="9493" width="30.28515625" style="1" customWidth="1"/>
    <col min="9494" max="9494" width="5" style="1" customWidth="1"/>
    <col min="9495" max="9495" width="0" style="1" hidden="1" customWidth="1"/>
    <col min="9496" max="9496" width="14.28515625" style="1" customWidth="1"/>
    <col min="9497" max="9497" width="5.7109375" style="1" customWidth="1"/>
    <col min="9498" max="9498" width="0" style="1" hidden="1" customWidth="1"/>
    <col min="9499" max="9499" width="17.28515625" style="1" customWidth="1"/>
    <col min="9500" max="9500" width="12.7109375" style="1" customWidth="1"/>
    <col min="9501" max="9501" width="0" style="1" hidden="1" customWidth="1"/>
    <col min="9502" max="9502" width="5.28515625" style="1" customWidth="1"/>
    <col min="9503" max="9503" width="0" style="1" hidden="1" customWidth="1"/>
    <col min="9504" max="9504" width="17" style="1" customWidth="1"/>
    <col min="9505" max="9505" width="6.28515625" style="1" customWidth="1"/>
    <col min="9506" max="9506" width="0" style="1" hidden="1" customWidth="1"/>
    <col min="9507" max="9507" width="14.28515625" style="1" customWidth="1"/>
    <col min="9508" max="9508" width="7.5703125" style="1" customWidth="1"/>
    <col min="9509" max="9509" width="0" style="1" hidden="1" customWidth="1"/>
    <col min="9510" max="9511" width="14.28515625" style="1" customWidth="1"/>
    <col min="9512" max="9512" width="20.85546875" style="1" customWidth="1"/>
    <col min="9513" max="9513" width="14.42578125" style="1" customWidth="1"/>
    <col min="9514" max="9514" width="15" style="1" customWidth="1"/>
    <col min="9515" max="9515" width="2.7109375" style="1" customWidth="1"/>
    <col min="9516" max="9516" width="11.7109375" style="1" customWidth="1"/>
    <col min="9517" max="9517" width="11.5703125" style="1" customWidth="1"/>
    <col min="9518" max="9518" width="2.28515625" style="1" customWidth="1"/>
    <col min="9519" max="9519" width="41" style="1" customWidth="1"/>
    <col min="9520" max="9520" width="14.28515625" style="1" customWidth="1"/>
    <col min="9521" max="9522" width="11.5703125" style="1" customWidth="1"/>
    <col min="9523" max="9523" width="21.85546875" style="1" customWidth="1"/>
    <col min="9524" max="9715" width="11.42578125" style="1"/>
    <col min="9716" max="9716" width="21.85546875" style="1" customWidth="1"/>
    <col min="9717" max="9717" width="13.85546875" style="1" customWidth="1"/>
    <col min="9718" max="9718" width="38.7109375" style="1" customWidth="1"/>
    <col min="9719" max="9719" width="3" style="1" bestFit="1" customWidth="1"/>
    <col min="9720" max="9720" width="32.28515625" style="1" customWidth="1"/>
    <col min="9721" max="9721" width="46.28515625" style="1" customWidth="1"/>
    <col min="9722" max="9722" width="19" style="1" customWidth="1"/>
    <col min="9723" max="9723" width="0" style="1" hidden="1" customWidth="1"/>
    <col min="9724" max="9724" width="17.7109375" style="1" customWidth="1"/>
    <col min="9725" max="9725" width="0" style="1" hidden="1" customWidth="1"/>
    <col min="9726" max="9726" width="22.28515625" style="1" customWidth="1"/>
    <col min="9727" max="9727" width="5.28515625" style="1" customWidth="1"/>
    <col min="9728" max="9728" width="36.28515625" style="1" customWidth="1"/>
    <col min="9729" max="9729" width="5.7109375" style="1" customWidth="1"/>
    <col min="9730" max="9730" width="0" style="1" hidden="1" customWidth="1"/>
    <col min="9731" max="9731" width="20.7109375" style="1" customWidth="1"/>
    <col min="9732" max="9732" width="4.85546875" style="1" customWidth="1"/>
    <col min="9733" max="9733" width="0" style="1" hidden="1" customWidth="1"/>
    <col min="9734" max="9734" width="24.7109375" style="1" customWidth="1"/>
    <col min="9735" max="9735" width="12.28515625" style="1" customWidth="1"/>
    <col min="9736" max="9736" width="0" style="1" hidden="1" customWidth="1"/>
    <col min="9737" max="9737" width="3.42578125" style="1" customWidth="1"/>
    <col min="9738" max="9738" width="0" style="1" hidden="1" customWidth="1"/>
    <col min="9739" max="9739" width="17.7109375" style="1" customWidth="1"/>
    <col min="9740" max="9740" width="3.42578125" style="1" customWidth="1"/>
    <col min="9741" max="9741" width="0" style="1" hidden="1" customWidth="1"/>
    <col min="9742" max="9742" width="23.7109375" style="1" customWidth="1"/>
    <col min="9743" max="9743" width="10" style="1" customWidth="1"/>
    <col min="9744" max="9744" width="0" style="1" hidden="1" customWidth="1"/>
    <col min="9745" max="9746" width="14.7109375" style="1" customWidth="1"/>
    <col min="9747" max="9747" width="12.85546875" style="1" customWidth="1"/>
    <col min="9748" max="9748" width="3.28515625" style="1" customWidth="1"/>
    <col min="9749" max="9749" width="30.28515625" style="1" customWidth="1"/>
    <col min="9750" max="9750" width="5" style="1" customWidth="1"/>
    <col min="9751" max="9751" width="0" style="1" hidden="1" customWidth="1"/>
    <col min="9752" max="9752" width="14.28515625" style="1" customWidth="1"/>
    <col min="9753" max="9753" width="5.7109375" style="1" customWidth="1"/>
    <col min="9754" max="9754" width="0" style="1" hidden="1" customWidth="1"/>
    <col min="9755" max="9755" width="17.28515625" style="1" customWidth="1"/>
    <col min="9756" max="9756" width="12.7109375" style="1" customWidth="1"/>
    <col min="9757" max="9757" width="0" style="1" hidden="1" customWidth="1"/>
    <col min="9758" max="9758" width="5.28515625" style="1" customWidth="1"/>
    <col min="9759" max="9759" width="0" style="1" hidden="1" customWidth="1"/>
    <col min="9760" max="9760" width="17" style="1" customWidth="1"/>
    <col min="9761" max="9761" width="6.28515625" style="1" customWidth="1"/>
    <col min="9762" max="9762" width="0" style="1" hidden="1" customWidth="1"/>
    <col min="9763" max="9763" width="14.28515625" style="1" customWidth="1"/>
    <col min="9764" max="9764" width="7.5703125" style="1" customWidth="1"/>
    <col min="9765" max="9765" width="0" style="1" hidden="1" customWidth="1"/>
    <col min="9766" max="9767" width="14.28515625" style="1" customWidth="1"/>
    <col min="9768" max="9768" width="20.85546875" style="1" customWidth="1"/>
    <col min="9769" max="9769" width="14.42578125" style="1" customWidth="1"/>
    <col min="9770" max="9770" width="15" style="1" customWidth="1"/>
    <col min="9771" max="9771" width="2.7109375" style="1" customWidth="1"/>
    <col min="9772" max="9772" width="11.7109375" style="1" customWidth="1"/>
    <col min="9773" max="9773" width="11.5703125" style="1" customWidth="1"/>
    <col min="9774" max="9774" width="2.28515625" style="1" customWidth="1"/>
    <col min="9775" max="9775" width="41" style="1" customWidth="1"/>
    <col min="9776" max="9776" width="14.28515625" style="1" customWidth="1"/>
    <col min="9777" max="9778" width="11.5703125" style="1" customWidth="1"/>
    <col min="9779" max="9779" width="21.85546875" style="1" customWidth="1"/>
    <col min="9780" max="9971" width="11.42578125" style="1"/>
    <col min="9972" max="9972" width="21.85546875" style="1" customWidth="1"/>
    <col min="9973" max="9973" width="13.85546875" style="1" customWidth="1"/>
    <col min="9974" max="9974" width="38.7109375" style="1" customWidth="1"/>
    <col min="9975" max="9975" width="3" style="1" bestFit="1" customWidth="1"/>
    <col min="9976" max="9976" width="32.28515625" style="1" customWidth="1"/>
    <col min="9977" max="9977" width="46.28515625" style="1" customWidth="1"/>
    <col min="9978" max="9978" width="19" style="1" customWidth="1"/>
    <col min="9979" max="9979" width="0" style="1" hidden="1" customWidth="1"/>
    <col min="9980" max="9980" width="17.7109375" style="1" customWidth="1"/>
    <col min="9981" max="9981" width="0" style="1" hidden="1" customWidth="1"/>
    <col min="9982" max="9982" width="22.28515625" style="1" customWidth="1"/>
    <col min="9983" max="9983" width="5.28515625" style="1" customWidth="1"/>
    <col min="9984" max="9984" width="36.28515625" style="1" customWidth="1"/>
    <col min="9985" max="9985" width="5.7109375" style="1" customWidth="1"/>
    <col min="9986" max="9986" width="0" style="1" hidden="1" customWidth="1"/>
    <col min="9987" max="9987" width="20.7109375" style="1" customWidth="1"/>
    <col min="9988" max="9988" width="4.85546875" style="1" customWidth="1"/>
    <col min="9989" max="9989" width="0" style="1" hidden="1" customWidth="1"/>
    <col min="9990" max="9990" width="24.7109375" style="1" customWidth="1"/>
    <col min="9991" max="9991" width="12.28515625" style="1" customWidth="1"/>
    <col min="9992" max="9992" width="0" style="1" hidden="1" customWidth="1"/>
    <col min="9993" max="9993" width="3.42578125" style="1" customWidth="1"/>
    <col min="9994" max="9994" width="0" style="1" hidden="1" customWidth="1"/>
    <col min="9995" max="9995" width="17.7109375" style="1" customWidth="1"/>
    <col min="9996" max="9996" width="3.42578125" style="1" customWidth="1"/>
    <col min="9997" max="9997" width="0" style="1" hidden="1" customWidth="1"/>
    <col min="9998" max="9998" width="23.7109375" style="1" customWidth="1"/>
    <col min="9999" max="9999" width="10" style="1" customWidth="1"/>
    <col min="10000" max="10000" width="0" style="1" hidden="1" customWidth="1"/>
    <col min="10001" max="10002" width="14.7109375" style="1" customWidth="1"/>
    <col min="10003" max="10003" width="12.85546875" style="1" customWidth="1"/>
    <col min="10004" max="10004" width="3.28515625" style="1" customWidth="1"/>
    <col min="10005" max="10005" width="30.28515625" style="1" customWidth="1"/>
    <col min="10006" max="10006" width="5" style="1" customWidth="1"/>
    <col min="10007" max="10007" width="0" style="1" hidden="1" customWidth="1"/>
    <col min="10008" max="10008" width="14.28515625" style="1" customWidth="1"/>
    <col min="10009" max="10009" width="5.7109375" style="1" customWidth="1"/>
    <col min="10010" max="10010" width="0" style="1" hidden="1" customWidth="1"/>
    <col min="10011" max="10011" width="17.28515625" style="1" customWidth="1"/>
    <col min="10012" max="10012" width="12.7109375" style="1" customWidth="1"/>
    <col min="10013" max="10013" width="0" style="1" hidden="1" customWidth="1"/>
    <col min="10014" max="10014" width="5.28515625" style="1" customWidth="1"/>
    <col min="10015" max="10015" width="0" style="1" hidden="1" customWidth="1"/>
    <col min="10016" max="10016" width="17" style="1" customWidth="1"/>
    <col min="10017" max="10017" width="6.28515625" style="1" customWidth="1"/>
    <col min="10018" max="10018" width="0" style="1" hidden="1" customWidth="1"/>
    <col min="10019" max="10019" width="14.28515625" style="1" customWidth="1"/>
    <col min="10020" max="10020" width="7.5703125" style="1" customWidth="1"/>
    <col min="10021" max="10021" width="0" style="1" hidden="1" customWidth="1"/>
    <col min="10022" max="10023" width="14.28515625" style="1" customWidth="1"/>
    <col min="10024" max="10024" width="20.85546875" style="1" customWidth="1"/>
    <col min="10025" max="10025" width="14.42578125" style="1" customWidth="1"/>
    <col min="10026" max="10026" width="15" style="1" customWidth="1"/>
    <col min="10027" max="10027" width="2.7109375" style="1" customWidth="1"/>
    <col min="10028" max="10028" width="11.7109375" style="1" customWidth="1"/>
    <col min="10029" max="10029" width="11.5703125" style="1" customWidth="1"/>
    <col min="10030" max="10030" width="2.28515625" style="1" customWidth="1"/>
    <col min="10031" max="10031" width="41" style="1" customWidth="1"/>
    <col min="10032" max="10032" width="14.28515625" style="1" customWidth="1"/>
    <col min="10033" max="10034" width="11.5703125" style="1" customWidth="1"/>
    <col min="10035" max="10035" width="21.85546875" style="1" customWidth="1"/>
    <col min="10036" max="10227" width="11.42578125" style="1"/>
    <col min="10228" max="10228" width="21.85546875" style="1" customWidth="1"/>
    <col min="10229" max="10229" width="13.85546875" style="1" customWidth="1"/>
    <col min="10230" max="10230" width="38.7109375" style="1" customWidth="1"/>
    <col min="10231" max="10231" width="3" style="1" bestFit="1" customWidth="1"/>
    <col min="10232" max="10232" width="32.28515625" style="1" customWidth="1"/>
    <col min="10233" max="10233" width="46.28515625" style="1" customWidth="1"/>
    <col min="10234" max="10234" width="19" style="1" customWidth="1"/>
    <col min="10235" max="10235" width="0" style="1" hidden="1" customWidth="1"/>
    <col min="10236" max="10236" width="17.7109375" style="1" customWidth="1"/>
    <col min="10237" max="10237" width="0" style="1" hidden="1" customWidth="1"/>
    <col min="10238" max="10238" width="22.28515625" style="1" customWidth="1"/>
    <col min="10239" max="10239" width="5.28515625" style="1" customWidth="1"/>
    <col min="10240" max="10240" width="36.28515625" style="1" customWidth="1"/>
    <col min="10241" max="10241" width="5.7109375" style="1" customWidth="1"/>
    <col min="10242" max="10242" width="0" style="1" hidden="1" customWidth="1"/>
    <col min="10243" max="10243" width="20.7109375" style="1" customWidth="1"/>
    <col min="10244" max="10244" width="4.85546875" style="1" customWidth="1"/>
    <col min="10245" max="10245" width="0" style="1" hidden="1" customWidth="1"/>
    <col min="10246" max="10246" width="24.7109375" style="1" customWidth="1"/>
    <col min="10247" max="10247" width="12.28515625" style="1" customWidth="1"/>
    <col min="10248" max="10248" width="0" style="1" hidden="1" customWidth="1"/>
    <col min="10249" max="10249" width="3.42578125" style="1" customWidth="1"/>
    <col min="10250" max="10250" width="0" style="1" hidden="1" customWidth="1"/>
    <col min="10251" max="10251" width="17.7109375" style="1" customWidth="1"/>
    <col min="10252" max="10252" width="3.42578125" style="1" customWidth="1"/>
    <col min="10253" max="10253" width="0" style="1" hidden="1" customWidth="1"/>
    <col min="10254" max="10254" width="23.7109375" style="1" customWidth="1"/>
    <col min="10255" max="10255" width="10" style="1" customWidth="1"/>
    <col min="10256" max="10256" width="0" style="1" hidden="1" customWidth="1"/>
    <col min="10257" max="10258" width="14.7109375" style="1" customWidth="1"/>
    <col min="10259" max="10259" width="12.85546875" style="1" customWidth="1"/>
    <col min="10260" max="10260" width="3.28515625" style="1" customWidth="1"/>
    <col min="10261" max="10261" width="30.28515625" style="1" customWidth="1"/>
    <col min="10262" max="10262" width="5" style="1" customWidth="1"/>
    <col min="10263" max="10263" width="0" style="1" hidden="1" customWidth="1"/>
    <col min="10264" max="10264" width="14.28515625" style="1" customWidth="1"/>
    <col min="10265" max="10265" width="5.7109375" style="1" customWidth="1"/>
    <col min="10266" max="10266" width="0" style="1" hidden="1" customWidth="1"/>
    <col min="10267" max="10267" width="17.28515625" style="1" customWidth="1"/>
    <col min="10268" max="10268" width="12.7109375" style="1" customWidth="1"/>
    <col min="10269" max="10269" width="0" style="1" hidden="1" customWidth="1"/>
    <col min="10270" max="10270" width="5.28515625" style="1" customWidth="1"/>
    <col min="10271" max="10271" width="0" style="1" hidden="1" customWidth="1"/>
    <col min="10272" max="10272" width="17" style="1" customWidth="1"/>
    <col min="10273" max="10273" width="6.28515625" style="1" customWidth="1"/>
    <col min="10274" max="10274" width="0" style="1" hidden="1" customWidth="1"/>
    <col min="10275" max="10275" width="14.28515625" style="1" customWidth="1"/>
    <col min="10276" max="10276" width="7.5703125" style="1" customWidth="1"/>
    <col min="10277" max="10277" width="0" style="1" hidden="1" customWidth="1"/>
    <col min="10278" max="10279" width="14.28515625" style="1" customWidth="1"/>
    <col min="10280" max="10280" width="20.85546875" style="1" customWidth="1"/>
    <col min="10281" max="10281" width="14.42578125" style="1" customWidth="1"/>
    <col min="10282" max="10282" width="15" style="1" customWidth="1"/>
    <col min="10283" max="10283" width="2.7109375" style="1" customWidth="1"/>
    <col min="10284" max="10284" width="11.7109375" style="1" customWidth="1"/>
    <col min="10285" max="10285" width="11.5703125" style="1" customWidth="1"/>
    <col min="10286" max="10286" width="2.28515625" style="1" customWidth="1"/>
    <col min="10287" max="10287" width="41" style="1" customWidth="1"/>
    <col min="10288" max="10288" width="14.28515625" style="1" customWidth="1"/>
    <col min="10289" max="10290" width="11.5703125" style="1" customWidth="1"/>
    <col min="10291" max="10291" width="21.85546875" style="1" customWidth="1"/>
    <col min="10292" max="10483" width="11.42578125" style="1"/>
    <col min="10484" max="10484" width="21.85546875" style="1" customWidth="1"/>
    <col min="10485" max="10485" width="13.85546875" style="1" customWidth="1"/>
    <col min="10486" max="10486" width="38.7109375" style="1" customWidth="1"/>
    <col min="10487" max="10487" width="3" style="1" bestFit="1" customWidth="1"/>
    <col min="10488" max="10488" width="32.28515625" style="1" customWidth="1"/>
    <col min="10489" max="10489" width="46.28515625" style="1" customWidth="1"/>
    <col min="10490" max="10490" width="19" style="1" customWidth="1"/>
    <col min="10491" max="10491" width="0" style="1" hidden="1" customWidth="1"/>
    <col min="10492" max="10492" width="17.7109375" style="1" customWidth="1"/>
    <col min="10493" max="10493" width="0" style="1" hidden="1" customWidth="1"/>
    <col min="10494" max="10494" width="22.28515625" style="1" customWidth="1"/>
    <col min="10495" max="10495" width="5.28515625" style="1" customWidth="1"/>
    <col min="10496" max="10496" width="36.28515625" style="1" customWidth="1"/>
    <col min="10497" max="10497" width="5.7109375" style="1" customWidth="1"/>
    <col min="10498" max="10498" width="0" style="1" hidden="1" customWidth="1"/>
    <col min="10499" max="10499" width="20.7109375" style="1" customWidth="1"/>
    <col min="10500" max="10500" width="4.85546875" style="1" customWidth="1"/>
    <col min="10501" max="10501" width="0" style="1" hidden="1" customWidth="1"/>
    <col min="10502" max="10502" width="24.7109375" style="1" customWidth="1"/>
    <col min="10503" max="10503" width="12.28515625" style="1" customWidth="1"/>
    <col min="10504" max="10504" width="0" style="1" hidden="1" customWidth="1"/>
    <col min="10505" max="10505" width="3.42578125" style="1" customWidth="1"/>
    <col min="10506" max="10506" width="0" style="1" hidden="1" customWidth="1"/>
    <col min="10507" max="10507" width="17.7109375" style="1" customWidth="1"/>
    <col min="10508" max="10508" width="3.42578125" style="1" customWidth="1"/>
    <col min="10509" max="10509" width="0" style="1" hidden="1" customWidth="1"/>
    <col min="10510" max="10510" width="23.7109375" style="1" customWidth="1"/>
    <col min="10511" max="10511" width="10" style="1" customWidth="1"/>
    <col min="10512" max="10512" width="0" style="1" hidden="1" customWidth="1"/>
    <col min="10513" max="10514" width="14.7109375" style="1" customWidth="1"/>
    <col min="10515" max="10515" width="12.85546875" style="1" customWidth="1"/>
    <col min="10516" max="10516" width="3.28515625" style="1" customWidth="1"/>
    <col min="10517" max="10517" width="30.28515625" style="1" customWidth="1"/>
    <col min="10518" max="10518" width="5" style="1" customWidth="1"/>
    <col min="10519" max="10519" width="0" style="1" hidden="1" customWidth="1"/>
    <col min="10520" max="10520" width="14.28515625" style="1" customWidth="1"/>
    <col min="10521" max="10521" width="5.7109375" style="1" customWidth="1"/>
    <col min="10522" max="10522" width="0" style="1" hidden="1" customWidth="1"/>
    <col min="10523" max="10523" width="17.28515625" style="1" customWidth="1"/>
    <col min="10524" max="10524" width="12.7109375" style="1" customWidth="1"/>
    <col min="10525" max="10525" width="0" style="1" hidden="1" customWidth="1"/>
    <col min="10526" max="10526" width="5.28515625" style="1" customWidth="1"/>
    <col min="10527" max="10527" width="0" style="1" hidden="1" customWidth="1"/>
    <col min="10528" max="10528" width="17" style="1" customWidth="1"/>
    <col min="10529" max="10529" width="6.28515625" style="1" customWidth="1"/>
    <col min="10530" max="10530" width="0" style="1" hidden="1" customWidth="1"/>
    <col min="10531" max="10531" width="14.28515625" style="1" customWidth="1"/>
    <col min="10532" max="10532" width="7.5703125" style="1" customWidth="1"/>
    <col min="10533" max="10533" width="0" style="1" hidden="1" customWidth="1"/>
    <col min="10534" max="10535" width="14.28515625" style="1" customWidth="1"/>
    <col min="10536" max="10536" width="20.85546875" style="1" customWidth="1"/>
    <col min="10537" max="10537" width="14.42578125" style="1" customWidth="1"/>
    <col min="10538" max="10538" width="15" style="1" customWidth="1"/>
    <col min="10539" max="10539" width="2.7109375" style="1" customWidth="1"/>
    <col min="10540" max="10540" width="11.7109375" style="1" customWidth="1"/>
    <col min="10541" max="10541" width="11.5703125" style="1" customWidth="1"/>
    <col min="10542" max="10542" width="2.28515625" style="1" customWidth="1"/>
    <col min="10543" max="10543" width="41" style="1" customWidth="1"/>
    <col min="10544" max="10544" width="14.28515625" style="1" customWidth="1"/>
    <col min="10545" max="10546" width="11.5703125" style="1" customWidth="1"/>
    <col min="10547" max="10547" width="21.85546875" style="1" customWidth="1"/>
    <col min="10548" max="10739" width="11.42578125" style="1"/>
    <col min="10740" max="10740" width="21.85546875" style="1" customWidth="1"/>
    <col min="10741" max="10741" width="13.85546875" style="1" customWidth="1"/>
    <col min="10742" max="10742" width="38.7109375" style="1" customWidth="1"/>
    <col min="10743" max="10743" width="3" style="1" bestFit="1" customWidth="1"/>
    <col min="10744" max="10744" width="32.28515625" style="1" customWidth="1"/>
    <col min="10745" max="10745" width="46.28515625" style="1" customWidth="1"/>
    <col min="10746" max="10746" width="19" style="1" customWidth="1"/>
    <col min="10747" max="10747" width="0" style="1" hidden="1" customWidth="1"/>
    <col min="10748" max="10748" width="17.7109375" style="1" customWidth="1"/>
    <col min="10749" max="10749" width="0" style="1" hidden="1" customWidth="1"/>
    <col min="10750" max="10750" width="22.28515625" style="1" customWidth="1"/>
    <col min="10751" max="10751" width="5.28515625" style="1" customWidth="1"/>
    <col min="10752" max="10752" width="36.28515625" style="1" customWidth="1"/>
    <col min="10753" max="10753" width="5.7109375" style="1" customWidth="1"/>
    <col min="10754" max="10754" width="0" style="1" hidden="1" customWidth="1"/>
    <col min="10755" max="10755" width="20.7109375" style="1" customWidth="1"/>
    <col min="10756" max="10756" width="4.85546875" style="1" customWidth="1"/>
    <col min="10757" max="10757" width="0" style="1" hidden="1" customWidth="1"/>
    <col min="10758" max="10758" width="24.7109375" style="1" customWidth="1"/>
    <col min="10759" max="10759" width="12.28515625" style="1" customWidth="1"/>
    <col min="10760" max="10760" width="0" style="1" hidden="1" customWidth="1"/>
    <col min="10761" max="10761" width="3.42578125" style="1" customWidth="1"/>
    <col min="10762" max="10762" width="0" style="1" hidden="1" customWidth="1"/>
    <col min="10763" max="10763" width="17.7109375" style="1" customWidth="1"/>
    <col min="10764" max="10764" width="3.42578125" style="1" customWidth="1"/>
    <col min="10765" max="10765" width="0" style="1" hidden="1" customWidth="1"/>
    <col min="10766" max="10766" width="23.7109375" style="1" customWidth="1"/>
    <col min="10767" max="10767" width="10" style="1" customWidth="1"/>
    <col min="10768" max="10768" width="0" style="1" hidden="1" customWidth="1"/>
    <col min="10769" max="10770" width="14.7109375" style="1" customWidth="1"/>
    <col min="10771" max="10771" width="12.85546875" style="1" customWidth="1"/>
    <col min="10772" max="10772" width="3.28515625" style="1" customWidth="1"/>
    <col min="10773" max="10773" width="30.28515625" style="1" customWidth="1"/>
    <col min="10774" max="10774" width="5" style="1" customWidth="1"/>
    <col min="10775" max="10775" width="0" style="1" hidden="1" customWidth="1"/>
    <col min="10776" max="10776" width="14.28515625" style="1" customWidth="1"/>
    <col min="10777" max="10777" width="5.7109375" style="1" customWidth="1"/>
    <col min="10778" max="10778" width="0" style="1" hidden="1" customWidth="1"/>
    <col min="10779" max="10779" width="17.28515625" style="1" customWidth="1"/>
    <col min="10780" max="10780" width="12.7109375" style="1" customWidth="1"/>
    <col min="10781" max="10781" width="0" style="1" hidden="1" customWidth="1"/>
    <col min="10782" max="10782" width="5.28515625" style="1" customWidth="1"/>
    <col min="10783" max="10783" width="0" style="1" hidden="1" customWidth="1"/>
    <col min="10784" max="10784" width="17" style="1" customWidth="1"/>
    <col min="10785" max="10785" width="6.28515625" style="1" customWidth="1"/>
    <col min="10786" max="10786" width="0" style="1" hidden="1" customWidth="1"/>
    <col min="10787" max="10787" width="14.28515625" style="1" customWidth="1"/>
    <col min="10788" max="10788" width="7.5703125" style="1" customWidth="1"/>
    <col min="10789" max="10789" width="0" style="1" hidden="1" customWidth="1"/>
    <col min="10790" max="10791" width="14.28515625" style="1" customWidth="1"/>
    <col min="10792" max="10792" width="20.85546875" style="1" customWidth="1"/>
    <col min="10793" max="10793" width="14.42578125" style="1" customWidth="1"/>
    <col min="10794" max="10794" width="15" style="1" customWidth="1"/>
    <col min="10795" max="10795" width="2.7109375" style="1" customWidth="1"/>
    <col min="10796" max="10796" width="11.7109375" style="1" customWidth="1"/>
    <col min="10797" max="10797" width="11.5703125" style="1" customWidth="1"/>
    <col min="10798" max="10798" width="2.28515625" style="1" customWidth="1"/>
    <col min="10799" max="10799" width="41" style="1" customWidth="1"/>
    <col min="10800" max="10800" width="14.28515625" style="1" customWidth="1"/>
    <col min="10801" max="10802" width="11.5703125" style="1" customWidth="1"/>
    <col min="10803" max="10803" width="21.85546875" style="1" customWidth="1"/>
    <col min="10804" max="10995" width="11.42578125" style="1"/>
    <col min="10996" max="10996" width="21.85546875" style="1" customWidth="1"/>
    <col min="10997" max="10997" width="13.85546875" style="1" customWidth="1"/>
    <col min="10998" max="10998" width="38.7109375" style="1" customWidth="1"/>
    <col min="10999" max="10999" width="3" style="1" bestFit="1" customWidth="1"/>
    <col min="11000" max="11000" width="32.28515625" style="1" customWidth="1"/>
    <col min="11001" max="11001" width="46.28515625" style="1" customWidth="1"/>
    <col min="11002" max="11002" width="19" style="1" customWidth="1"/>
    <col min="11003" max="11003" width="0" style="1" hidden="1" customWidth="1"/>
    <col min="11004" max="11004" width="17.7109375" style="1" customWidth="1"/>
    <col min="11005" max="11005" width="0" style="1" hidden="1" customWidth="1"/>
    <col min="11006" max="11006" width="22.28515625" style="1" customWidth="1"/>
    <col min="11007" max="11007" width="5.28515625" style="1" customWidth="1"/>
    <col min="11008" max="11008" width="36.28515625" style="1" customWidth="1"/>
    <col min="11009" max="11009" width="5.7109375" style="1" customWidth="1"/>
    <col min="11010" max="11010" width="0" style="1" hidden="1" customWidth="1"/>
    <col min="11011" max="11011" width="20.7109375" style="1" customWidth="1"/>
    <col min="11012" max="11012" width="4.85546875" style="1" customWidth="1"/>
    <col min="11013" max="11013" width="0" style="1" hidden="1" customWidth="1"/>
    <col min="11014" max="11014" width="24.7109375" style="1" customWidth="1"/>
    <col min="11015" max="11015" width="12.28515625" style="1" customWidth="1"/>
    <col min="11016" max="11016" width="0" style="1" hidden="1" customWidth="1"/>
    <col min="11017" max="11017" width="3.42578125" style="1" customWidth="1"/>
    <col min="11018" max="11018" width="0" style="1" hidden="1" customWidth="1"/>
    <col min="11019" max="11019" width="17.7109375" style="1" customWidth="1"/>
    <col min="11020" max="11020" width="3.42578125" style="1" customWidth="1"/>
    <col min="11021" max="11021" width="0" style="1" hidden="1" customWidth="1"/>
    <col min="11022" max="11022" width="23.7109375" style="1" customWidth="1"/>
    <col min="11023" max="11023" width="10" style="1" customWidth="1"/>
    <col min="11024" max="11024" width="0" style="1" hidden="1" customWidth="1"/>
    <col min="11025" max="11026" width="14.7109375" style="1" customWidth="1"/>
    <col min="11027" max="11027" width="12.85546875" style="1" customWidth="1"/>
    <col min="11028" max="11028" width="3.28515625" style="1" customWidth="1"/>
    <col min="11029" max="11029" width="30.28515625" style="1" customWidth="1"/>
    <col min="11030" max="11030" width="5" style="1" customWidth="1"/>
    <col min="11031" max="11031" width="0" style="1" hidden="1" customWidth="1"/>
    <col min="11032" max="11032" width="14.28515625" style="1" customWidth="1"/>
    <col min="11033" max="11033" width="5.7109375" style="1" customWidth="1"/>
    <col min="11034" max="11034" width="0" style="1" hidden="1" customWidth="1"/>
    <col min="11035" max="11035" width="17.28515625" style="1" customWidth="1"/>
    <col min="11036" max="11036" width="12.7109375" style="1" customWidth="1"/>
    <col min="11037" max="11037" width="0" style="1" hidden="1" customWidth="1"/>
    <col min="11038" max="11038" width="5.28515625" style="1" customWidth="1"/>
    <col min="11039" max="11039" width="0" style="1" hidden="1" customWidth="1"/>
    <col min="11040" max="11040" width="17" style="1" customWidth="1"/>
    <col min="11041" max="11041" width="6.28515625" style="1" customWidth="1"/>
    <col min="11042" max="11042" width="0" style="1" hidden="1" customWidth="1"/>
    <col min="11043" max="11043" width="14.28515625" style="1" customWidth="1"/>
    <col min="11044" max="11044" width="7.5703125" style="1" customWidth="1"/>
    <col min="11045" max="11045" width="0" style="1" hidden="1" customWidth="1"/>
    <col min="11046" max="11047" width="14.28515625" style="1" customWidth="1"/>
    <col min="11048" max="11048" width="20.85546875" style="1" customWidth="1"/>
    <col min="11049" max="11049" width="14.42578125" style="1" customWidth="1"/>
    <col min="11050" max="11050" width="15" style="1" customWidth="1"/>
    <col min="11051" max="11051" width="2.7109375" style="1" customWidth="1"/>
    <col min="11052" max="11052" width="11.7109375" style="1" customWidth="1"/>
    <col min="11053" max="11053" width="11.5703125" style="1" customWidth="1"/>
    <col min="11054" max="11054" width="2.28515625" style="1" customWidth="1"/>
    <col min="11055" max="11055" width="41" style="1" customWidth="1"/>
    <col min="11056" max="11056" width="14.28515625" style="1" customWidth="1"/>
    <col min="11057" max="11058" width="11.5703125" style="1" customWidth="1"/>
    <col min="11059" max="11059" width="21.85546875" style="1" customWidth="1"/>
    <col min="11060" max="11251" width="11.42578125" style="1"/>
    <col min="11252" max="11252" width="21.85546875" style="1" customWidth="1"/>
    <col min="11253" max="11253" width="13.85546875" style="1" customWidth="1"/>
    <col min="11254" max="11254" width="38.7109375" style="1" customWidth="1"/>
    <col min="11255" max="11255" width="3" style="1" bestFit="1" customWidth="1"/>
    <col min="11256" max="11256" width="32.28515625" style="1" customWidth="1"/>
    <col min="11257" max="11257" width="46.28515625" style="1" customWidth="1"/>
    <col min="11258" max="11258" width="19" style="1" customWidth="1"/>
    <col min="11259" max="11259" width="0" style="1" hidden="1" customWidth="1"/>
    <col min="11260" max="11260" width="17.7109375" style="1" customWidth="1"/>
    <col min="11261" max="11261" width="0" style="1" hidden="1" customWidth="1"/>
    <col min="11262" max="11262" width="22.28515625" style="1" customWidth="1"/>
    <col min="11263" max="11263" width="5.28515625" style="1" customWidth="1"/>
    <col min="11264" max="11264" width="36.28515625" style="1" customWidth="1"/>
    <col min="11265" max="11265" width="5.7109375" style="1" customWidth="1"/>
    <col min="11266" max="11266" width="0" style="1" hidden="1" customWidth="1"/>
    <col min="11267" max="11267" width="20.7109375" style="1" customWidth="1"/>
    <col min="11268" max="11268" width="4.85546875" style="1" customWidth="1"/>
    <col min="11269" max="11269" width="0" style="1" hidden="1" customWidth="1"/>
    <col min="11270" max="11270" width="24.7109375" style="1" customWidth="1"/>
    <col min="11271" max="11271" width="12.28515625" style="1" customWidth="1"/>
    <col min="11272" max="11272" width="0" style="1" hidden="1" customWidth="1"/>
    <col min="11273" max="11273" width="3.42578125" style="1" customWidth="1"/>
    <col min="11274" max="11274" width="0" style="1" hidden="1" customWidth="1"/>
    <col min="11275" max="11275" width="17.7109375" style="1" customWidth="1"/>
    <col min="11276" max="11276" width="3.42578125" style="1" customWidth="1"/>
    <col min="11277" max="11277" width="0" style="1" hidden="1" customWidth="1"/>
    <col min="11278" max="11278" width="23.7109375" style="1" customWidth="1"/>
    <col min="11279" max="11279" width="10" style="1" customWidth="1"/>
    <col min="11280" max="11280" width="0" style="1" hidden="1" customWidth="1"/>
    <col min="11281" max="11282" width="14.7109375" style="1" customWidth="1"/>
    <col min="11283" max="11283" width="12.85546875" style="1" customWidth="1"/>
    <col min="11284" max="11284" width="3.28515625" style="1" customWidth="1"/>
    <col min="11285" max="11285" width="30.28515625" style="1" customWidth="1"/>
    <col min="11286" max="11286" width="5" style="1" customWidth="1"/>
    <col min="11287" max="11287" width="0" style="1" hidden="1" customWidth="1"/>
    <col min="11288" max="11288" width="14.28515625" style="1" customWidth="1"/>
    <col min="11289" max="11289" width="5.7109375" style="1" customWidth="1"/>
    <col min="11290" max="11290" width="0" style="1" hidden="1" customWidth="1"/>
    <col min="11291" max="11291" width="17.28515625" style="1" customWidth="1"/>
    <col min="11292" max="11292" width="12.7109375" style="1" customWidth="1"/>
    <col min="11293" max="11293" width="0" style="1" hidden="1" customWidth="1"/>
    <col min="11294" max="11294" width="5.28515625" style="1" customWidth="1"/>
    <col min="11295" max="11295" width="0" style="1" hidden="1" customWidth="1"/>
    <col min="11296" max="11296" width="17" style="1" customWidth="1"/>
    <col min="11297" max="11297" width="6.28515625" style="1" customWidth="1"/>
    <col min="11298" max="11298" width="0" style="1" hidden="1" customWidth="1"/>
    <col min="11299" max="11299" width="14.28515625" style="1" customWidth="1"/>
    <col min="11300" max="11300" width="7.5703125" style="1" customWidth="1"/>
    <col min="11301" max="11301" width="0" style="1" hidden="1" customWidth="1"/>
    <col min="11302" max="11303" width="14.28515625" style="1" customWidth="1"/>
    <col min="11304" max="11304" width="20.85546875" style="1" customWidth="1"/>
    <col min="11305" max="11305" width="14.42578125" style="1" customWidth="1"/>
    <col min="11306" max="11306" width="15" style="1" customWidth="1"/>
    <col min="11307" max="11307" width="2.7109375" style="1" customWidth="1"/>
    <col min="11308" max="11308" width="11.7109375" style="1" customWidth="1"/>
    <col min="11309" max="11309" width="11.5703125" style="1" customWidth="1"/>
    <col min="11310" max="11310" width="2.28515625" style="1" customWidth="1"/>
    <col min="11311" max="11311" width="41" style="1" customWidth="1"/>
    <col min="11312" max="11312" width="14.28515625" style="1" customWidth="1"/>
    <col min="11313" max="11314" width="11.5703125" style="1" customWidth="1"/>
    <col min="11315" max="11315" width="21.85546875" style="1" customWidth="1"/>
    <col min="11316" max="11507" width="11.42578125" style="1"/>
    <col min="11508" max="11508" width="21.85546875" style="1" customWidth="1"/>
    <col min="11509" max="11509" width="13.85546875" style="1" customWidth="1"/>
    <col min="11510" max="11510" width="38.7109375" style="1" customWidth="1"/>
    <col min="11511" max="11511" width="3" style="1" bestFit="1" customWidth="1"/>
    <col min="11512" max="11512" width="32.28515625" style="1" customWidth="1"/>
    <col min="11513" max="11513" width="46.28515625" style="1" customWidth="1"/>
    <col min="11514" max="11514" width="19" style="1" customWidth="1"/>
    <col min="11515" max="11515" width="0" style="1" hidden="1" customWidth="1"/>
    <col min="11516" max="11516" width="17.7109375" style="1" customWidth="1"/>
    <col min="11517" max="11517" width="0" style="1" hidden="1" customWidth="1"/>
    <col min="11518" max="11518" width="22.28515625" style="1" customWidth="1"/>
    <col min="11519" max="11519" width="5.28515625" style="1" customWidth="1"/>
    <col min="11520" max="11520" width="36.28515625" style="1" customWidth="1"/>
    <col min="11521" max="11521" width="5.7109375" style="1" customWidth="1"/>
    <col min="11522" max="11522" width="0" style="1" hidden="1" customWidth="1"/>
    <col min="11523" max="11523" width="20.7109375" style="1" customWidth="1"/>
    <col min="11524" max="11524" width="4.85546875" style="1" customWidth="1"/>
    <col min="11525" max="11525" width="0" style="1" hidden="1" customWidth="1"/>
    <col min="11526" max="11526" width="24.7109375" style="1" customWidth="1"/>
    <col min="11527" max="11527" width="12.28515625" style="1" customWidth="1"/>
    <col min="11528" max="11528" width="0" style="1" hidden="1" customWidth="1"/>
    <col min="11529" max="11529" width="3.42578125" style="1" customWidth="1"/>
    <col min="11530" max="11530" width="0" style="1" hidden="1" customWidth="1"/>
    <col min="11531" max="11531" width="17.7109375" style="1" customWidth="1"/>
    <col min="11532" max="11532" width="3.42578125" style="1" customWidth="1"/>
    <col min="11533" max="11533" width="0" style="1" hidden="1" customWidth="1"/>
    <col min="11534" max="11534" width="23.7109375" style="1" customWidth="1"/>
    <col min="11535" max="11535" width="10" style="1" customWidth="1"/>
    <col min="11536" max="11536" width="0" style="1" hidden="1" customWidth="1"/>
    <col min="11537" max="11538" width="14.7109375" style="1" customWidth="1"/>
    <col min="11539" max="11539" width="12.85546875" style="1" customWidth="1"/>
    <col min="11540" max="11540" width="3.28515625" style="1" customWidth="1"/>
    <col min="11541" max="11541" width="30.28515625" style="1" customWidth="1"/>
    <col min="11542" max="11542" width="5" style="1" customWidth="1"/>
    <col min="11543" max="11543" width="0" style="1" hidden="1" customWidth="1"/>
    <col min="11544" max="11544" width="14.28515625" style="1" customWidth="1"/>
    <col min="11545" max="11545" width="5.7109375" style="1" customWidth="1"/>
    <col min="11546" max="11546" width="0" style="1" hidden="1" customWidth="1"/>
    <col min="11547" max="11547" width="17.28515625" style="1" customWidth="1"/>
    <col min="11548" max="11548" width="12.7109375" style="1" customWidth="1"/>
    <col min="11549" max="11549" width="0" style="1" hidden="1" customWidth="1"/>
    <col min="11550" max="11550" width="5.28515625" style="1" customWidth="1"/>
    <col min="11551" max="11551" width="0" style="1" hidden="1" customWidth="1"/>
    <col min="11552" max="11552" width="17" style="1" customWidth="1"/>
    <col min="11553" max="11553" width="6.28515625" style="1" customWidth="1"/>
    <col min="11554" max="11554" width="0" style="1" hidden="1" customWidth="1"/>
    <col min="11555" max="11555" width="14.28515625" style="1" customWidth="1"/>
    <col min="11556" max="11556" width="7.5703125" style="1" customWidth="1"/>
    <col min="11557" max="11557" width="0" style="1" hidden="1" customWidth="1"/>
    <col min="11558" max="11559" width="14.28515625" style="1" customWidth="1"/>
    <col min="11560" max="11560" width="20.85546875" style="1" customWidth="1"/>
    <col min="11561" max="11561" width="14.42578125" style="1" customWidth="1"/>
    <col min="11562" max="11562" width="15" style="1" customWidth="1"/>
    <col min="11563" max="11563" width="2.7109375" style="1" customWidth="1"/>
    <col min="11564" max="11564" width="11.7109375" style="1" customWidth="1"/>
    <col min="11565" max="11565" width="11.5703125" style="1" customWidth="1"/>
    <col min="11566" max="11566" width="2.28515625" style="1" customWidth="1"/>
    <col min="11567" max="11567" width="41" style="1" customWidth="1"/>
    <col min="11568" max="11568" width="14.28515625" style="1" customWidth="1"/>
    <col min="11569" max="11570" width="11.5703125" style="1" customWidth="1"/>
    <col min="11571" max="11571" width="21.85546875" style="1" customWidth="1"/>
    <col min="11572" max="11763" width="11.42578125" style="1"/>
    <col min="11764" max="11764" width="21.85546875" style="1" customWidth="1"/>
    <col min="11765" max="11765" width="13.85546875" style="1" customWidth="1"/>
    <col min="11766" max="11766" width="38.7109375" style="1" customWidth="1"/>
    <col min="11767" max="11767" width="3" style="1" bestFit="1" customWidth="1"/>
    <col min="11768" max="11768" width="32.28515625" style="1" customWidth="1"/>
    <col min="11769" max="11769" width="46.28515625" style="1" customWidth="1"/>
    <col min="11770" max="11770" width="19" style="1" customWidth="1"/>
    <col min="11771" max="11771" width="0" style="1" hidden="1" customWidth="1"/>
    <col min="11772" max="11772" width="17.7109375" style="1" customWidth="1"/>
    <col min="11773" max="11773" width="0" style="1" hidden="1" customWidth="1"/>
    <col min="11774" max="11774" width="22.28515625" style="1" customWidth="1"/>
    <col min="11775" max="11775" width="5.28515625" style="1" customWidth="1"/>
    <col min="11776" max="11776" width="36.28515625" style="1" customWidth="1"/>
    <col min="11777" max="11777" width="5.7109375" style="1" customWidth="1"/>
    <col min="11778" max="11778" width="0" style="1" hidden="1" customWidth="1"/>
    <col min="11779" max="11779" width="20.7109375" style="1" customWidth="1"/>
    <col min="11780" max="11780" width="4.85546875" style="1" customWidth="1"/>
    <col min="11781" max="11781" width="0" style="1" hidden="1" customWidth="1"/>
    <col min="11782" max="11782" width="24.7109375" style="1" customWidth="1"/>
    <col min="11783" max="11783" width="12.28515625" style="1" customWidth="1"/>
    <col min="11784" max="11784" width="0" style="1" hidden="1" customWidth="1"/>
    <col min="11785" max="11785" width="3.42578125" style="1" customWidth="1"/>
    <col min="11786" max="11786" width="0" style="1" hidden="1" customWidth="1"/>
    <col min="11787" max="11787" width="17.7109375" style="1" customWidth="1"/>
    <col min="11788" max="11788" width="3.42578125" style="1" customWidth="1"/>
    <col min="11789" max="11789" width="0" style="1" hidden="1" customWidth="1"/>
    <col min="11790" max="11790" width="23.7109375" style="1" customWidth="1"/>
    <col min="11791" max="11791" width="10" style="1" customWidth="1"/>
    <col min="11792" max="11792" width="0" style="1" hidden="1" customWidth="1"/>
    <col min="11793" max="11794" width="14.7109375" style="1" customWidth="1"/>
    <col min="11795" max="11795" width="12.85546875" style="1" customWidth="1"/>
    <col min="11796" max="11796" width="3.28515625" style="1" customWidth="1"/>
    <col min="11797" max="11797" width="30.28515625" style="1" customWidth="1"/>
    <col min="11798" max="11798" width="5" style="1" customWidth="1"/>
    <col min="11799" max="11799" width="0" style="1" hidden="1" customWidth="1"/>
    <col min="11800" max="11800" width="14.28515625" style="1" customWidth="1"/>
    <col min="11801" max="11801" width="5.7109375" style="1" customWidth="1"/>
    <col min="11802" max="11802" width="0" style="1" hidden="1" customWidth="1"/>
    <col min="11803" max="11803" width="17.28515625" style="1" customWidth="1"/>
    <col min="11804" max="11804" width="12.7109375" style="1" customWidth="1"/>
    <col min="11805" max="11805" width="0" style="1" hidden="1" customWidth="1"/>
    <col min="11806" max="11806" width="5.28515625" style="1" customWidth="1"/>
    <col min="11807" max="11807" width="0" style="1" hidden="1" customWidth="1"/>
    <col min="11808" max="11808" width="17" style="1" customWidth="1"/>
    <col min="11809" max="11809" width="6.28515625" style="1" customWidth="1"/>
    <col min="11810" max="11810" width="0" style="1" hidden="1" customWidth="1"/>
    <col min="11811" max="11811" width="14.28515625" style="1" customWidth="1"/>
    <col min="11812" max="11812" width="7.5703125" style="1" customWidth="1"/>
    <col min="11813" max="11813" width="0" style="1" hidden="1" customWidth="1"/>
    <col min="11814" max="11815" width="14.28515625" style="1" customWidth="1"/>
    <col min="11816" max="11816" width="20.85546875" style="1" customWidth="1"/>
    <col min="11817" max="11817" width="14.42578125" style="1" customWidth="1"/>
    <col min="11818" max="11818" width="15" style="1" customWidth="1"/>
    <col min="11819" max="11819" width="2.7109375" style="1" customWidth="1"/>
    <col min="11820" max="11820" width="11.7109375" style="1" customWidth="1"/>
    <col min="11821" max="11821" width="11.5703125" style="1" customWidth="1"/>
    <col min="11822" max="11822" width="2.28515625" style="1" customWidth="1"/>
    <col min="11823" max="11823" width="41" style="1" customWidth="1"/>
    <col min="11824" max="11824" width="14.28515625" style="1" customWidth="1"/>
    <col min="11825" max="11826" width="11.5703125" style="1" customWidth="1"/>
    <col min="11827" max="11827" width="21.85546875" style="1" customWidth="1"/>
    <col min="11828" max="12019" width="11.42578125" style="1"/>
    <col min="12020" max="12020" width="21.85546875" style="1" customWidth="1"/>
    <col min="12021" max="12021" width="13.85546875" style="1" customWidth="1"/>
    <col min="12022" max="12022" width="38.7109375" style="1" customWidth="1"/>
    <col min="12023" max="12023" width="3" style="1" bestFit="1" customWidth="1"/>
    <col min="12024" max="12024" width="32.28515625" style="1" customWidth="1"/>
    <col min="12025" max="12025" width="46.28515625" style="1" customWidth="1"/>
    <col min="12026" max="12026" width="19" style="1" customWidth="1"/>
    <col min="12027" max="12027" width="0" style="1" hidden="1" customWidth="1"/>
    <col min="12028" max="12028" width="17.7109375" style="1" customWidth="1"/>
    <col min="12029" max="12029" width="0" style="1" hidden="1" customWidth="1"/>
    <col min="12030" max="12030" width="22.28515625" style="1" customWidth="1"/>
    <col min="12031" max="12031" width="5.28515625" style="1" customWidth="1"/>
    <col min="12032" max="12032" width="36.28515625" style="1" customWidth="1"/>
    <col min="12033" max="12033" width="5.7109375" style="1" customWidth="1"/>
    <col min="12034" max="12034" width="0" style="1" hidden="1" customWidth="1"/>
    <col min="12035" max="12035" width="20.7109375" style="1" customWidth="1"/>
    <col min="12036" max="12036" width="4.85546875" style="1" customWidth="1"/>
    <col min="12037" max="12037" width="0" style="1" hidden="1" customWidth="1"/>
    <col min="12038" max="12038" width="24.7109375" style="1" customWidth="1"/>
    <col min="12039" max="12039" width="12.28515625" style="1" customWidth="1"/>
    <col min="12040" max="12040" width="0" style="1" hidden="1" customWidth="1"/>
    <col min="12041" max="12041" width="3.42578125" style="1" customWidth="1"/>
    <col min="12042" max="12042" width="0" style="1" hidden="1" customWidth="1"/>
    <col min="12043" max="12043" width="17.7109375" style="1" customWidth="1"/>
    <col min="12044" max="12044" width="3.42578125" style="1" customWidth="1"/>
    <col min="12045" max="12045" width="0" style="1" hidden="1" customWidth="1"/>
    <col min="12046" max="12046" width="23.7109375" style="1" customWidth="1"/>
    <col min="12047" max="12047" width="10" style="1" customWidth="1"/>
    <col min="12048" max="12048" width="0" style="1" hidden="1" customWidth="1"/>
    <col min="12049" max="12050" width="14.7109375" style="1" customWidth="1"/>
    <col min="12051" max="12051" width="12.85546875" style="1" customWidth="1"/>
    <col min="12052" max="12052" width="3.28515625" style="1" customWidth="1"/>
    <col min="12053" max="12053" width="30.28515625" style="1" customWidth="1"/>
    <col min="12054" max="12054" width="5" style="1" customWidth="1"/>
    <col min="12055" max="12055" width="0" style="1" hidden="1" customWidth="1"/>
    <col min="12056" max="12056" width="14.28515625" style="1" customWidth="1"/>
    <col min="12057" max="12057" width="5.7109375" style="1" customWidth="1"/>
    <col min="12058" max="12058" width="0" style="1" hidden="1" customWidth="1"/>
    <col min="12059" max="12059" width="17.28515625" style="1" customWidth="1"/>
    <col min="12060" max="12060" width="12.7109375" style="1" customWidth="1"/>
    <col min="12061" max="12061" width="0" style="1" hidden="1" customWidth="1"/>
    <col min="12062" max="12062" width="5.28515625" style="1" customWidth="1"/>
    <col min="12063" max="12063" width="0" style="1" hidden="1" customWidth="1"/>
    <col min="12064" max="12064" width="17" style="1" customWidth="1"/>
    <col min="12065" max="12065" width="6.28515625" style="1" customWidth="1"/>
    <col min="12066" max="12066" width="0" style="1" hidden="1" customWidth="1"/>
    <col min="12067" max="12067" width="14.28515625" style="1" customWidth="1"/>
    <col min="12068" max="12068" width="7.5703125" style="1" customWidth="1"/>
    <col min="12069" max="12069" width="0" style="1" hidden="1" customWidth="1"/>
    <col min="12070" max="12071" width="14.28515625" style="1" customWidth="1"/>
    <col min="12072" max="12072" width="20.85546875" style="1" customWidth="1"/>
    <col min="12073" max="12073" width="14.42578125" style="1" customWidth="1"/>
    <col min="12074" max="12074" width="15" style="1" customWidth="1"/>
    <col min="12075" max="12075" width="2.7109375" style="1" customWidth="1"/>
    <col min="12076" max="12076" width="11.7109375" style="1" customWidth="1"/>
    <col min="12077" max="12077" width="11.5703125" style="1" customWidth="1"/>
    <col min="12078" max="12078" width="2.28515625" style="1" customWidth="1"/>
    <col min="12079" max="12079" width="41" style="1" customWidth="1"/>
    <col min="12080" max="12080" width="14.28515625" style="1" customWidth="1"/>
    <col min="12081" max="12082" width="11.5703125" style="1" customWidth="1"/>
    <col min="12083" max="12083" width="21.85546875" style="1" customWidth="1"/>
    <col min="12084" max="12275" width="11.42578125" style="1"/>
    <col min="12276" max="12276" width="21.85546875" style="1" customWidth="1"/>
    <col min="12277" max="12277" width="13.85546875" style="1" customWidth="1"/>
    <col min="12278" max="12278" width="38.7109375" style="1" customWidth="1"/>
    <col min="12279" max="12279" width="3" style="1" bestFit="1" customWidth="1"/>
    <col min="12280" max="12280" width="32.28515625" style="1" customWidth="1"/>
    <col min="12281" max="12281" width="46.28515625" style="1" customWidth="1"/>
    <col min="12282" max="12282" width="19" style="1" customWidth="1"/>
    <col min="12283" max="12283" width="0" style="1" hidden="1" customWidth="1"/>
    <col min="12284" max="12284" width="17.7109375" style="1" customWidth="1"/>
    <col min="12285" max="12285" width="0" style="1" hidden="1" customWidth="1"/>
    <col min="12286" max="12286" width="22.28515625" style="1" customWidth="1"/>
    <col min="12287" max="12287" width="5.28515625" style="1" customWidth="1"/>
    <col min="12288" max="12288" width="36.28515625" style="1" customWidth="1"/>
    <col min="12289" max="12289" width="5.7109375" style="1" customWidth="1"/>
    <col min="12290" max="12290" width="0" style="1" hidden="1" customWidth="1"/>
    <col min="12291" max="12291" width="20.7109375" style="1" customWidth="1"/>
    <col min="12292" max="12292" width="4.85546875" style="1" customWidth="1"/>
    <col min="12293" max="12293" width="0" style="1" hidden="1" customWidth="1"/>
    <col min="12294" max="12294" width="24.7109375" style="1" customWidth="1"/>
    <col min="12295" max="12295" width="12.28515625" style="1" customWidth="1"/>
    <col min="12296" max="12296" width="0" style="1" hidden="1" customWidth="1"/>
    <col min="12297" max="12297" width="3.42578125" style="1" customWidth="1"/>
    <col min="12298" max="12298" width="0" style="1" hidden="1" customWidth="1"/>
    <col min="12299" max="12299" width="17.7109375" style="1" customWidth="1"/>
    <col min="12300" max="12300" width="3.42578125" style="1" customWidth="1"/>
    <col min="12301" max="12301" width="0" style="1" hidden="1" customWidth="1"/>
    <col min="12302" max="12302" width="23.7109375" style="1" customWidth="1"/>
    <col min="12303" max="12303" width="10" style="1" customWidth="1"/>
    <col min="12304" max="12304" width="0" style="1" hidden="1" customWidth="1"/>
    <col min="12305" max="12306" width="14.7109375" style="1" customWidth="1"/>
    <col min="12307" max="12307" width="12.85546875" style="1" customWidth="1"/>
    <col min="12308" max="12308" width="3.28515625" style="1" customWidth="1"/>
    <col min="12309" max="12309" width="30.28515625" style="1" customWidth="1"/>
    <col min="12310" max="12310" width="5" style="1" customWidth="1"/>
    <col min="12311" max="12311" width="0" style="1" hidden="1" customWidth="1"/>
    <col min="12312" max="12312" width="14.28515625" style="1" customWidth="1"/>
    <col min="12313" max="12313" width="5.7109375" style="1" customWidth="1"/>
    <col min="12314" max="12314" width="0" style="1" hidden="1" customWidth="1"/>
    <col min="12315" max="12315" width="17.28515625" style="1" customWidth="1"/>
    <col min="12316" max="12316" width="12.7109375" style="1" customWidth="1"/>
    <col min="12317" max="12317" width="0" style="1" hidden="1" customWidth="1"/>
    <col min="12318" max="12318" width="5.28515625" style="1" customWidth="1"/>
    <col min="12319" max="12319" width="0" style="1" hidden="1" customWidth="1"/>
    <col min="12320" max="12320" width="17" style="1" customWidth="1"/>
    <col min="12321" max="12321" width="6.28515625" style="1" customWidth="1"/>
    <col min="12322" max="12322" width="0" style="1" hidden="1" customWidth="1"/>
    <col min="12323" max="12323" width="14.28515625" style="1" customWidth="1"/>
    <col min="12324" max="12324" width="7.5703125" style="1" customWidth="1"/>
    <col min="12325" max="12325" width="0" style="1" hidden="1" customWidth="1"/>
    <col min="12326" max="12327" width="14.28515625" style="1" customWidth="1"/>
    <col min="12328" max="12328" width="20.85546875" style="1" customWidth="1"/>
    <col min="12329" max="12329" width="14.42578125" style="1" customWidth="1"/>
    <col min="12330" max="12330" width="15" style="1" customWidth="1"/>
    <col min="12331" max="12331" width="2.7109375" style="1" customWidth="1"/>
    <col min="12332" max="12332" width="11.7109375" style="1" customWidth="1"/>
    <col min="12333" max="12333" width="11.5703125" style="1" customWidth="1"/>
    <col min="12334" max="12334" width="2.28515625" style="1" customWidth="1"/>
    <col min="12335" max="12335" width="41" style="1" customWidth="1"/>
    <col min="12336" max="12336" width="14.28515625" style="1" customWidth="1"/>
    <col min="12337" max="12338" width="11.5703125" style="1" customWidth="1"/>
    <col min="12339" max="12339" width="21.85546875" style="1" customWidth="1"/>
    <col min="12340" max="12531" width="11.42578125" style="1"/>
    <col min="12532" max="12532" width="21.85546875" style="1" customWidth="1"/>
    <col min="12533" max="12533" width="13.85546875" style="1" customWidth="1"/>
    <col min="12534" max="12534" width="38.7109375" style="1" customWidth="1"/>
    <col min="12535" max="12535" width="3" style="1" bestFit="1" customWidth="1"/>
    <col min="12536" max="12536" width="32.28515625" style="1" customWidth="1"/>
    <col min="12537" max="12537" width="46.28515625" style="1" customWidth="1"/>
    <col min="12538" max="12538" width="19" style="1" customWidth="1"/>
    <col min="12539" max="12539" width="0" style="1" hidden="1" customWidth="1"/>
    <col min="12540" max="12540" width="17.7109375" style="1" customWidth="1"/>
    <col min="12541" max="12541" width="0" style="1" hidden="1" customWidth="1"/>
    <col min="12542" max="12542" width="22.28515625" style="1" customWidth="1"/>
    <col min="12543" max="12543" width="5.28515625" style="1" customWidth="1"/>
    <col min="12544" max="12544" width="36.28515625" style="1" customWidth="1"/>
    <col min="12545" max="12545" width="5.7109375" style="1" customWidth="1"/>
    <col min="12546" max="12546" width="0" style="1" hidden="1" customWidth="1"/>
    <col min="12547" max="12547" width="20.7109375" style="1" customWidth="1"/>
    <col min="12548" max="12548" width="4.85546875" style="1" customWidth="1"/>
    <col min="12549" max="12549" width="0" style="1" hidden="1" customWidth="1"/>
    <col min="12550" max="12550" width="24.7109375" style="1" customWidth="1"/>
    <col min="12551" max="12551" width="12.28515625" style="1" customWidth="1"/>
    <col min="12552" max="12552" width="0" style="1" hidden="1" customWidth="1"/>
    <col min="12553" max="12553" width="3.42578125" style="1" customWidth="1"/>
    <col min="12554" max="12554" width="0" style="1" hidden="1" customWidth="1"/>
    <col min="12555" max="12555" width="17.7109375" style="1" customWidth="1"/>
    <col min="12556" max="12556" width="3.42578125" style="1" customWidth="1"/>
    <col min="12557" max="12557" width="0" style="1" hidden="1" customWidth="1"/>
    <col min="12558" max="12558" width="23.7109375" style="1" customWidth="1"/>
    <col min="12559" max="12559" width="10" style="1" customWidth="1"/>
    <col min="12560" max="12560" width="0" style="1" hidden="1" customWidth="1"/>
    <col min="12561" max="12562" width="14.7109375" style="1" customWidth="1"/>
    <col min="12563" max="12563" width="12.85546875" style="1" customWidth="1"/>
    <col min="12564" max="12564" width="3.28515625" style="1" customWidth="1"/>
    <col min="12565" max="12565" width="30.28515625" style="1" customWidth="1"/>
    <col min="12566" max="12566" width="5" style="1" customWidth="1"/>
    <col min="12567" max="12567" width="0" style="1" hidden="1" customWidth="1"/>
    <col min="12568" max="12568" width="14.28515625" style="1" customWidth="1"/>
    <col min="12569" max="12569" width="5.7109375" style="1" customWidth="1"/>
    <col min="12570" max="12570" width="0" style="1" hidden="1" customWidth="1"/>
    <col min="12571" max="12571" width="17.28515625" style="1" customWidth="1"/>
    <col min="12572" max="12572" width="12.7109375" style="1" customWidth="1"/>
    <col min="12573" max="12573" width="0" style="1" hidden="1" customWidth="1"/>
    <col min="12574" max="12574" width="5.28515625" style="1" customWidth="1"/>
    <col min="12575" max="12575" width="0" style="1" hidden="1" customWidth="1"/>
    <col min="12576" max="12576" width="17" style="1" customWidth="1"/>
    <col min="12577" max="12577" width="6.28515625" style="1" customWidth="1"/>
    <col min="12578" max="12578" width="0" style="1" hidden="1" customWidth="1"/>
    <col min="12579" max="12579" width="14.28515625" style="1" customWidth="1"/>
    <col min="12580" max="12580" width="7.5703125" style="1" customWidth="1"/>
    <col min="12581" max="12581" width="0" style="1" hidden="1" customWidth="1"/>
    <col min="12582" max="12583" width="14.28515625" style="1" customWidth="1"/>
    <col min="12584" max="12584" width="20.85546875" style="1" customWidth="1"/>
    <col min="12585" max="12585" width="14.42578125" style="1" customWidth="1"/>
    <col min="12586" max="12586" width="15" style="1" customWidth="1"/>
    <col min="12587" max="12587" width="2.7109375" style="1" customWidth="1"/>
    <col min="12588" max="12588" width="11.7109375" style="1" customWidth="1"/>
    <col min="12589" max="12589" width="11.5703125" style="1" customWidth="1"/>
    <col min="12590" max="12590" width="2.28515625" style="1" customWidth="1"/>
    <col min="12591" max="12591" width="41" style="1" customWidth="1"/>
    <col min="12592" max="12592" width="14.28515625" style="1" customWidth="1"/>
    <col min="12593" max="12594" width="11.5703125" style="1" customWidth="1"/>
    <col min="12595" max="12595" width="21.85546875" style="1" customWidth="1"/>
    <col min="12596" max="12787" width="11.42578125" style="1"/>
    <col min="12788" max="12788" width="21.85546875" style="1" customWidth="1"/>
    <col min="12789" max="12789" width="13.85546875" style="1" customWidth="1"/>
    <col min="12790" max="12790" width="38.7109375" style="1" customWidth="1"/>
    <col min="12791" max="12791" width="3" style="1" bestFit="1" customWidth="1"/>
    <col min="12792" max="12792" width="32.28515625" style="1" customWidth="1"/>
    <col min="12793" max="12793" width="46.28515625" style="1" customWidth="1"/>
    <col min="12794" max="12794" width="19" style="1" customWidth="1"/>
    <col min="12795" max="12795" width="0" style="1" hidden="1" customWidth="1"/>
    <col min="12796" max="12796" width="17.7109375" style="1" customWidth="1"/>
    <col min="12797" max="12797" width="0" style="1" hidden="1" customWidth="1"/>
    <col min="12798" max="12798" width="22.28515625" style="1" customWidth="1"/>
    <col min="12799" max="12799" width="5.28515625" style="1" customWidth="1"/>
    <col min="12800" max="12800" width="36.28515625" style="1" customWidth="1"/>
    <col min="12801" max="12801" width="5.7109375" style="1" customWidth="1"/>
    <col min="12802" max="12802" width="0" style="1" hidden="1" customWidth="1"/>
    <col min="12803" max="12803" width="20.7109375" style="1" customWidth="1"/>
    <col min="12804" max="12804" width="4.85546875" style="1" customWidth="1"/>
    <col min="12805" max="12805" width="0" style="1" hidden="1" customWidth="1"/>
    <col min="12806" max="12806" width="24.7109375" style="1" customWidth="1"/>
    <col min="12807" max="12807" width="12.28515625" style="1" customWidth="1"/>
    <col min="12808" max="12808" width="0" style="1" hidden="1" customWidth="1"/>
    <col min="12809" max="12809" width="3.42578125" style="1" customWidth="1"/>
    <col min="12810" max="12810" width="0" style="1" hidden="1" customWidth="1"/>
    <col min="12811" max="12811" width="17.7109375" style="1" customWidth="1"/>
    <col min="12812" max="12812" width="3.42578125" style="1" customWidth="1"/>
    <col min="12813" max="12813" width="0" style="1" hidden="1" customWidth="1"/>
    <col min="12814" max="12814" width="23.7109375" style="1" customWidth="1"/>
    <col min="12815" max="12815" width="10" style="1" customWidth="1"/>
    <col min="12816" max="12816" width="0" style="1" hidden="1" customWidth="1"/>
    <col min="12817" max="12818" width="14.7109375" style="1" customWidth="1"/>
    <col min="12819" max="12819" width="12.85546875" style="1" customWidth="1"/>
    <col min="12820" max="12820" width="3.28515625" style="1" customWidth="1"/>
    <col min="12821" max="12821" width="30.28515625" style="1" customWidth="1"/>
    <col min="12822" max="12822" width="5" style="1" customWidth="1"/>
    <col min="12823" max="12823" width="0" style="1" hidden="1" customWidth="1"/>
    <col min="12824" max="12824" width="14.28515625" style="1" customWidth="1"/>
    <col min="12825" max="12825" width="5.7109375" style="1" customWidth="1"/>
    <col min="12826" max="12826" width="0" style="1" hidden="1" customWidth="1"/>
    <col min="12827" max="12827" width="17.28515625" style="1" customWidth="1"/>
    <col min="12828" max="12828" width="12.7109375" style="1" customWidth="1"/>
    <col min="12829" max="12829" width="0" style="1" hidden="1" customWidth="1"/>
    <col min="12830" max="12830" width="5.28515625" style="1" customWidth="1"/>
    <col min="12831" max="12831" width="0" style="1" hidden="1" customWidth="1"/>
    <col min="12832" max="12832" width="17" style="1" customWidth="1"/>
    <col min="12833" max="12833" width="6.28515625" style="1" customWidth="1"/>
    <col min="12834" max="12834" width="0" style="1" hidden="1" customWidth="1"/>
    <col min="12835" max="12835" width="14.28515625" style="1" customWidth="1"/>
    <col min="12836" max="12836" width="7.5703125" style="1" customWidth="1"/>
    <col min="12837" max="12837" width="0" style="1" hidden="1" customWidth="1"/>
    <col min="12838" max="12839" width="14.28515625" style="1" customWidth="1"/>
    <col min="12840" max="12840" width="20.85546875" style="1" customWidth="1"/>
    <col min="12841" max="12841" width="14.42578125" style="1" customWidth="1"/>
    <col min="12842" max="12842" width="15" style="1" customWidth="1"/>
    <col min="12843" max="12843" width="2.7109375" style="1" customWidth="1"/>
    <col min="12844" max="12844" width="11.7109375" style="1" customWidth="1"/>
    <col min="12845" max="12845" width="11.5703125" style="1" customWidth="1"/>
    <col min="12846" max="12846" width="2.28515625" style="1" customWidth="1"/>
    <col min="12847" max="12847" width="41" style="1" customWidth="1"/>
    <col min="12848" max="12848" width="14.28515625" style="1" customWidth="1"/>
    <col min="12849" max="12850" width="11.5703125" style="1" customWidth="1"/>
    <col min="12851" max="12851" width="21.85546875" style="1" customWidth="1"/>
    <col min="12852" max="13043" width="11.42578125" style="1"/>
    <col min="13044" max="13044" width="21.85546875" style="1" customWidth="1"/>
    <col min="13045" max="13045" width="13.85546875" style="1" customWidth="1"/>
    <col min="13046" max="13046" width="38.7109375" style="1" customWidth="1"/>
    <col min="13047" max="13047" width="3" style="1" bestFit="1" customWidth="1"/>
    <col min="13048" max="13048" width="32.28515625" style="1" customWidth="1"/>
    <col min="13049" max="13049" width="46.28515625" style="1" customWidth="1"/>
    <col min="13050" max="13050" width="19" style="1" customWidth="1"/>
    <col min="13051" max="13051" width="0" style="1" hidden="1" customWidth="1"/>
    <col min="13052" max="13052" width="17.7109375" style="1" customWidth="1"/>
    <col min="13053" max="13053" width="0" style="1" hidden="1" customWidth="1"/>
    <col min="13054" max="13054" width="22.28515625" style="1" customWidth="1"/>
    <col min="13055" max="13055" width="5.28515625" style="1" customWidth="1"/>
    <col min="13056" max="13056" width="36.28515625" style="1" customWidth="1"/>
    <col min="13057" max="13057" width="5.7109375" style="1" customWidth="1"/>
    <col min="13058" max="13058" width="0" style="1" hidden="1" customWidth="1"/>
    <col min="13059" max="13059" width="20.7109375" style="1" customWidth="1"/>
    <col min="13060" max="13060" width="4.85546875" style="1" customWidth="1"/>
    <col min="13061" max="13061" width="0" style="1" hidden="1" customWidth="1"/>
    <col min="13062" max="13062" width="24.7109375" style="1" customWidth="1"/>
    <col min="13063" max="13063" width="12.28515625" style="1" customWidth="1"/>
    <col min="13064" max="13064" width="0" style="1" hidden="1" customWidth="1"/>
    <col min="13065" max="13065" width="3.42578125" style="1" customWidth="1"/>
    <col min="13066" max="13066" width="0" style="1" hidden="1" customWidth="1"/>
    <col min="13067" max="13067" width="17.7109375" style="1" customWidth="1"/>
    <col min="13068" max="13068" width="3.42578125" style="1" customWidth="1"/>
    <col min="13069" max="13069" width="0" style="1" hidden="1" customWidth="1"/>
    <col min="13070" max="13070" width="23.7109375" style="1" customWidth="1"/>
    <col min="13071" max="13071" width="10" style="1" customWidth="1"/>
    <col min="13072" max="13072" width="0" style="1" hidden="1" customWidth="1"/>
    <col min="13073" max="13074" width="14.7109375" style="1" customWidth="1"/>
    <col min="13075" max="13075" width="12.85546875" style="1" customWidth="1"/>
    <col min="13076" max="13076" width="3.28515625" style="1" customWidth="1"/>
    <col min="13077" max="13077" width="30.28515625" style="1" customWidth="1"/>
    <col min="13078" max="13078" width="5" style="1" customWidth="1"/>
    <col min="13079" max="13079" width="0" style="1" hidden="1" customWidth="1"/>
    <col min="13080" max="13080" width="14.28515625" style="1" customWidth="1"/>
    <col min="13081" max="13081" width="5.7109375" style="1" customWidth="1"/>
    <col min="13082" max="13082" width="0" style="1" hidden="1" customWidth="1"/>
    <col min="13083" max="13083" width="17.28515625" style="1" customWidth="1"/>
    <col min="13084" max="13084" width="12.7109375" style="1" customWidth="1"/>
    <col min="13085" max="13085" width="0" style="1" hidden="1" customWidth="1"/>
    <col min="13086" max="13086" width="5.28515625" style="1" customWidth="1"/>
    <col min="13087" max="13087" width="0" style="1" hidden="1" customWidth="1"/>
    <col min="13088" max="13088" width="17" style="1" customWidth="1"/>
    <col min="13089" max="13089" width="6.28515625" style="1" customWidth="1"/>
    <col min="13090" max="13090" width="0" style="1" hidden="1" customWidth="1"/>
    <col min="13091" max="13091" width="14.28515625" style="1" customWidth="1"/>
    <col min="13092" max="13092" width="7.5703125" style="1" customWidth="1"/>
    <col min="13093" max="13093" width="0" style="1" hidden="1" customWidth="1"/>
    <col min="13094" max="13095" width="14.28515625" style="1" customWidth="1"/>
    <col min="13096" max="13096" width="20.85546875" style="1" customWidth="1"/>
    <col min="13097" max="13097" width="14.42578125" style="1" customWidth="1"/>
    <col min="13098" max="13098" width="15" style="1" customWidth="1"/>
    <col min="13099" max="13099" width="2.7109375" style="1" customWidth="1"/>
    <col min="13100" max="13100" width="11.7109375" style="1" customWidth="1"/>
    <col min="13101" max="13101" width="11.5703125" style="1" customWidth="1"/>
    <col min="13102" max="13102" width="2.28515625" style="1" customWidth="1"/>
    <col min="13103" max="13103" width="41" style="1" customWidth="1"/>
    <col min="13104" max="13104" width="14.28515625" style="1" customWidth="1"/>
    <col min="13105" max="13106" width="11.5703125" style="1" customWidth="1"/>
    <col min="13107" max="13107" width="21.85546875" style="1" customWidth="1"/>
    <col min="13108" max="13299" width="11.42578125" style="1"/>
    <col min="13300" max="13300" width="21.85546875" style="1" customWidth="1"/>
    <col min="13301" max="13301" width="13.85546875" style="1" customWidth="1"/>
    <col min="13302" max="13302" width="38.7109375" style="1" customWidth="1"/>
    <col min="13303" max="13303" width="3" style="1" bestFit="1" customWidth="1"/>
    <col min="13304" max="13304" width="32.28515625" style="1" customWidth="1"/>
    <col min="13305" max="13305" width="46.28515625" style="1" customWidth="1"/>
    <col min="13306" max="13306" width="19" style="1" customWidth="1"/>
    <col min="13307" max="13307" width="0" style="1" hidden="1" customWidth="1"/>
    <col min="13308" max="13308" width="17.7109375" style="1" customWidth="1"/>
    <col min="13309" max="13309" width="0" style="1" hidden="1" customWidth="1"/>
    <col min="13310" max="13310" width="22.28515625" style="1" customWidth="1"/>
    <col min="13311" max="13311" width="5.28515625" style="1" customWidth="1"/>
    <col min="13312" max="13312" width="36.28515625" style="1" customWidth="1"/>
    <col min="13313" max="13313" width="5.7109375" style="1" customWidth="1"/>
    <col min="13314" max="13314" width="0" style="1" hidden="1" customWidth="1"/>
    <col min="13315" max="13315" width="20.7109375" style="1" customWidth="1"/>
    <col min="13316" max="13316" width="4.85546875" style="1" customWidth="1"/>
    <col min="13317" max="13317" width="0" style="1" hidden="1" customWidth="1"/>
    <col min="13318" max="13318" width="24.7109375" style="1" customWidth="1"/>
    <col min="13319" max="13319" width="12.28515625" style="1" customWidth="1"/>
    <col min="13320" max="13320" width="0" style="1" hidden="1" customWidth="1"/>
    <col min="13321" max="13321" width="3.42578125" style="1" customWidth="1"/>
    <col min="13322" max="13322" width="0" style="1" hidden="1" customWidth="1"/>
    <col min="13323" max="13323" width="17.7109375" style="1" customWidth="1"/>
    <col min="13324" max="13324" width="3.42578125" style="1" customWidth="1"/>
    <col min="13325" max="13325" width="0" style="1" hidden="1" customWidth="1"/>
    <col min="13326" max="13326" width="23.7109375" style="1" customWidth="1"/>
    <col min="13327" max="13327" width="10" style="1" customWidth="1"/>
    <col min="13328" max="13328" width="0" style="1" hidden="1" customWidth="1"/>
    <col min="13329" max="13330" width="14.7109375" style="1" customWidth="1"/>
    <col min="13331" max="13331" width="12.85546875" style="1" customWidth="1"/>
    <col min="13332" max="13332" width="3.28515625" style="1" customWidth="1"/>
    <col min="13333" max="13333" width="30.28515625" style="1" customWidth="1"/>
    <col min="13334" max="13334" width="5" style="1" customWidth="1"/>
    <col min="13335" max="13335" width="0" style="1" hidden="1" customWidth="1"/>
    <col min="13336" max="13336" width="14.28515625" style="1" customWidth="1"/>
    <col min="13337" max="13337" width="5.7109375" style="1" customWidth="1"/>
    <col min="13338" max="13338" width="0" style="1" hidden="1" customWidth="1"/>
    <col min="13339" max="13339" width="17.28515625" style="1" customWidth="1"/>
    <col min="13340" max="13340" width="12.7109375" style="1" customWidth="1"/>
    <col min="13341" max="13341" width="0" style="1" hidden="1" customWidth="1"/>
    <col min="13342" max="13342" width="5.28515625" style="1" customWidth="1"/>
    <col min="13343" max="13343" width="0" style="1" hidden="1" customWidth="1"/>
    <col min="13344" max="13344" width="17" style="1" customWidth="1"/>
    <col min="13345" max="13345" width="6.28515625" style="1" customWidth="1"/>
    <col min="13346" max="13346" width="0" style="1" hidden="1" customWidth="1"/>
    <col min="13347" max="13347" width="14.28515625" style="1" customWidth="1"/>
    <col min="13348" max="13348" width="7.5703125" style="1" customWidth="1"/>
    <col min="13349" max="13349" width="0" style="1" hidden="1" customWidth="1"/>
    <col min="13350" max="13351" width="14.28515625" style="1" customWidth="1"/>
    <col min="13352" max="13352" width="20.85546875" style="1" customWidth="1"/>
    <col min="13353" max="13353" width="14.42578125" style="1" customWidth="1"/>
    <col min="13354" max="13354" width="15" style="1" customWidth="1"/>
    <col min="13355" max="13355" width="2.7109375" style="1" customWidth="1"/>
    <col min="13356" max="13356" width="11.7109375" style="1" customWidth="1"/>
    <col min="13357" max="13357" width="11.5703125" style="1" customWidth="1"/>
    <col min="13358" max="13358" width="2.28515625" style="1" customWidth="1"/>
    <col min="13359" max="13359" width="41" style="1" customWidth="1"/>
    <col min="13360" max="13360" width="14.28515625" style="1" customWidth="1"/>
    <col min="13361" max="13362" width="11.5703125" style="1" customWidth="1"/>
    <col min="13363" max="13363" width="21.85546875" style="1" customWidth="1"/>
    <col min="13364" max="13555" width="11.42578125" style="1"/>
    <col min="13556" max="13556" width="21.85546875" style="1" customWidth="1"/>
    <col min="13557" max="13557" width="13.85546875" style="1" customWidth="1"/>
    <col min="13558" max="13558" width="38.7109375" style="1" customWidth="1"/>
    <col min="13559" max="13559" width="3" style="1" bestFit="1" customWidth="1"/>
    <col min="13560" max="13560" width="32.28515625" style="1" customWidth="1"/>
    <col min="13561" max="13561" width="46.28515625" style="1" customWidth="1"/>
    <col min="13562" max="13562" width="19" style="1" customWidth="1"/>
    <col min="13563" max="13563" width="0" style="1" hidden="1" customWidth="1"/>
    <col min="13564" max="13564" width="17.7109375" style="1" customWidth="1"/>
    <col min="13565" max="13565" width="0" style="1" hidden="1" customWidth="1"/>
    <col min="13566" max="13566" width="22.28515625" style="1" customWidth="1"/>
    <col min="13567" max="13567" width="5.28515625" style="1" customWidth="1"/>
    <col min="13568" max="13568" width="36.28515625" style="1" customWidth="1"/>
    <col min="13569" max="13569" width="5.7109375" style="1" customWidth="1"/>
    <col min="13570" max="13570" width="0" style="1" hidden="1" customWidth="1"/>
    <col min="13571" max="13571" width="20.7109375" style="1" customWidth="1"/>
    <col min="13572" max="13572" width="4.85546875" style="1" customWidth="1"/>
    <col min="13573" max="13573" width="0" style="1" hidden="1" customWidth="1"/>
    <col min="13574" max="13574" width="24.7109375" style="1" customWidth="1"/>
    <col min="13575" max="13575" width="12.28515625" style="1" customWidth="1"/>
    <col min="13576" max="13576" width="0" style="1" hidden="1" customWidth="1"/>
    <col min="13577" max="13577" width="3.42578125" style="1" customWidth="1"/>
    <col min="13578" max="13578" width="0" style="1" hidden="1" customWidth="1"/>
    <col min="13579" max="13579" width="17.7109375" style="1" customWidth="1"/>
    <col min="13580" max="13580" width="3.42578125" style="1" customWidth="1"/>
    <col min="13581" max="13581" width="0" style="1" hidden="1" customWidth="1"/>
    <col min="13582" max="13582" width="23.7109375" style="1" customWidth="1"/>
    <col min="13583" max="13583" width="10" style="1" customWidth="1"/>
    <col min="13584" max="13584" width="0" style="1" hidden="1" customWidth="1"/>
    <col min="13585" max="13586" width="14.7109375" style="1" customWidth="1"/>
    <col min="13587" max="13587" width="12.85546875" style="1" customWidth="1"/>
    <col min="13588" max="13588" width="3.28515625" style="1" customWidth="1"/>
    <col min="13589" max="13589" width="30.28515625" style="1" customWidth="1"/>
    <col min="13590" max="13590" width="5" style="1" customWidth="1"/>
    <col min="13591" max="13591" width="0" style="1" hidden="1" customWidth="1"/>
    <col min="13592" max="13592" width="14.28515625" style="1" customWidth="1"/>
    <col min="13593" max="13593" width="5.7109375" style="1" customWidth="1"/>
    <col min="13594" max="13594" width="0" style="1" hidden="1" customWidth="1"/>
    <col min="13595" max="13595" width="17.28515625" style="1" customWidth="1"/>
    <col min="13596" max="13596" width="12.7109375" style="1" customWidth="1"/>
    <col min="13597" max="13597" width="0" style="1" hidden="1" customWidth="1"/>
    <col min="13598" max="13598" width="5.28515625" style="1" customWidth="1"/>
    <col min="13599" max="13599" width="0" style="1" hidden="1" customWidth="1"/>
    <col min="13600" max="13600" width="17" style="1" customWidth="1"/>
    <col min="13601" max="13601" width="6.28515625" style="1" customWidth="1"/>
    <col min="13602" max="13602" width="0" style="1" hidden="1" customWidth="1"/>
    <col min="13603" max="13603" width="14.28515625" style="1" customWidth="1"/>
    <col min="13604" max="13604" width="7.5703125" style="1" customWidth="1"/>
    <col min="13605" max="13605" width="0" style="1" hidden="1" customWidth="1"/>
    <col min="13606" max="13607" width="14.28515625" style="1" customWidth="1"/>
    <col min="13608" max="13608" width="20.85546875" style="1" customWidth="1"/>
    <col min="13609" max="13609" width="14.42578125" style="1" customWidth="1"/>
    <col min="13610" max="13610" width="15" style="1" customWidth="1"/>
    <col min="13611" max="13611" width="2.7109375" style="1" customWidth="1"/>
    <col min="13612" max="13612" width="11.7109375" style="1" customWidth="1"/>
    <col min="13613" max="13613" width="11.5703125" style="1" customWidth="1"/>
    <col min="13614" max="13614" width="2.28515625" style="1" customWidth="1"/>
    <col min="13615" max="13615" width="41" style="1" customWidth="1"/>
    <col min="13616" max="13616" width="14.28515625" style="1" customWidth="1"/>
    <col min="13617" max="13618" width="11.5703125" style="1" customWidth="1"/>
    <col min="13619" max="13619" width="21.85546875" style="1" customWidth="1"/>
    <col min="13620" max="13811" width="11.42578125" style="1"/>
    <col min="13812" max="13812" width="21.85546875" style="1" customWidth="1"/>
    <col min="13813" max="13813" width="13.85546875" style="1" customWidth="1"/>
    <col min="13814" max="13814" width="38.7109375" style="1" customWidth="1"/>
    <col min="13815" max="13815" width="3" style="1" bestFit="1" customWidth="1"/>
    <col min="13816" max="13816" width="32.28515625" style="1" customWidth="1"/>
    <col min="13817" max="13817" width="46.28515625" style="1" customWidth="1"/>
    <col min="13818" max="13818" width="19" style="1" customWidth="1"/>
    <col min="13819" max="13819" width="0" style="1" hidden="1" customWidth="1"/>
    <col min="13820" max="13820" width="17.7109375" style="1" customWidth="1"/>
    <col min="13821" max="13821" width="0" style="1" hidden="1" customWidth="1"/>
    <col min="13822" max="13822" width="22.28515625" style="1" customWidth="1"/>
    <col min="13823" max="13823" width="5.28515625" style="1" customWidth="1"/>
    <col min="13824" max="13824" width="36.28515625" style="1" customWidth="1"/>
    <col min="13825" max="13825" width="5.7109375" style="1" customWidth="1"/>
    <col min="13826" max="13826" width="0" style="1" hidden="1" customWidth="1"/>
    <col min="13827" max="13827" width="20.7109375" style="1" customWidth="1"/>
    <col min="13828" max="13828" width="4.85546875" style="1" customWidth="1"/>
    <col min="13829" max="13829" width="0" style="1" hidden="1" customWidth="1"/>
    <col min="13830" max="13830" width="24.7109375" style="1" customWidth="1"/>
    <col min="13831" max="13831" width="12.28515625" style="1" customWidth="1"/>
    <col min="13832" max="13832" width="0" style="1" hidden="1" customWidth="1"/>
    <col min="13833" max="13833" width="3.42578125" style="1" customWidth="1"/>
    <col min="13834" max="13834" width="0" style="1" hidden="1" customWidth="1"/>
    <col min="13835" max="13835" width="17.7109375" style="1" customWidth="1"/>
    <col min="13836" max="13836" width="3.42578125" style="1" customWidth="1"/>
    <col min="13837" max="13837" width="0" style="1" hidden="1" customWidth="1"/>
    <col min="13838" max="13838" width="23.7109375" style="1" customWidth="1"/>
    <col min="13839" max="13839" width="10" style="1" customWidth="1"/>
    <col min="13840" max="13840" width="0" style="1" hidden="1" customWidth="1"/>
    <col min="13841" max="13842" width="14.7109375" style="1" customWidth="1"/>
    <col min="13843" max="13843" width="12.85546875" style="1" customWidth="1"/>
    <col min="13844" max="13844" width="3.28515625" style="1" customWidth="1"/>
    <col min="13845" max="13845" width="30.28515625" style="1" customWidth="1"/>
    <col min="13846" max="13846" width="5" style="1" customWidth="1"/>
    <col min="13847" max="13847" width="0" style="1" hidden="1" customWidth="1"/>
    <col min="13848" max="13848" width="14.28515625" style="1" customWidth="1"/>
    <col min="13849" max="13849" width="5.7109375" style="1" customWidth="1"/>
    <col min="13850" max="13850" width="0" style="1" hidden="1" customWidth="1"/>
    <col min="13851" max="13851" width="17.28515625" style="1" customWidth="1"/>
    <col min="13852" max="13852" width="12.7109375" style="1" customWidth="1"/>
    <col min="13853" max="13853" width="0" style="1" hidden="1" customWidth="1"/>
    <col min="13854" max="13854" width="5.28515625" style="1" customWidth="1"/>
    <col min="13855" max="13855" width="0" style="1" hidden="1" customWidth="1"/>
    <col min="13856" max="13856" width="17" style="1" customWidth="1"/>
    <col min="13857" max="13857" width="6.28515625" style="1" customWidth="1"/>
    <col min="13858" max="13858" width="0" style="1" hidden="1" customWidth="1"/>
    <col min="13859" max="13859" width="14.28515625" style="1" customWidth="1"/>
    <col min="13860" max="13860" width="7.5703125" style="1" customWidth="1"/>
    <col min="13861" max="13861" width="0" style="1" hidden="1" customWidth="1"/>
    <col min="13862" max="13863" width="14.28515625" style="1" customWidth="1"/>
    <col min="13864" max="13864" width="20.85546875" style="1" customWidth="1"/>
    <col min="13865" max="13865" width="14.42578125" style="1" customWidth="1"/>
    <col min="13866" max="13866" width="15" style="1" customWidth="1"/>
    <col min="13867" max="13867" width="2.7109375" style="1" customWidth="1"/>
    <col min="13868" max="13868" width="11.7109375" style="1" customWidth="1"/>
    <col min="13869" max="13869" width="11.5703125" style="1" customWidth="1"/>
    <col min="13870" max="13870" width="2.28515625" style="1" customWidth="1"/>
    <col min="13871" max="13871" width="41" style="1" customWidth="1"/>
    <col min="13872" max="13872" width="14.28515625" style="1" customWidth="1"/>
    <col min="13873" max="13874" width="11.5703125" style="1" customWidth="1"/>
    <col min="13875" max="13875" width="21.85546875" style="1" customWidth="1"/>
    <col min="13876" max="14067" width="11.42578125" style="1"/>
    <col min="14068" max="14068" width="21.85546875" style="1" customWidth="1"/>
    <col min="14069" max="14069" width="13.85546875" style="1" customWidth="1"/>
    <col min="14070" max="14070" width="38.7109375" style="1" customWidth="1"/>
    <col min="14071" max="14071" width="3" style="1" bestFit="1" customWidth="1"/>
    <col min="14072" max="14072" width="32.28515625" style="1" customWidth="1"/>
    <col min="14073" max="14073" width="46.28515625" style="1" customWidth="1"/>
    <col min="14074" max="14074" width="19" style="1" customWidth="1"/>
    <col min="14075" max="14075" width="0" style="1" hidden="1" customWidth="1"/>
    <col min="14076" max="14076" width="17.7109375" style="1" customWidth="1"/>
    <col min="14077" max="14077" width="0" style="1" hidden="1" customWidth="1"/>
    <col min="14078" max="14078" width="22.28515625" style="1" customWidth="1"/>
    <col min="14079" max="14079" width="5.28515625" style="1" customWidth="1"/>
    <col min="14080" max="14080" width="36.28515625" style="1" customWidth="1"/>
    <col min="14081" max="14081" width="5.7109375" style="1" customWidth="1"/>
    <col min="14082" max="14082" width="0" style="1" hidden="1" customWidth="1"/>
    <col min="14083" max="14083" width="20.7109375" style="1" customWidth="1"/>
    <col min="14084" max="14084" width="4.85546875" style="1" customWidth="1"/>
    <col min="14085" max="14085" width="0" style="1" hidden="1" customWidth="1"/>
    <col min="14086" max="14086" width="24.7109375" style="1" customWidth="1"/>
    <col min="14087" max="14087" width="12.28515625" style="1" customWidth="1"/>
    <col min="14088" max="14088" width="0" style="1" hidden="1" customWidth="1"/>
    <col min="14089" max="14089" width="3.42578125" style="1" customWidth="1"/>
    <col min="14090" max="14090" width="0" style="1" hidden="1" customWidth="1"/>
    <col min="14091" max="14091" width="17.7109375" style="1" customWidth="1"/>
    <col min="14092" max="14092" width="3.42578125" style="1" customWidth="1"/>
    <col min="14093" max="14093" width="0" style="1" hidden="1" customWidth="1"/>
    <col min="14094" max="14094" width="23.7109375" style="1" customWidth="1"/>
    <col min="14095" max="14095" width="10" style="1" customWidth="1"/>
    <col min="14096" max="14096" width="0" style="1" hidden="1" customWidth="1"/>
    <col min="14097" max="14098" width="14.7109375" style="1" customWidth="1"/>
    <col min="14099" max="14099" width="12.85546875" style="1" customWidth="1"/>
    <col min="14100" max="14100" width="3.28515625" style="1" customWidth="1"/>
    <col min="14101" max="14101" width="30.28515625" style="1" customWidth="1"/>
    <col min="14102" max="14102" width="5" style="1" customWidth="1"/>
    <col min="14103" max="14103" width="0" style="1" hidden="1" customWidth="1"/>
    <col min="14104" max="14104" width="14.28515625" style="1" customWidth="1"/>
    <col min="14105" max="14105" width="5.7109375" style="1" customWidth="1"/>
    <col min="14106" max="14106" width="0" style="1" hidden="1" customWidth="1"/>
    <col min="14107" max="14107" width="17.28515625" style="1" customWidth="1"/>
    <col min="14108" max="14108" width="12.7109375" style="1" customWidth="1"/>
    <col min="14109" max="14109" width="0" style="1" hidden="1" customWidth="1"/>
    <col min="14110" max="14110" width="5.28515625" style="1" customWidth="1"/>
    <col min="14111" max="14111" width="0" style="1" hidden="1" customWidth="1"/>
    <col min="14112" max="14112" width="17" style="1" customWidth="1"/>
    <col min="14113" max="14113" width="6.28515625" style="1" customWidth="1"/>
    <col min="14114" max="14114" width="0" style="1" hidden="1" customWidth="1"/>
    <col min="14115" max="14115" width="14.28515625" style="1" customWidth="1"/>
    <col min="14116" max="14116" width="7.5703125" style="1" customWidth="1"/>
    <col min="14117" max="14117" width="0" style="1" hidden="1" customWidth="1"/>
    <col min="14118" max="14119" width="14.28515625" style="1" customWidth="1"/>
    <col min="14120" max="14120" width="20.85546875" style="1" customWidth="1"/>
    <col min="14121" max="14121" width="14.42578125" style="1" customWidth="1"/>
    <col min="14122" max="14122" width="15" style="1" customWidth="1"/>
    <col min="14123" max="14123" width="2.7109375" style="1" customWidth="1"/>
    <col min="14124" max="14124" width="11.7109375" style="1" customWidth="1"/>
    <col min="14125" max="14125" width="11.5703125" style="1" customWidth="1"/>
    <col min="14126" max="14126" width="2.28515625" style="1" customWidth="1"/>
    <col min="14127" max="14127" width="41" style="1" customWidth="1"/>
    <col min="14128" max="14128" width="14.28515625" style="1" customWidth="1"/>
    <col min="14129" max="14130" width="11.5703125" style="1" customWidth="1"/>
    <col min="14131" max="14131" width="21.85546875" style="1" customWidth="1"/>
    <col min="14132" max="14323" width="11.42578125" style="1"/>
    <col min="14324" max="14324" width="21.85546875" style="1" customWidth="1"/>
    <col min="14325" max="14325" width="13.85546875" style="1" customWidth="1"/>
    <col min="14326" max="14326" width="38.7109375" style="1" customWidth="1"/>
    <col min="14327" max="14327" width="3" style="1" bestFit="1" customWidth="1"/>
    <col min="14328" max="14328" width="32.28515625" style="1" customWidth="1"/>
    <col min="14329" max="14329" width="46.28515625" style="1" customWidth="1"/>
    <col min="14330" max="14330" width="19" style="1" customWidth="1"/>
    <col min="14331" max="14331" width="0" style="1" hidden="1" customWidth="1"/>
    <col min="14332" max="14332" width="17.7109375" style="1" customWidth="1"/>
    <col min="14333" max="14333" width="0" style="1" hidden="1" customWidth="1"/>
    <col min="14334" max="14334" width="22.28515625" style="1" customWidth="1"/>
    <col min="14335" max="14335" width="5.28515625" style="1" customWidth="1"/>
    <col min="14336" max="14336" width="36.28515625" style="1" customWidth="1"/>
    <col min="14337" max="14337" width="5.7109375" style="1" customWidth="1"/>
    <col min="14338" max="14338" width="0" style="1" hidden="1" customWidth="1"/>
    <col min="14339" max="14339" width="20.7109375" style="1" customWidth="1"/>
    <col min="14340" max="14340" width="4.85546875" style="1" customWidth="1"/>
    <col min="14341" max="14341" width="0" style="1" hidden="1" customWidth="1"/>
    <col min="14342" max="14342" width="24.7109375" style="1" customWidth="1"/>
    <col min="14343" max="14343" width="12.28515625" style="1" customWidth="1"/>
    <col min="14344" max="14344" width="0" style="1" hidden="1" customWidth="1"/>
    <col min="14345" max="14345" width="3.42578125" style="1" customWidth="1"/>
    <col min="14346" max="14346" width="0" style="1" hidden="1" customWidth="1"/>
    <col min="14347" max="14347" width="17.7109375" style="1" customWidth="1"/>
    <col min="14348" max="14348" width="3.42578125" style="1" customWidth="1"/>
    <col min="14349" max="14349" width="0" style="1" hidden="1" customWidth="1"/>
    <col min="14350" max="14350" width="23.7109375" style="1" customWidth="1"/>
    <col min="14351" max="14351" width="10" style="1" customWidth="1"/>
    <col min="14352" max="14352" width="0" style="1" hidden="1" customWidth="1"/>
    <col min="14353" max="14354" width="14.7109375" style="1" customWidth="1"/>
    <col min="14355" max="14355" width="12.85546875" style="1" customWidth="1"/>
    <col min="14356" max="14356" width="3.28515625" style="1" customWidth="1"/>
    <col min="14357" max="14357" width="30.28515625" style="1" customWidth="1"/>
    <col min="14358" max="14358" width="5" style="1" customWidth="1"/>
    <col min="14359" max="14359" width="0" style="1" hidden="1" customWidth="1"/>
    <col min="14360" max="14360" width="14.28515625" style="1" customWidth="1"/>
    <col min="14361" max="14361" width="5.7109375" style="1" customWidth="1"/>
    <col min="14362" max="14362" width="0" style="1" hidden="1" customWidth="1"/>
    <col min="14363" max="14363" width="17.28515625" style="1" customWidth="1"/>
    <col min="14364" max="14364" width="12.7109375" style="1" customWidth="1"/>
    <col min="14365" max="14365" width="0" style="1" hidden="1" customWidth="1"/>
    <col min="14366" max="14366" width="5.28515625" style="1" customWidth="1"/>
    <col min="14367" max="14367" width="0" style="1" hidden="1" customWidth="1"/>
    <col min="14368" max="14368" width="17" style="1" customWidth="1"/>
    <col min="14369" max="14369" width="6.28515625" style="1" customWidth="1"/>
    <col min="14370" max="14370" width="0" style="1" hidden="1" customWidth="1"/>
    <col min="14371" max="14371" width="14.28515625" style="1" customWidth="1"/>
    <col min="14372" max="14372" width="7.5703125" style="1" customWidth="1"/>
    <col min="14373" max="14373" width="0" style="1" hidden="1" customWidth="1"/>
    <col min="14374" max="14375" width="14.28515625" style="1" customWidth="1"/>
    <col min="14376" max="14376" width="20.85546875" style="1" customWidth="1"/>
    <col min="14377" max="14377" width="14.42578125" style="1" customWidth="1"/>
    <col min="14378" max="14378" width="15" style="1" customWidth="1"/>
    <col min="14379" max="14379" width="2.7109375" style="1" customWidth="1"/>
    <col min="14380" max="14380" width="11.7109375" style="1" customWidth="1"/>
    <col min="14381" max="14381" width="11.5703125" style="1" customWidth="1"/>
    <col min="14382" max="14382" width="2.28515625" style="1" customWidth="1"/>
    <col min="14383" max="14383" width="41" style="1" customWidth="1"/>
    <col min="14384" max="14384" width="14.28515625" style="1" customWidth="1"/>
    <col min="14385" max="14386" width="11.5703125" style="1" customWidth="1"/>
    <col min="14387" max="14387" width="21.85546875" style="1" customWidth="1"/>
    <col min="14388" max="14579" width="11.42578125" style="1"/>
    <col min="14580" max="14580" width="21.85546875" style="1" customWidth="1"/>
    <col min="14581" max="14581" width="13.85546875" style="1" customWidth="1"/>
    <col min="14582" max="14582" width="38.7109375" style="1" customWidth="1"/>
    <col min="14583" max="14583" width="3" style="1" bestFit="1" customWidth="1"/>
    <col min="14584" max="14584" width="32.28515625" style="1" customWidth="1"/>
    <col min="14585" max="14585" width="46.28515625" style="1" customWidth="1"/>
    <col min="14586" max="14586" width="19" style="1" customWidth="1"/>
    <col min="14587" max="14587" width="0" style="1" hidden="1" customWidth="1"/>
    <col min="14588" max="14588" width="17.7109375" style="1" customWidth="1"/>
    <col min="14589" max="14589" width="0" style="1" hidden="1" customWidth="1"/>
    <col min="14590" max="14590" width="22.28515625" style="1" customWidth="1"/>
    <col min="14591" max="14591" width="5.28515625" style="1" customWidth="1"/>
    <col min="14592" max="14592" width="36.28515625" style="1" customWidth="1"/>
    <col min="14593" max="14593" width="5.7109375" style="1" customWidth="1"/>
    <col min="14594" max="14594" width="0" style="1" hidden="1" customWidth="1"/>
    <col min="14595" max="14595" width="20.7109375" style="1" customWidth="1"/>
    <col min="14596" max="14596" width="4.85546875" style="1" customWidth="1"/>
    <col min="14597" max="14597" width="0" style="1" hidden="1" customWidth="1"/>
    <col min="14598" max="14598" width="24.7109375" style="1" customWidth="1"/>
    <col min="14599" max="14599" width="12.28515625" style="1" customWidth="1"/>
    <col min="14600" max="14600" width="0" style="1" hidden="1" customWidth="1"/>
    <col min="14601" max="14601" width="3.42578125" style="1" customWidth="1"/>
    <col min="14602" max="14602" width="0" style="1" hidden="1" customWidth="1"/>
    <col min="14603" max="14603" width="17.7109375" style="1" customWidth="1"/>
    <col min="14604" max="14604" width="3.42578125" style="1" customWidth="1"/>
    <col min="14605" max="14605" width="0" style="1" hidden="1" customWidth="1"/>
    <col min="14606" max="14606" width="23.7109375" style="1" customWidth="1"/>
    <col min="14607" max="14607" width="10" style="1" customWidth="1"/>
    <col min="14608" max="14608" width="0" style="1" hidden="1" customWidth="1"/>
    <col min="14609" max="14610" width="14.7109375" style="1" customWidth="1"/>
    <col min="14611" max="14611" width="12.85546875" style="1" customWidth="1"/>
    <col min="14612" max="14612" width="3.28515625" style="1" customWidth="1"/>
    <col min="14613" max="14613" width="30.28515625" style="1" customWidth="1"/>
    <col min="14614" max="14614" width="5" style="1" customWidth="1"/>
    <col min="14615" max="14615" width="0" style="1" hidden="1" customWidth="1"/>
    <col min="14616" max="14616" width="14.28515625" style="1" customWidth="1"/>
    <col min="14617" max="14617" width="5.7109375" style="1" customWidth="1"/>
    <col min="14618" max="14618" width="0" style="1" hidden="1" customWidth="1"/>
    <col min="14619" max="14619" width="17.28515625" style="1" customWidth="1"/>
    <col min="14620" max="14620" width="12.7109375" style="1" customWidth="1"/>
    <col min="14621" max="14621" width="0" style="1" hidden="1" customWidth="1"/>
    <col min="14622" max="14622" width="5.28515625" style="1" customWidth="1"/>
    <col min="14623" max="14623" width="0" style="1" hidden="1" customWidth="1"/>
    <col min="14624" max="14624" width="17" style="1" customWidth="1"/>
    <col min="14625" max="14625" width="6.28515625" style="1" customWidth="1"/>
    <col min="14626" max="14626" width="0" style="1" hidden="1" customWidth="1"/>
    <col min="14627" max="14627" width="14.28515625" style="1" customWidth="1"/>
    <col min="14628" max="14628" width="7.5703125" style="1" customWidth="1"/>
    <col min="14629" max="14629" width="0" style="1" hidden="1" customWidth="1"/>
    <col min="14630" max="14631" width="14.28515625" style="1" customWidth="1"/>
    <col min="14632" max="14632" width="20.85546875" style="1" customWidth="1"/>
    <col min="14633" max="14633" width="14.42578125" style="1" customWidth="1"/>
    <col min="14634" max="14634" width="15" style="1" customWidth="1"/>
    <col min="14635" max="14635" width="2.7109375" style="1" customWidth="1"/>
    <col min="14636" max="14636" width="11.7109375" style="1" customWidth="1"/>
    <col min="14637" max="14637" width="11.5703125" style="1" customWidth="1"/>
    <col min="14638" max="14638" width="2.28515625" style="1" customWidth="1"/>
    <col min="14639" max="14639" width="41" style="1" customWidth="1"/>
    <col min="14640" max="14640" width="14.28515625" style="1" customWidth="1"/>
    <col min="14641" max="14642" width="11.5703125" style="1" customWidth="1"/>
    <col min="14643" max="14643" width="21.85546875" style="1" customWidth="1"/>
    <col min="14644" max="14835" width="11.42578125" style="1"/>
    <col min="14836" max="14836" width="21.85546875" style="1" customWidth="1"/>
    <col min="14837" max="14837" width="13.85546875" style="1" customWidth="1"/>
    <col min="14838" max="14838" width="38.7109375" style="1" customWidth="1"/>
    <col min="14839" max="14839" width="3" style="1" bestFit="1" customWidth="1"/>
    <col min="14840" max="14840" width="32.28515625" style="1" customWidth="1"/>
    <col min="14841" max="14841" width="46.28515625" style="1" customWidth="1"/>
    <col min="14842" max="14842" width="19" style="1" customWidth="1"/>
    <col min="14843" max="14843" width="0" style="1" hidden="1" customWidth="1"/>
    <col min="14844" max="14844" width="17.7109375" style="1" customWidth="1"/>
    <col min="14845" max="14845" width="0" style="1" hidden="1" customWidth="1"/>
    <col min="14846" max="14846" width="22.28515625" style="1" customWidth="1"/>
    <col min="14847" max="14847" width="5.28515625" style="1" customWidth="1"/>
    <col min="14848" max="14848" width="36.28515625" style="1" customWidth="1"/>
    <col min="14849" max="14849" width="5.7109375" style="1" customWidth="1"/>
    <col min="14850" max="14850" width="0" style="1" hidden="1" customWidth="1"/>
    <col min="14851" max="14851" width="20.7109375" style="1" customWidth="1"/>
    <col min="14852" max="14852" width="4.85546875" style="1" customWidth="1"/>
    <col min="14853" max="14853" width="0" style="1" hidden="1" customWidth="1"/>
    <col min="14854" max="14854" width="24.7109375" style="1" customWidth="1"/>
    <col min="14855" max="14855" width="12.28515625" style="1" customWidth="1"/>
    <col min="14856" max="14856" width="0" style="1" hidden="1" customWidth="1"/>
    <col min="14857" max="14857" width="3.42578125" style="1" customWidth="1"/>
    <col min="14858" max="14858" width="0" style="1" hidden="1" customWidth="1"/>
    <col min="14859" max="14859" width="17.7109375" style="1" customWidth="1"/>
    <col min="14860" max="14860" width="3.42578125" style="1" customWidth="1"/>
    <col min="14861" max="14861" width="0" style="1" hidden="1" customWidth="1"/>
    <col min="14862" max="14862" width="23.7109375" style="1" customWidth="1"/>
    <col min="14863" max="14863" width="10" style="1" customWidth="1"/>
    <col min="14864" max="14864" width="0" style="1" hidden="1" customWidth="1"/>
    <col min="14865" max="14866" width="14.7109375" style="1" customWidth="1"/>
    <col min="14867" max="14867" width="12.85546875" style="1" customWidth="1"/>
    <col min="14868" max="14868" width="3.28515625" style="1" customWidth="1"/>
    <col min="14869" max="14869" width="30.28515625" style="1" customWidth="1"/>
    <col min="14870" max="14870" width="5" style="1" customWidth="1"/>
    <col min="14871" max="14871" width="0" style="1" hidden="1" customWidth="1"/>
    <col min="14872" max="14872" width="14.28515625" style="1" customWidth="1"/>
    <col min="14873" max="14873" width="5.7109375" style="1" customWidth="1"/>
    <col min="14874" max="14874" width="0" style="1" hidden="1" customWidth="1"/>
    <col min="14875" max="14875" width="17.28515625" style="1" customWidth="1"/>
    <col min="14876" max="14876" width="12.7109375" style="1" customWidth="1"/>
    <col min="14877" max="14877" width="0" style="1" hidden="1" customWidth="1"/>
    <col min="14878" max="14878" width="5.28515625" style="1" customWidth="1"/>
    <col min="14879" max="14879" width="0" style="1" hidden="1" customWidth="1"/>
    <col min="14880" max="14880" width="17" style="1" customWidth="1"/>
    <col min="14881" max="14881" width="6.28515625" style="1" customWidth="1"/>
    <col min="14882" max="14882" width="0" style="1" hidden="1" customWidth="1"/>
    <col min="14883" max="14883" width="14.28515625" style="1" customWidth="1"/>
    <col min="14884" max="14884" width="7.5703125" style="1" customWidth="1"/>
    <col min="14885" max="14885" width="0" style="1" hidden="1" customWidth="1"/>
    <col min="14886" max="14887" width="14.28515625" style="1" customWidth="1"/>
    <col min="14888" max="14888" width="20.85546875" style="1" customWidth="1"/>
    <col min="14889" max="14889" width="14.42578125" style="1" customWidth="1"/>
    <col min="14890" max="14890" width="15" style="1" customWidth="1"/>
    <col min="14891" max="14891" width="2.7109375" style="1" customWidth="1"/>
    <col min="14892" max="14892" width="11.7109375" style="1" customWidth="1"/>
    <col min="14893" max="14893" width="11.5703125" style="1" customWidth="1"/>
    <col min="14894" max="14894" width="2.28515625" style="1" customWidth="1"/>
    <col min="14895" max="14895" width="41" style="1" customWidth="1"/>
    <col min="14896" max="14896" width="14.28515625" style="1" customWidth="1"/>
    <col min="14897" max="14898" width="11.5703125" style="1" customWidth="1"/>
    <col min="14899" max="14899" width="21.85546875" style="1" customWidth="1"/>
    <col min="14900" max="15091" width="11.42578125" style="1"/>
    <col min="15092" max="15092" width="21.85546875" style="1" customWidth="1"/>
    <col min="15093" max="15093" width="13.85546875" style="1" customWidth="1"/>
    <col min="15094" max="15094" width="38.7109375" style="1" customWidth="1"/>
    <col min="15095" max="15095" width="3" style="1" bestFit="1" customWidth="1"/>
    <col min="15096" max="15096" width="32.28515625" style="1" customWidth="1"/>
    <col min="15097" max="15097" width="46.28515625" style="1" customWidth="1"/>
    <col min="15098" max="15098" width="19" style="1" customWidth="1"/>
    <col min="15099" max="15099" width="0" style="1" hidden="1" customWidth="1"/>
    <col min="15100" max="15100" width="17.7109375" style="1" customWidth="1"/>
    <col min="15101" max="15101" width="0" style="1" hidden="1" customWidth="1"/>
    <col min="15102" max="15102" width="22.28515625" style="1" customWidth="1"/>
    <col min="15103" max="15103" width="5.28515625" style="1" customWidth="1"/>
    <col min="15104" max="15104" width="36.28515625" style="1" customWidth="1"/>
    <col min="15105" max="15105" width="5.7109375" style="1" customWidth="1"/>
    <col min="15106" max="15106" width="0" style="1" hidden="1" customWidth="1"/>
    <col min="15107" max="15107" width="20.7109375" style="1" customWidth="1"/>
    <col min="15108" max="15108" width="4.85546875" style="1" customWidth="1"/>
    <col min="15109" max="15109" width="0" style="1" hidden="1" customWidth="1"/>
    <col min="15110" max="15110" width="24.7109375" style="1" customWidth="1"/>
    <col min="15111" max="15111" width="12.28515625" style="1" customWidth="1"/>
    <col min="15112" max="15112" width="0" style="1" hidden="1" customWidth="1"/>
    <col min="15113" max="15113" width="3.42578125" style="1" customWidth="1"/>
    <col min="15114" max="15114" width="0" style="1" hidden="1" customWidth="1"/>
    <col min="15115" max="15115" width="17.7109375" style="1" customWidth="1"/>
    <col min="15116" max="15116" width="3.42578125" style="1" customWidth="1"/>
    <col min="15117" max="15117" width="0" style="1" hidden="1" customWidth="1"/>
    <col min="15118" max="15118" width="23.7109375" style="1" customWidth="1"/>
    <col min="15119" max="15119" width="10" style="1" customWidth="1"/>
    <col min="15120" max="15120" width="0" style="1" hidden="1" customWidth="1"/>
    <col min="15121" max="15122" width="14.7109375" style="1" customWidth="1"/>
    <col min="15123" max="15123" width="12.85546875" style="1" customWidth="1"/>
    <col min="15124" max="15124" width="3.28515625" style="1" customWidth="1"/>
    <col min="15125" max="15125" width="30.28515625" style="1" customWidth="1"/>
    <col min="15126" max="15126" width="5" style="1" customWidth="1"/>
    <col min="15127" max="15127" width="0" style="1" hidden="1" customWidth="1"/>
    <col min="15128" max="15128" width="14.28515625" style="1" customWidth="1"/>
    <col min="15129" max="15129" width="5.7109375" style="1" customWidth="1"/>
    <col min="15130" max="15130" width="0" style="1" hidden="1" customWidth="1"/>
    <col min="15131" max="15131" width="17.28515625" style="1" customWidth="1"/>
    <col min="15132" max="15132" width="12.7109375" style="1" customWidth="1"/>
    <col min="15133" max="15133" width="0" style="1" hidden="1" customWidth="1"/>
    <col min="15134" max="15134" width="5.28515625" style="1" customWidth="1"/>
    <col min="15135" max="15135" width="0" style="1" hidden="1" customWidth="1"/>
    <col min="15136" max="15136" width="17" style="1" customWidth="1"/>
    <col min="15137" max="15137" width="6.28515625" style="1" customWidth="1"/>
    <col min="15138" max="15138" width="0" style="1" hidden="1" customWidth="1"/>
    <col min="15139" max="15139" width="14.28515625" style="1" customWidth="1"/>
    <col min="15140" max="15140" width="7.5703125" style="1" customWidth="1"/>
    <col min="15141" max="15141" width="0" style="1" hidden="1" customWidth="1"/>
    <col min="15142" max="15143" width="14.28515625" style="1" customWidth="1"/>
    <col min="15144" max="15144" width="20.85546875" style="1" customWidth="1"/>
    <col min="15145" max="15145" width="14.42578125" style="1" customWidth="1"/>
    <col min="15146" max="15146" width="15" style="1" customWidth="1"/>
    <col min="15147" max="15147" width="2.7109375" style="1" customWidth="1"/>
    <col min="15148" max="15148" width="11.7109375" style="1" customWidth="1"/>
    <col min="15149" max="15149" width="11.5703125" style="1" customWidth="1"/>
    <col min="15150" max="15150" width="2.28515625" style="1" customWidth="1"/>
    <col min="15151" max="15151" width="41" style="1" customWidth="1"/>
    <col min="15152" max="15152" width="14.28515625" style="1" customWidth="1"/>
    <col min="15153" max="15154" width="11.5703125" style="1" customWidth="1"/>
    <col min="15155" max="15155" width="21.85546875" style="1" customWidth="1"/>
    <col min="15156" max="15347" width="11.42578125" style="1"/>
    <col min="15348" max="15348" width="21.85546875" style="1" customWidth="1"/>
    <col min="15349" max="15349" width="13.85546875" style="1" customWidth="1"/>
    <col min="15350" max="15350" width="38.7109375" style="1" customWidth="1"/>
    <col min="15351" max="15351" width="3" style="1" bestFit="1" customWidth="1"/>
    <col min="15352" max="15352" width="32.28515625" style="1" customWidth="1"/>
    <col min="15353" max="15353" width="46.28515625" style="1" customWidth="1"/>
    <col min="15354" max="15354" width="19" style="1" customWidth="1"/>
    <col min="15355" max="15355" width="0" style="1" hidden="1" customWidth="1"/>
    <col min="15356" max="15356" width="17.7109375" style="1" customWidth="1"/>
    <col min="15357" max="15357" width="0" style="1" hidden="1" customWidth="1"/>
    <col min="15358" max="15358" width="22.28515625" style="1" customWidth="1"/>
    <col min="15359" max="15359" width="5.28515625" style="1" customWidth="1"/>
    <col min="15360" max="15360" width="36.28515625" style="1" customWidth="1"/>
    <col min="15361" max="15361" width="5.7109375" style="1" customWidth="1"/>
    <col min="15362" max="15362" width="0" style="1" hidden="1" customWidth="1"/>
    <col min="15363" max="15363" width="20.7109375" style="1" customWidth="1"/>
    <col min="15364" max="15364" width="4.85546875" style="1" customWidth="1"/>
    <col min="15365" max="15365" width="0" style="1" hidden="1" customWidth="1"/>
    <col min="15366" max="15366" width="24.7109375" style="1" customWidth="1"/>
    <col min="15367" max="15367" width="12.28515625" style="1" customWidth="1"/>
    <col min="15368" max="15368" width="0" style="1" hidden="1" customWidth="1"/>
    <col min="15369" max="15369" width="3.42578125" style="1" customWidth="1"/>
    <col min="15370" max="15370" width="0" style="1" hidden="1" customWidth="1"/>
    <col min="15371" max="15371" width="17.7109375" style="1" customWidth="1"/>
    <col min="15372" max="15372" width="3.42578125" style="1" customWidth="1"/>
    <col min="15373" max="15373" width="0" style="1" hidden="1" customWidth="1"/>
    <col min="15374" max="15374" width="23.7109375" style="1" customWidth="1"/>
    <col min="15375" max="15375" width="10" style="1" customWidth="1"/>
    <col min="15376" max="15376" width="0" style="1" hidden="1" customWidth="1"/>
    <col min="15377" max="15378" width="14.7109375" style="1" customWidth="1"/>
    <col min="15379" max="15379" width="12.85546875" style="1" customWidth="1"/>
    <col min="15380" max="15380" width="3.28515625" style="1" customWidth="1"/>
    <col min="15381" max="15381" width="30.28515625" style="1" customWidth="1"/>
    <col min="15382" max="15382" width="5" style="1" customWidth="1"/>
    <col min="15383" max="15383" width="0" style="1" hidden="1" customWidth="1"/>
    <col min="15384" max="15384" width="14.28515625" style="1" customWidth="1"/>
    <col min="15385" max="15385" width="5.7109375" style="1" customWidth="1"/>
    <col min="15386" max="15386" width="0" style="1" hidden="1" customWidth="1"/>
    <col min="15387" max="15387" width="17.28515625" style="1" customWidth="1"/>
    <col min="15388" max="15388" width="12.7109375" style="1" customWidth="1"/>
    <col min="15389" max="15389" width="0" style="1" hidden="1" customWidth="1"/>
    <col min="15390" max="15390" width="5.28515625" style="1" customWidth="1"/>
    <col min="15391" max="15391" width="0" style="1" hidden="1" customWidth="1"/>
    <col min="15392" max="15392" width="17" style="1" customWidth="1"/>
    <col min="15393" max="15393" width="6.28515625" style="1" customWidth="1"/>
    <col min="15394" max="15394" width="0" style="1" hidden="1" customWidth="1"/>
    <col min="15395" max="15395" width="14.28515625" style="1" customWidth="1"/>
    <col min="15396" max="15396" width="7.5703125" style="1" customWidth="1"/>
    <col min="15397" max="15397" width="0" style="1" hidden="1" customWidth="1"/>
    <col min="15398" max="15399" width="14.28515625" style="1" customWidth="1"/>
    <col min="15400" max="15400" width="20.85546875" style="1" customWidth="1"/>
    <col min="15401" max="15401" width="14.42578125" style="1" customWidth="1"/>
    <col min="15402" max="15402" width="15" style="1" customWidth="1"/>
    <col min="15403" max="15403" width="2.7109375" style="1" customWidth="1"/>
    <col min="15404" max="15404" width="11.7109375" style="1" customWidth="1"/>
    <col min="15405" max="15405" width="11.5703125" style="1" customWidth="1"/>
    <col min="15406" max="15406" width="2.28515625" style="1" customWidth="1"/>
    <col min="15407" max="15407" width="41" style="1" customWidth="1"/>
    <col min="15408" max="15408" width="14.28515625" style="1" customWidth="1"/>
    <col min="15409" max="15410" width="11.5703125" style="1" customWidth="1"/>
    <col min="15411" max="15411" width="21.85546875" style="1" customWidth="1"/>
    <col min="15412" max="15603" width="11.42578125" style="1"/>
    <col min="15604" max="15604" width="21.85546875" style="1" customWidth="1"/>
    <col min="15605" max="15605" width="13.85546875" style="1" customWidth="1"/>
    <col min="15606" max="15606" width="38.7109375" style="1" customWidth="1"/>
    <col min="15607" max="15607" width="3" style="1" bestFit="1" customWidth="1"/>
    <col min="15608" max="15608" width="32.28515625" style="1" customWidth="1"/>
    <col min="15609" max="15609" width="46.28515625" style="1" customWidth="1"/>
    <col min="15610" max="15610" width="19" style="1" customWidth="1"/>
    <col min="15611" max="15611" width="0" style="1" hidden="1" customWidth="1"/>
    <col min="15612" max="15612" width="17.7109375" style="1" customWidth="1"/>
    <col min="15613" max="15613" width="0" style="1" hidden="1" customWidth="1"/>
    <col min="15614" max="15614" width="22.28515625" style="1" customWidth="1"/>
    <col min="15615" max="15615" width="5.28515625" style="1" customWidth="1"/>
    <col min="15616" max="15616" width="36.28515625" style="1" customWidth="1"/>
    <col min="15617" max="15617" width="5.7109375" style="1" customWidth="1"/>
    <col min="15618" max="15618" width="0" style="1" hidden="1" customWidth="1"/>
    <col min="15619" max="15619" width="20.7109375" style="1" customWidth="1"/>
    <col min="15620" max="15620" width="4.85546875" style="1" customWidth="1"/>
    <col min="15621" max="15621" width="0" style="1" hidden="1" customWidth="1"/>
    <col min="15622" max="15622" width="24.7109375" style="1" customWidth="1"/>
    <col min="15623" max="15623" width="12.28515625" style="1" customWidth="1"/>
    <col min="15624" max="15624" width="0" style="1" hidden="1" customWidth="1"/>
    <col min="15625" max="15625" width="3.42578125" style="1" customWidth="1"/>
    <col min="15626" max="15626" width="0" style="1" hidden="1" customWidth="1"/>
    <col min="15627" max="15627" width="17.7109375" style="1" customWidth="1"/>
    <col min="15628" max="15628" width="3.42578125" style="1" customWidth="1"/>
    <col min="15629" max="15629" width="0" style="1" hidden="1" customWidth="1"/>
    <col min="15630" max="15630" width="23.7109375" style="1" customWidth="1"/>
    <col min="15631" max="15631" width="10" style="1" customWidth="1"/>
    <col min="15632" max="15632" width="0" style="1" hidden="1" customWidth="1"/>
    <col min="15633" max="15634" width="14.7109375" style="1" customWidth="1"/>
    <col min="15635" max="15635" width="12.85546875" style="1" customWidth="1"/>
    <col min="15636" max="15636" width="3.28515625" style="1" customWidth="1"/>
    <col min="15637" max="15637" width="30.28515625" style="1" customWidth="1"/>
    <col min="15638" max="15638" width="5" style="1" customWidth="1"/>
    <col min="15639" max="15639" width="0" style="1" hidden="1" customWidth="1"/>
    <col min="15640" max="15640" width="14.28515625" style="1" customWidth="1"/>
    <col min="15641" max="15641" width="5.7109375" style="1" customWidth="1"/>
    <col min="15642" max="15642" width="0" style="1" hidden="1" customWidth="1"/>
    <col min="15643" max="15643" width="17.28515625" style="1" customWidth="1"/>
    <col min="15644" max="15644" width="12.7109375" style="1" customWidth="1"/>
    <col min="15645" max="15645" width="0" style="1" hidden="1" customWidth="1"/>
    <col min="15646" max="15646" width="5.28515625" style="1" customWidth="1"/>
    <col min="15647" max="15647" width="0" style="1" hidden="1" customWidth="1"/>
    <col min="15648" max="15648" width="17" style="1" customWidth="1"/>
    <col min="15649" max="15649" width="6.28515625" style="1" customWidth="1"/>
    <col min="15650" max="15650" width="0" style="1" hidden="1" customWidth="1"/>
    <col min="15651" max="15651" width="14.28515625" style="1" customWidth="1"/>
    <col min="15652" max="15652" width="7.5703125" style="1" customWidth="1"/>
    <col min="15653" max="15653" width="0" style="1" hidden="1" customWidth="1"/>
    <col min="15654" max="15655" width="14.28515625" style="1" customWidth="1"/>
    <col min="15656" max="15656" width="20.85546875" style="1" customWidth="1"/>
    <col min="15657" max="15657" width="14.42578125" style="1" customWidth="1"/>
    <col min="15658" max="15658" width="15" style="1" customWidth="1"/>
    <col min="15659" max="15659" width="2.7109375" style="1" customWidth="1"/>
    <col min="15660" max="15660" width="11.7109375" style="1" customWidth="1"/>
    <col min="15661" max="15661" width="11.5703125" style="1" customWidth="1"/>
    <col min="15662" max="15662" width="2.28515625" style="1" customWidth="1"/>
    <col min="15663" max="15663" width="41" style="1" customWidth="1"/>
    <col min="15664" max="15664" width="14.28515625" style="1" customWidth="1"/>
    <col min="15665" max="15666" width="11.5703125" style="1" customWidth="1"/>
    <col min="15667" max="15667" width="21.85546875" style="1" customWidth="1"/>
    <col min="15668" max="15859" width="11.42578125" style="1"/>
    <col min="15860" max="15860" width="21.85546875" style="1" customWidth="1"/>
    <col min="15861" max="15861" width="13.85546875" style="1" customWidth="1"/>
    <col min="15862" max="15862" width="38.7109375" style="1" customWidth="1"/>
    <col min="15863" max="15863" width="3" style="1" bestFit="1" customWidth="1"/>
    <col min="15864" max="15864" width="32.28515625" style="1" customWidth="1"/>
    <col min="15865" max="15865" width="46.28515625" style="1" customWidth="1"/>
    <col min="15866" max="15866" width="19" style="1" customWidth="1"/>
    <col min="15867" max="15867" width="0" style="1" hidden="1" customWidth="1"/>
    <col min="15868" max="15868" width="17.7109375" style="1" customWidth="1"/>
    <col min="15869" max="15869" width="0" style="1" hidden="1" customWidth="1"/>
    <col min="15870" max="15870" width="22.28515625" style="1" customWidth="1"/>
    <col min="15871" max="15871" width="5.28515625" style="1" customWidth="1"/>
    <col min="15872" max="15872" width="36.28515625" style="1" customWidth="1"/>
    <col min="15873" max="15873" width="5.7109375" style="1" customWidth="1"/>
    <col min="15874" max="15874" width="0" style="1" hidden="1" customWidth="1"/>
    <col min="15875" max="15875" width="20.7109375" style="1" customWidth="1"/>
    <col min="15876" max="15876" width="4.85546875" style="1" customWidth="1"/>
    <col min="15877" max="15877" width="0" style="1" hidden="1" customWidth="1"/>
    <col min="15878" max="15878" width="24.7109375" style="1" customWidth="1"/>
    <col min="15879" max="15879" width="12.28515625" style="1" customWidth="1"/>
    <col min="15880" max="15880" width="0" style="1" hidden="1" customWidth="1"/>
    <col min="15881" max="15881" width="3.42578125" style="1" customWidth="1"/>
    <col min="15882" max="15882" width="0" style="1" hidden="1" customWidth="1"/>
    <col min="15883" max="15883" width="17.7109375" style="1" customWidth="1"/>
    <col min="15884" max="15884" width="3.42578125" style="1" customWidth="1"/>
    <col min="15885" max="15885" width="0" style="1" hidden="1" customWidth="1"/>
    <col min="15886" max="15886" width="23.7109375" style="1" customWidth="1"/>
    <col min="15887" max="15887" width="10" style="1" customWidth="1"/>
    <col min="15888" max="15888" width="0" style="1" hidden="1" customWidth="1"/>
    <col min="15889" max="15890" width="14.7109375" style="1" customWidth="1"/>
    <col min="15891" max="15891" width="12.85546875" style="1" customWidth="1"/>
    <col min="15892" max="15892" width="3.28515625" style="1" customWidth="1"/>
    <col min="15893" max="15893" width="30.28515625" style="1" customWidth="1"/>
    <col min="15894" max="15894" width="5" style="1" customWidth="1"/>
    <col min="15895" max="15895" width="0" style="1" hidden="1" customWidth="1"/>
    <col min="15896" max="15896" width="14.28515625" style="1" customWidth="1"/>
    <col min="15897" max="15897" width="5.7109375" style="1" customWidth="1"/>
    <col min="15898" max="15898" width="0" style="1" hidden="1" customWidth="1"/>
    <col min="15899" max="15899" width="17.28515625" style="1" customWidth="1"/>
    <col min="15900" max="15900" width="12.7109375" style="1" customWidth="1"/>
    <col min="15901" max="15901" width="0" style="1" hidden="1" customWidth="1"/>
    <col min="15902" max="15902" width="5.28515625" style="1" customWidth="1"/>
    <col min="15903" max="15903" width="0" style="1" hidden="1" customWidth="1"/>
    <col min="15904" max="15904" width="17" style="1" customWidth="1"/>
    <col min="15905" max="15905" width="6.28515625" style="1" customWidth="1"/>
    <col min="15906" max="15906" width="0" style="1" hidden="1" customWidth="1"/>
    <col min="15907" max="15907" width="14.28515625" style="1" customWidth="1"/>
    <col min="15908" max="15908" width="7.5703125" style="1" customWidth="1"/>
    <col min="15909" max="15909" width="0" style="1" hidden="1" customWidth="1"/>
    <col min="15910" max="15911" width="14.28515625" style="1" customWidth="1"/>
    <col min="15912" max="15912" width="20.85546875" style="1" customWidth="1"/>
    <col min="15913" max="15913" width="14.42578125" style="1" customWidth="1"/>
    <col min="15914" max="15914" width="15" style="1" customWidth="1"/>
    <col min="15915" max="15915" width="2.7109375" style="1" customWidth="1"/>
    <col min="15916" max="15916" width="11.7109375" style="1" customWidth="1"/>
    <col min="15917" max="15917" width="11.5703125" style="1" customWidth="1"/>
    <col min="15918" max="15918" width="2.28515625" style="1" customWidth="1"/>
    <col min="15919" max="15919" width="41" style="1" customWidth="1"/>
    <col min="15920" max="15920" width="14.28515625" style="1" customWidth="1"/>
    <col min="15921" max="15922" width="11.5703125" style="1" customWidth="1"/>
    <col min="15923" max="15923" width="21.85546875" style="1" customWidth="1"/>
    <col min="15924" max="16115" width="11.42578125" style="1"/>
    <col min="16116" max="16116" width="21.85546875" style="1" customWidth="1"/>
    <col min="16117" max="16117" width="13.85546875" style="1" customWidth="1"/>
    <col min="16118" max="16118" width="38.7109375" style="1" customWidth="1"/>
    <col min="16119" max="16119" width="3" style="1" bestFit="1" customWidth="1"/>
    <col min="16120" max="16120" width="32.28515625" style="1" customWidth="1"/>
    <col min="16121" max="16121" width="46.28515625" style="1" customWidth="1"/>
    <col min="16122" max="16122" width="19" style="1" customWidth="1"/>
    <col min="16123" max="16123" width="0" style="1" hidden="1" customWidth="1"/>
    <col min="16124" max="16124" width="17.7109375" style="1" customWidth="1"/>
    <col min="16125" max="16125" width="0" style="1" hidden="1" customWidth="1"/>
    <col min="16126" max="16126" width="22.28515625" style="1" customWidth="1"/>
    <col min="16127" max="16127" width="5.28515625" style="1" customWidth="1"/>
    <col min="16128" max="16128" width="36.28515625" style="1" customWidth="1"/>
    <col min="16129" max="16129" width="5.7109375" style="1" customWidth="1"/>
    <col min="16130" max="16130" width="0" style="1" hidden="1" customWidth="1"/>
    <col min="16131" max="16131" width="20.7109375" style="1" customWidth="1"/>
    <col min="16132" max="16132" width="4.85546875" style="1" customWidth="1"/>
    <col min="16133" max="16133" width="0" style="1" hidden="1" customWidth="1"/>
    <col min="16134" max="16134" width="24.7109375" style="1" customWidth="1"/>
    <col min="16135" max="16135" width="12.28515625" style="1" customWidth="1"/>
    <col min="16136" max="16136" width="0" style="1" hidden="1" customWidth="1"/>
    <col min="16137" max="16137" width="3.42578125" style="1" customWidth="1"/>
    <col min="16138" max="16138" width="0" style="1" hidden="1" customWidth="1"/>
    <col min="16139" max="16139" width="17.7109375" style="1" customWidth="1"/>
    <col min="16140" max="16140" width="3.42578125" style="1" customWidth="1"/>
    <col min="16141" max="16141" width="0" style="1" hidden="1" customWidth="1"/>
    <col min="16142" max="16142" width="23.7109375" style="1" customWidth="1"/>
    <col min="16143" max="16143" width="10" style="1" customWidth="1"/>
    <col min="16144" max="16144" width="0" style="1" hidden="1" customWidth="1"/>
    <col min="16145" max="16146" width="14.7109375" style="1" customWidth="1"/>
    <col min="16147" max="16147" width="12.85546875" style="1" customWidth="1"/>
    <col min="16148" max="16148" width="3.28515625" style="1" customWidth="1"/>
    <col min="16149" max="16149" width="30.28515625" style="1" customWidth="1"/>
    <col min="16150" max="16150" width="5" style="1" customWidth="1"/>
    <col min="16151" max="16151" width="0" style="1" hidden="1" customWidth="1"/>
    <col min="16152" max="16152" width="14.28515625" style="1" customWidth="1"/>
    <col min="16153" max="16153" width="5.7109375" style="1" customWidth="1"/>
    <col min="16154" max="16154" width="0" style="1" hidden="1" customWidth="1"/>
    <col min="16155" max="16155" width="17.28515625" style="1" customWidth="1"/>
    <col min="16156" max="16156" width="12.7109375" style="1" customWidth="1"/>
    <col min="16157" max="16157" width="0" style="1" hidden="1" customWidth="1"/>
    <col min="16158" max="16158" width="5.28515625" style="1" customWidth="1"/>
    <col min="16159" max="16159" width="0" style="1" hidden="1" customWidth="1"/>
    <col min="16160" max="16160" width="17" style="1" customWidth="1"/>
    <col min="16161" max="16161" width="6.28515625" style="1" customWidth="1"/>
    <col min="16162" max="16162" width="0" style="1" hidden="1" customWidth="1"/>
    <col min="16163" max="16163" width="14.28515625" style="1" customWidth="1"/>
    <col min="16164" max="16164" width="7.5703125" style="1" customWidth="1"/>
    <col min="16165" max="16165" width="0" style="1" hidden="1" customWidth="1"/>
    <col min="16166" max="16167" width="14.28515625" style="1" customWidth="1"/>
    <col min="16168" max="16168" width="20.85546875" style="1" customWidth="1"/>
    <col min="16169" max="16169" width="14.42578125" style="1" customWidth="1"/>
    <col min="16170" max="16170" width="15" style="1" customWidth="1"/>
    <col min="16171" max="16171" width="2.7109375" style="1" customWidth="1"/>
    <col min="16172" max="16172" width="11.7109375" style="1" customWidth="1"/>
    <col min="16173" max="16173" width="11.5703125" style="1" customWidth="1"/>
    <col min="16174" max="16174" width="2.28515625" style="1" customWidth="1"/>
    <col min="16175" max="16175" width="41" style="1" customWidth="1"/>
    <col min="16176" max="16176" width="14.28515625" style="1" customWidth="1"/>
    <col min="16177" max="16178" width="11.5703125" style="1" customWidth="1"/>
    <col min="16179" max="16179" width="21.85546875" style="1" customWidth="1"/>
    <col min="16180" max="16373" width="11.42578125" style="1"/>
    <col min="16374" max="16384" width="11.5703125" style="1" customWidth="1"/>
  </cols>
  <sheetData>
    <row r="1" spans="1:76" ht="18.75" customHeight="1" x14ac:dyDescent="0.25">
      <c r="A1" s="754" t="s">
        <v>150</v>
      </c>
      <c r="B1" s="755"/>
      <c r="C1" s="755"/>
      <c r="D1" s="755"/>
      <c r="E1" s="755"/>
      <c r="F1" s="755"/>
      <c r="G1" s="755"/>
      <c r="H1" s="755"/>
      <c r="I1" s="755"/>
      <c r="J1" s="755"/>
      <c r="K1" s="755"/>
      <c r="L1" s="755"/>
      <c r="M1" s="755"/>
      <c r="N1" s="755"/>
      <c r="O1" s="755"/>
      <c r="P1" s="755"/>
      <c r="Q1" s="755"/>
      <c r="R1" s="755"/>
      <c r="S1" s="755"/>
      <c r="T1" s="755"/>
      <c r="U1" s="758" t="s">
        <v>151</v>
      </c>
      <c r="V1" s="758"/>
      <c r="W1" s="758"/>
      <c r="X1" s="758"/>
      <c r="Y1" s="758"/>
      <c r="Z1" s="758"/>
      <c r="AA1" s="758"/>
      <c r="AB1" s="758"/>
      <c r="AC1" s="760" t="s">
        <v>152</v>
      </c>
      <c r="AD1" s="760"/>
      <c r="AE1" s="760"/>
      <c r="AF1" s="760"/>
      <c r="AG1" s="760"/>
      <c r="AH1" s="760"/>
      <c r="AI1" s="760"/>
      <c r="AJ1" s="760"/>
      <c r="AK1" s="417"/>
      <c r="AL1" s="761" t="s">
        <v>153</v>
      </c>
      <c r="AM1" s="761"/>
      <c r="AN1" s="762"/>
      <c r="AO1" s="780" t="s">
        <v>522</v>
      </c>
      <c r="AP1" s="781"/>
      <c r="AQ1" s="781"/>
      <c r="AR1" s="781"/>
      <c r="AS1" s="781"/>
      <c r="AT1" s="781"/>
      <c r="AU1" s="781"/>
      <c r="AV1" s="781"/>
      <c r="AW1" s="781"/>
      <c r="AX1" s="781"/>
      <c r="AY1" s="781"/>
      <c r="AZ1" s="781"/>
      <c r="BA1" s="781"/>
      <c r="BB1" s="781"/>
      <c r="BC1" s="781"/>
      <c r="BD1" s="781"/>
      <c r="BE1" s="781"/>
      <c r="BF1" s="781"/>
      <c r="BG1" s="781"/>
      <c r="BH1" s="781"/>
      <c r="BI1" s="781"/>
      <c r="BJ1" s="781"/>
      <c r="BK1" s="781"/>
      <c r="BL1" s="781"/>
      <c r="BM1" s="781"/>
      <c r="BN1" s="781"/>
      <c r="BO1" s="781"/>
      <c r="BP1" s="781"/>
      <c r="BQ1" s="781"/>
      <c r="BR1" s="781"/>
      <c r="BS1" s="781"/>
      <c r="BT1" s="781"/>
      <c r="BU1" s="781"/>
      <c r="BV1" s="781"/>
      <c r="BW1" s="781"/>
      <c r="BX1" s="781"/>
    </row>
    <row r="2" spans="1:76" ht="17.25"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0" t="s">
        <v>154</v>
      </c>
      <c r="AD2" s="750" t="s">
        <v>156</v>
      </c>
      <c r="AE2" s="750"/>
      <c r="AF2" s="750"/>
      <c r="AG2" s="750"/>
      <c r="AH2" s="750" t="s">
        <v>157</v>
      </c>
      <c r="AI2" s="750"/>
      <c r="AJ2" s="750"/>
      <c r="AK2" s="751" t="s">
        <v>159</v>
      </c>
      <c r="AL2" s="751"/>
      <c r="AM2" s="751"/>
      <c r="AN2" s="752" t="s">
        <v>9</v>
      </c>
      <c r="AO2" s="753" t="s">
        <v>160</v>
      </c>
      <c r="AP2" s="747"/>
      <c r="AQ2" s="747" t="s">
        <v>126</v>
      </c>
      <c r="AR2" s="747" t="s">
        <v>161</v>
      </c>
      <c r="AS2" s="747" t="s">
        <v>162</v>
      </c>
      <c r="AT2" s="747" t="s">
        <v>163</v>
      </c>
      <c r="AU2" s="907" t="s">
        <v>164</v>
      </c>
      <c r="AV2" s="779"/>
      <c r="AW2" s="779"/>
      <c r="AX2" s="779"/>
      <c r="AY2" s="779"/>
      <c r="AZ2" s="779"/>
      <c r="BA2" s="779"/>
      <c r="BB2" s="779"/>
      <c r="BC2" s="779"/>
      <c r="BD2" s="779"/>
      <c r="BE2" s="779"/>
      <c r="BF2" s="779"/>
      <c r="BG2" s="779"/>
      <c r="BH2" s="779"/>
      <c r="BI2" s="779"/>
      <c r="BJ2" s="779"/>
      <c r="BK2" s="779"/>
      <c r="BL2" s="779"/>
      <c r="BM2" s="779"/>
      <c r="BN2" s="779"/>
      <c r="BO2" s="779"/>
      <c r="BP2" s="779"/>
      <c r="BQ2" s="779"/>
      <c r="BR2" s="779"/>
      <c r="BS2" s="779"/>
      <c r="BT2" s="779"/>
      <c r="BU2" s="779"/>
      <c r="BV2" s="779"/>
      <c r="BW2" s="779"/>
      <c r="BX2" s="779"/>
    </row>
    <row r="3" spans="1:76" s="15" customFormat="1" ht="39" customHeight="1" x14ac:dyDescent="0.25">
      <c r="A3" s="137" t="s">
        <v>165</v>
      </c>
      <c r="B3" s="343" t="s">
        <v>124</v>
      </c>
      <c r="C3" s="343" t="s">
        <v>6</v>
      </c>
      <c r="D3" s="343" t="s">
        <v>1</v>
      </c>
      <c r="E3" s="343" t="s">
        <v>2</v>
      </c>
      <c r="F3" s="343" t="s">
        <v>166</v>
      </c>
      <c r="G3" s="749" t="s">
        <v>167</v>
      </c>
      <c r="H3" s="749"/>
      <c r="I3" s="343" t="s">
        <v>168</v>
      </c>
      <c r="J3" s="343" t="s">
        <v>16</v>
      </c>
      <c r="K3" s="343" t="s">
        <v>169</v>
      </c>
      <c r="L3" s="343" t="s">
        <v>170</v>
      </c>
      <c r="M3" s="343" t="s">
        <v>13</v>
      </c>
      <c r="N3" s="343" t="s">
        <v>146</v>
      </c>
      <c r="O3" s="343" t="s">
        <v>14</v>
      </c>
      <c r="P3" s="343" t="s">
        <v>146</v>
      </c>
      <c r="Q3" s="343" t="s">
        <v>15</v>
      </c>
      <c r="R3" s="343" t="s">
        <v>146</v>
      </c>
      <c r="S3" s="343" t="s">
        <v>171</v>
      </c>
      <c r="T3" s="343" t="s">
        <v>11</v>
      </c>
      <c r="U3" s="138" t="s">
        <v>172</v>
      </c>
      <c r="V3" s="136" t="s">
        <v>173</v>
      </c>
      <c r="W3" s="138" t="s">
        <v>146</v>
      </c>
      <c r="X3" s="136" t="s">
        <v>174</v>
      </c>
      <c r="Y3" s="138" t="s">
        <v>146</v>
      </c>
      <c r="Z3" s="136" t="s">
        <v>175</v>
      </c>
      <c r="AA3" s="136" t="s">
        <v>146</v>
      </c>
      <c r="AB3" s="136" t="s">
        <v>176</v>
      </c>
      <c r="AC3" s="750"/>
      <c r="AD3" s="344" t="s">
        <v>5</v>
      </c>
      <c r="AE3" s="139" t="s">
        <v>177</v>
      </c>
      <c r="AF3" s="344" t="s">
        <v>178</v>
      </c>
      <c r="AG3" s="344" t="s">
        <v>177</v>
      </c>
      <c r="AH3" s="750"/>
      <c r="AI3" s="750" t="s">
        <v>7</v>
      </c>
      <c r="AJ3" s="750"/>
      <c r="AK3" s="751"/>
      <c r="AL3" s="751"/>
      <c r="AM3" s="751"/>
      <c r="AN3" s="752"/>
      <c r="AO3" s="753"/>
      <c r="AP3" s="747"/>
      <c r="AQ3" s="747"/>
      <c r="AR3" s="747"/>
      <c r="AS3" s="747"/>
      <c r="AT3" s="747"/>
      <c r="AU3" s="341" t="s">
        <v>183</v>
      </c>
      <c r="AV3" s="341" t="s">
        <v>1029</v>
      </c>
      <c r="AW3" s="341" t="s">
        <v>184</v>
      </c>
      <c r="AX3" s="341" t="s">
        <v>1025</v>
      </c>
      <c r="AY3" s="341" t="s">
        <v>1026</v>
      </c>
      <c r="AZ3" s="341" t="s">
        <v>183</v>
      </c>
      <c r="BA3" s="341" t="s">
        <v>1029</v>
      </c>
      <c r="BB3" s="341" t="s">
        <v>184</v>
      </c>
      <c r="BC3" s="341" t="s">
        <v>1025</v>
      </c>
      <c r="BD3" s="341" t="s">
        <v>1026</v>
      </c>
      <c r="BE3" s="341" t="s">
        <v>183</v>
      </c>
      <c r="BF3" s="341" t="s">
        <v>1029</v>
      </c>
      <c r="BG3" s="341" t="s">
        <v>184</v>
      </c>
      <c r="BH3" s="341" t="s">
        <v>1025</v>
      </c>
      <c r="BI3" s="341" t="s">
        <v>1026</v>
      </c>
      <c r="BJ3" s="341" t="s">
        <v>183</v>
      </c>
      <c r="BK3" s="341" t="s">
        <v>1029</v>
      </c>
      <c r="BL3" s="341" t="s">
        <v>184</v>
      </c>
      <c r="BM3" s="341" t="s">
        <v>1025</v>
      </c>
      <c r="BN3" s="341" t="s">
        <v>1026</v>
      </c>
      <c r="BO3" s="341" t="s">
        <v>183</v>
      </c>
      <c r="BP3" s="341" t="s">
        <v>1029</v>
      </c>
      <c r="BQ3" s="341" t="s">
        <v>184</v>
      </c>
      <c r="BR3" s="341" t="s">
        <v>1025</v>
      </c>
      <c r="BS3" s="341" t="s">
        <v>1026</v>
      </c>
      <c r="BT3" s="341" t="s">
        <v>183</v>
      </c>
      <c r="BU3" s="341" t="s">
        <v>1029</v>
      </c>
      <c r="BV3" s="341" t="s">
        <v>184</v>
      </c>
      <c r="BW3" s="341" t="s">
        <v>1025</v>
      </c>
      <c r="BX3" s="341" t="s">
        <v>1026</v>
      </c>
    </row>
    <row r="4" spans="1:76" ht="234" customHeight="1" x14ac:dyDescent="0.25">
      <c r="A4" s="737" t="s">
        <v>186</v>
      </c>
      <c r="B4" s="725" t="s">
        <v>99</v>
      </c>
      <c r="C4" s="725" t="s">
        <v>89</v>
      </c>
      <c r="D4" s="725" t="s">
        <v>76</v>
      </c>
      <c r="E4" s="725" t="s">
        <v>34</v>
      </c>
      <c r="F4" s="741" t="s">
        <v>696</v>
      </c>
      <c r="G4" s="980" t="s">
        <v>1105</v>
      </c>
      <c r="H4" s="980" t="s">
        <v>697</v>
      </c>
      <c r="I4" s="987" t="s">
        <v>698</v>
      </c>
      <c r="J4" s="984" t="s">
        <v>92</v>
      </c>
      <c r="K4" s="984">
        <v>1</v>
      </c>
      <c r="L4" s="985">
        <f>IF(J4="Diaria",+(K4/360),IF(J4="Mensual",+(K4/12),IF(J4="Bimestral",+(K4/6),IF(J4="Trimestral",+(K4/4),IF(J4="Semestral",+(K4/2),IF(J4="Anual",+(K4/1),""))))))</f>
        <v>0.5</v>
      </c>
      <c r="M4" s="984" t="s">
        <v>70</v>
      </c>
      <c r="N4" s="984">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984" t="s">
        <v>70</v>
      </c>
      <c r="P4" s="984">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v>
      </c>
      <c r="Q4" s="984" t="s">
        <v>31</v>
      </c>
      <c r="R4" s="984">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0.2</v>
      </c>
      <c r="S4" s="982" t="s">
        <v>57</v>
      </c>
      <c r="T4" s="982" t="s">
        <v>58</v>
      </c>
      <c r="U4" s="982">
        <f>+MAX(N4,P4,R4)</f>
        <v>0.2</v>
      </c>
      <c r="V4" s="974" t="str">
        <f>IF(L4&lt;=20%,"Muy baja",IF(L4&lt;=40%,"Baja",IF(L4&lt;=60%,"Media",IF(L4&lt;=80%,"Alta",IF(L4&lt;=100%,"Muy alta",IF(L4&gt;=100%,"Muy alta",""))))))</f>
        <v>Media</v>
      </c>
      <c r="W4" s="975">
        <f>+IFERROR(VLOOKUP(V4,[11]Fórmula!$F$1:$G$6,2,FALSE),"")</f>
        <v>0.6</v>
      </c>
      <c r="X4" s="974" t="str">
        <f>IF(U4=20%,"Leve",IF(U4=40%,"Menor",IF(U4=60%,"Moderado",IF(U4=80%,"Mayor",IF(U4=100%,"Catastrófico","")))))</f>
        <v>Leve</v>
      </c>
      <c r="Y4" s="975">
        <f>+IFERROR(VLOOKUP(X4,[11]Fórmula!$H$1:$I$6,2,FALSE),"")</f>
        <v>0.2</v>
      </c>
      <c r="Z4" s="982" t="str">
        <f>+IFERROR(VLOOKUP(V4&amp;X4,[11]Fórmula!$C$2:$D$26,2,FALSE),"")</f>
        <v>Moderado</v>
      </c>
      <c r="AA4" s="975">
        <f>IF(Z4="Bajo",25%,IF(Z4="Moderado",50%,IF(Z4="Alto",75%,IF(Z4="Extremo",100%,""))))</f>
        <v>0.5</v>
      </c>
      <c r="AB4" s="975"/>
      <c r="AC4" s="106" t="s">
        <v>1000</v>
      </c>
      <c r="AD4" s="106" t="s">
        <v>54</v>
      </c>
      <c r="AE4" s="107">
        <f t="shared" ref="AE4:AE10" si="0">IF(AD4="Preventivo",25%,IF(AD4="Detectivo",15%,IF(AD4="Correctivo",10%,"")))</f>
        <v>0.25</v>
      </c>
      <c r="AF4" s="102" t="s">
        <v>194</v>
      </c>
      <c r="AG4" s="107">
        <f t="shared" ref="AG4:AG10" si="1">IF(AF4="Manual",15%,IF(AF4="Automático",25%,""))</f>
        <v>0.15</v>
      </c>
      <c r="AH4" s="107">
        <f t="shared" ref="AH4:AH10" si="2">+AG4+AE4</f>
        <v>0.4</v>
      </c>
      <c r="AI4" s="399" t="s">
        <v>39</v>
      </c>
      <c r="AJ4" s="102"/>
      <c r="AK4" s="102">
        <f>+AH4*AA4</f>
        <v>0.2</v>
      </c>
      <c r="AL4" s="109">
        <f>+AA4-AK4</f>
        <v>0.3</v>
      </c>
      <c r="AM4" s="815" t="str">
        <f>+IF(C4="Corrupción","Moderado",IF(AL6&lt;=25%,"Bajo",IF(AL6&lt;=50%,"Moderado",IF(AL6&lt;=75%,"Alto",IF(AL6&gt;75%,"Extremo","")))))</f>
        <v>Bajo</v>
      </c>
      <c r="AN4" s="986" t="s">
        <v>56</v>
      </c>
      <c r="AO4" s="981">
        <v>1</v>
      </c>
      <c r="AP4" s="980" t="s">
        <v>700</v>
      </c>
      <c r="AQ4" s="980" t="s">
        <v>701</v>
      </c>
      <c r="AR4" s="983">
        <v>45292</v>
      </c>
      <c r="AS4" s="983">
        <v>45657</v>
      </c>
      <c r="AT4" s="980" t="s">
        <v>664</v>
      </c>
      <c r="AU4" s="34">
        <v>45351</v>
      </c>
      <c r="AV4" s="34"/>
      <c r="AW4" s="97"/>
      <c r="AX4" s="97"/>
      <c r="AY4" s="97"/>
      <c r="AZ4" s="34">
        <v>45412</v>
      </c>
      <c r="BA4" s="34"/>
      <c r="BB4" s="97"/>
      <c r="BC4" s="97"/>
      <c r="BD4" s="97"/>
      <c r="BE4" s="34">
        <v>45473</v>
      </c>
      <c r="BF4" s="34"/>
      <c r="BG4" s="97"/>
      <c r="BH4" s="97"/>
      <c r="BI4" s="97"/>
      <c r="BJ4" s="34">
        <v>45535</v>
      </c>
      <c r="BK4" s="34"/>
      <c r="BL4" s="97"/>
      <c r="BM4" s="97"/>
      <c r="BN4" s="97"/>
      <c r="BO4" s="34">
        <v>45596</v>
      </c>
      <c r="BP4" s="34"/>
      <c r="BQ4" s="97"/>
      <c r="BR4" s="97"/>
      <c r="BS4" s="97"/>
      <c r="BT4" s="34">
        <v>45657</v>
      </c>
      <c r="BU4" s="34"/>
      <c r="BV4" s="97"/>
      <c r="BW4" s="97"/>
      <c r="BX4" s="97"/>
    </row>
    <row r="5" spans="1:76" ht="293.25" x14ac:dyDescent="0.25">
      <c r="A5" s="737"/>
      <c r="B5" s="725"/>
      <c r="C5" s="725"/>
      <c r="D5" s="725"/>
      <c r="E5" s="725"/>
      <c r="F5" s="741"/>
      <c r="G5" s="980"/>
      <c r="H5" s="980"/>
      <c r="I5" s="987"/>
      <c r="J5" s="984"/>
      <c r="K5" s="984"/>
      <c r="L5" s="985"/>
      <c r="M5" s="984"/>
      <c r="N5" s="984"/>
      <c r="O5" s="984"/>
      <c r="P5" s="984"/>
      <c r="Q5" s="984"/>
      <c r="R5" s="984"/>
      <c r="S5" s="982"/>
      <c r="T5" s="982"/>
      <c r="U5" s="982"/>
      <c r="V5" s="974"/>
      <c r="W5" s="975"/>
      <c r="X5" s="974"/>
      <c r="Y5" s="975"/>
      <c r="Z5" s="982"/>
      <c r="AA5" s="975"/>
      <c r="AB5" s="975"/>
      <c r="AC5" s="106" t="s">
        <v>999</v>
      </c>
      <c r="AD5" s="106" t="s">
        <v>37</v>
      </c>
      <c r="AE5" s="107">
        <f t="shared" si="0"/>
        <v>0.15</v>
      </c>
      <c r="AF5" s="102" t="s">
        <v>194</v>
      </c>
      <c r="AG5" s="107">
        <f t="shared" si="1"/>
        <v>0.15</v>
      </c>
      <c r="AH5" s="107">
        <f t="shared" si="2"/>
        <v>0.3</v>
      </c>
      <c r="AI5" s="399" t="s">
        <v>39</v>
      </c>
      <c r="AJ5" s="102"/>
      <c r="AK5" s="102">
        <f>+AL4*AH5</f>
        <v>0.09</v>
      </c>
      <c r="AL5" s="109">
        <f>+AL4-AK5</f>
        <v>0.21</v>
      </c>
      <c r="AM5" s="815"/>
      <c r="AN5" s="986"/>
      <c r="AO5" s="981"/>
      <c r="AP5" s="980"/>
      <c r="AQ5" s="980"/>
      <c r="AR5" s="983"/>
      <c r="AS5" s="983"/>
      <c r="AT5" s="980"/>
      <c r="AU5" s="34">
        <v>45351</v>
      </c>
      <c r="AV5" s="34"/>
      <c r="AW5" s="97"/>
      <c r="AX5" s="97"/>
      <c r="AY5" s="97"/>
      <c r="AZ5" s="34">
        <v>45412</v>
      </c>
      <c r="BA5" s="34"/>
      <c r="BB5" s="97"/>
      <c r="BC5" s="97"/>
      <c r="BD5" s="97"/>
      <c r="BE5" s="34">
        <v>45473</v>
      </c>
      <c r="BF5" s="34"/>
      <c r="BG5" s="97"/>
      <c r="BH5" s="97"/>
      <c r="BI5" s="97"/>
      <c r="BJ5" s="34">
        <v>45535</v>
      </c>
      <c r="BK5" s="34"/>
      <c r="BL5" s="97"/>
      <c r="BM5" s="97"/>
      <c r="BN5" s="97"/>
      <c r="BO5" s="34">
        <v>45596</v>
      </c>
      <c r="BP5" s="34"/>
      <c r="BQ5" s="97"/>
      <c r="BR5" s="97"/>
      <c r="BS5" s="97"/>
      <c r="BT5" s="34">
        <v>45657</v>
      </c>
      <c r="BU5" s="34"/>
      <c r="BV5" s="97"/>
      <c r="BW5" s="97"/>
      <c r="BX5" s="97"/>
    </row>
    <row r="6" spans="1:76" ht="219" customHeight="1" x14ac:dyDescent="0.25">
      <c r="A6" s="737"/>
      <c r="B6" s="725"/>
      <c r="C6" s="725"/>
      <c r="D6" s="725"/>
      <c r="E6" s="725"/>
      <c r="F6" s="741"/>
      <c r="G6" s="980"/>
      <c r="H6" s="980"/>
      <c r="I6" s="987"/>
      <c r="J6" s="984"/>
      <c r="K6" s="984"/>
      <c r="L6" s="985"/>
      <c r="M6" s="984"/>
      <c r="N6" s="984"/>
      <c r="O6" s="984"/>
      <c r="P6" s="984"/>
      <c r="Q6" s="984"/>
      <c r="R6" s="984"/>
      <c r="S6" s="982"/>
      <c r="T6" s="982"/>
      <c r="U6" s="982"/>
      <c r="V6" s="974"/>
      <c r="W6" s="975"/>
      <c r="X6" s="974"/>
      <c r="Y6" s="975"/>
      <c r="Z6" s="982"/>
      <c r="AA6" s="975"/>
      <c r="AB6" s="975"/>
      <c r="AC6" s="106" t="s">
        <v>998</v>
      </c>
      <c r="AD6" s="106" t="s">
        <v>37</v>
      </c>
      <c r="AE6" s="107">
        <f t="shared" si="0"/>
        <v>0.15</v>
      </c>
      <c r="AF6" s="102" t="s">
        <v>194</v>
      </c>
      <c r="AG6" s="107">
        <f t="shared" si="1"/>
        <v>0.15</v>
      </c>
      <c r="AH6" s="107">
        <f t="shared" si="2"/>
        <v>0.3</v>
      </c>
      <c r="AI6" s="399" t="s">
        <v>39</v>
      </c>
      <c r="AJ6" s="102"/>
      <c r="AK6" s="102">
        <f>+AL5*AH6</f>
        <v>6.3E-2</v>
      </c>
      <c r="AL6" s="109">
        <f>+AL5-AK6</f>
        <v>0.14699999999999999</v>
      </c>
      <c r="AM6" s="815"/>
      <c r="AN6" s="986"/>
      <c r="AO6" s="198">
        <v>2</v>
      </c>
      <c r="AP6" s="199" t="s">
        <v>702</v>
      </c>
      <c r="AQ6" s="402" t="s">
        <v>701</v>
      </c>
      <c r="AR6" s="200">
        <v>45292</v>
      </c>
      <c r="AS6" s="200">
        <v>45656</v>
      </c>
      <c r="AT6" s="403" t="s">
        <v>703</v>
      </c>
      <c r="AU6" s="34">
        <v>45351</v>
      </c>
      <c r="AV6" s="34"/>
      <c r="AW6" s="90"/>
      <c r="AX6" s="90"/>
      <c r="AY6" s="90"/>
      <c r="AZ6" s="34">
        <v>45412</v>
      </c>
      <c r="BA6" s="34"/>
      <c r="BB6" s="90"/>
      <c r="BC6" s="90"/>
      <c r="BD6" s="90"/>
      <c r="BE6" s="34">
        <v>45473</v>
      </c>
      <c r="BF6" s="34"/>
      <c r="BG6" s="90"/>
      <c r="BH6" s="90"/>
      <c r="BI6" s="90"/>
      <c r="BJ6" s="34">
        <v>45535</v>
      </c>
      <c r="BK6" s="34"/>
      <c r="BL6" s="90"/>
      <c r="BM6" s="90"/>
      <c r="BN6" s="90"/>
      <c r="BO6" s="34">
        <v>45596</v>
      </c>
      <c r="BP6" s="34"/>
      <c r="BQ6" s="90"/>
      <c r="BR6" s="90"/>
      <c r="BS6" s="90"/>
      <c r="BT6" s="34">
        <v>45657</v>
      </c>
      <c r="BU6" s="34"/>
      <c r="BV6" s="90"/>
      <c r="BW6" s="90"/>
      <c r="BX6" s="90"/>
    </row>
    <row r="7" spans="1:76" ht="273.75" customHeight="1" x14ac:dyDescent="0.25">
      <c r="A7" s="915" t="s">
        <v>196</v>
      </c>
      <c r="B7" s="916" t="s">
        <v>99</v>
      </c>
      <c r="C7" s="916" t="s">
        <v>89</v>
      </c>
      <c r="D7" s="916" t="s">
        <v>76</v>
      </c>
      <c r="E7" s="916" t="s">
        <v>88</v>
      </c>
      <c r="F7" s="995" t="s">
        <v>704</v>
      </c>
      <c r="G7" s="995" t="s">
        <v>1106</v>
      </c>
      <c r="H7" s="995" t="s">
        <v>705</v>
      </c>
      <c r="I7" s="995" t="s">
        <v>706</v>
      </c>
      <c r="J7" s="916" t="s">
        <v>92</v>
      </c>
      <c r="K7" s="916">
        <v>1</v>
      </c>
      <c r="L7" s="918">
        <f>IF(J7="Diaria",+(K7/360),IF(J7="Mensual",+(K7/12),IF(J7="Bimestral",+(K7/6),IF(J7="Trimestral",+(K7/4),IF(J7="Semestral",+(K7/2),IF(J7="Anual",+(K7/1),""))))))</f>
        <v>0.5</v>
      </c>
      <c r="M7" s="916" t="s">
        <v>60</v>
      </c>
      <c r="N7" s="725">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0.6</v>
      </c>
      <c r="O7" s="916" t="s">
        <v>46</v>
      </c>
      <c r="P7" s="725">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916" t="s">
        <v>70</v>
      </c>
      <c r="R7" s="725">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919" t="s">
        <v>57</v>
      </c>
      <c r="T7" s="919" t="s">
        <v>58</v>
      </c>
      <c r="U7" s="720">
        <f>+MAX(N7,P7,R7)</f>
        <v>0.6</v>
      </c>
      <c r="V7" s="928" t="str">
        <f>IF(L7&lt;=20%,"Muy baja",IF(L7&lt;=40%,"Baja",IF(L7&lt;=60%,"Media",IF(L7&lt;=80%,"Alta",IF(L7&lt;=100%,"Muy alta",IF(L7&gt;=100%,"Muy alta",""))))))</f>
        <v>Media</v>
      </c>
      <c r="W7" s="731">
        <f>+IFERROR(VLOOKUP(V7,[11]Fórmula!$F$1:$G$6,2,FALSE),"")</f>
        <v>0.6</v>
      </c>
      <c r="X7" s="928" t="str">
        <f>IF(U7=20%,"Leve",IF(U7=40%,"Menor",IF(U7=60%,"Moderado",IF(U7=80%,"Mayor",IF(U7=100%,"Catastrófico","")))))</f>
        <v>Moderado</v>
      </c>
      <c r="Y7" s="731">
        <f>+IFERROR(VLOOKUP(X7,[11]Fórmula!$H$1:$I$6,2,FALSE),"")</f>
        <v>0.6</v>
      </c>
      <c r="Z7" s="924" t="str">
        <f>+IFERROR(VLOOKUP(V7&amp;X7,[11]Fórmula!$C$2:$D$26,2,FALSE),"")</f>
        <v>Moderado</v>
      </c>
      <c r="AA7" s="723">
        <f>IF(Z7="Bajo",25%,IF(Z7="Moderado",50%,IF(Z7="Alto",75%,IF(Z7="Extremo",100%,""))))</f>
        <v>0.5</v>
      </c>
      <c r="AB7" s="922"/>
      <c r="AC7" s="49" t="s">
        <v>997</v>
      </c>
      <c r="AD7" s="49" t="s">
        <v>54</v>
      </c>
      <c r="AE7" s="31">
        <f t="shared" si="0"/>
        <v>0.25</v>
      </c>
      <c r="AF7" s="335" t="s">
        <v>194</v>
      </c>
      <c r="AG7" s="31">
        <f t="shared" si="1"/>
        <v>0.15</v>
      </c>
      <c r="AH7" s="31">
        <f t="shared" si="2"/>
        <v>0.4</v>
      </c>
      <c r="AI7" s="322" t="s">
        <v>23</v>
      </c>
      <c r="AJ7" s="335" t="s">
        <v>707</v>
      </c>
      <c r="AK7" s="335">
        <f>+AH7*AA7</f>
        <v>0.2</v>
      </c>
      <c r="AL7" s="32">
        <f>+AA7-AK7</f>
        <v>0.3</v>
      </c>
      <c r="AM7" s="769" t="str">
        <f>+IF(C7="Corrupción","Moderado",IF(AL11&lt;=25%,"Bajo",IF(AL11&lt;=50%,"Moderado",IF(AL11&lt;=75%,"Alto",IF(AL11&gt;75%,"Extremo","")))))</f>
        <v>Bajo</v>
      </c>
      <c r="AN7" s="925" t="s">
        <v>56</v>
      </c>
      <c r="AO7" s="147">
        <v>1</v>
      </c>
      <c r="AP7" s="94" t="s">
        <v>708</v>
      </c>
      <c r="AQ7" s="324" t="s">
        <v>699</v>
      </c>
      <c r="AR7" s="325">
        <v>45292</v>
      </c>
      <c r="AS7" s="325">
        <v>45656</v>
      </c>
      <c r="AT7" s="48" t="s">
        <v>709</v>
      </c>
      <c r="AU7" s="34">
        <v>45351</v>
      </c>
      <c r="AV7" s="34"/>
      <c r="AW7" s="34"/>
      <c r="AX7" s="34"/>
      <c r="AY7" s="34"/>
      <c r="AZ7" s="34">
        <v>45412</v>
      </c>
      <c r="BA7" s="34"/>
      <c r="BB7" s="34"/>
      <c r="BC7" s="34"/>
      <c r="BD7" s="34"/>
      <c r="BE7" s="34">
        <v>45473</v>
      </c>
      <c r="BF7" s="34"/>
      <c r="BG7" s="34"/>
      <c r="BH7" s="34"/>
      <c r="BI7" s="34"/>
      <c r="BJ7" s="34">
        <v>45535</v>
      </c>
      <c r="BK7" s="34"/>
      <c r="BL7" s="34"/>
      <c r="BM7" s="34"/>
      <c r="BN7" s="34"/>
      <c r="BO7" s="34">
        <v>45596</v>
      </c>
      <c r="BP7" s="34"/>
      <c r="BQ7" s="34"/>
      <c r="BR7" s="34"/>
      <c r="BS7" s="34"/>
      <c r="BT7" s="34">
        <v>45657</v>
      </c>
      <c r="BU7" s="34"/>
      <c r="BV7" s="34"/>
      <c r="BW7" s="34"/>
      <c r="BX7" s="34"/>
    </row>
    <row r="8" spans="1:76" ht="183.75" customHeight="1" x14ac:dyDescent="0.25">
      <c r="A8" s="785"/>
      <c r="B8" s="788"/>
      <c r="C8" s="788"/>
      <c r="D8" s="788"/>
      <c r="E8" s="788"/>
      <c r="F8" s="996"/>
      <c r="G8" s="996"/>
      <c r="H8" s="996"/>
      <c r="I8" s="996"/>
      <c r="J8" s="788"/>
      <c r="K8" s="788"/>
      <c r="L8" s="798"/>
      <c r="M8" s="788"/>
      <c r="N8" s="725"/>
      <c r="O8" s="788"/>
      <c r="P8" s="725"/>
      <c r="Q8" s="788"/>
      <c r="R8" s="725"/>
      <c r="S8" s="801"/>
      <c r="T8" s="801"/>
      <c r="U8" s="720"/>
      <c r="V8" s="807"/>
      <c r="W8" s="731"/>
      <c r="X8" s="807"/>
      <c r="Y8" s="731"/>
      <c r="Z8" s="988"/>
      <c r="AA8" s="723"/>
      <c r="AB8" s="989"/>
      <c r="AC8" s="49" t="s">
        <v>993</v>
      </c>
      <c r="AD8" s="49" t="s">
        <v>54</v>
      </c>
      <c r="AE8" s="31">
        <f t="shared" si="0"/>
        <v>0.25</v>
      </c>
      <c r="AF8" s="335" t="s">
        <v>194</v>
      </c>
      <c r="AG8" s="31">
        <f t="shared" si="1"/>
        <v>0.15</v>
      </c>
      <c r="AH8" s="31">
        <f t="shared" si="2"/>
        <v>0.4</v>
      </c>
      <c r="AI8" s="322" t="s">
        <v>23</v>
      </c>
      <c r="AJ8" s="335" t="s">
        <v>710</v>
      </c>
      <c r="AK8" s="335">
        <f>+AL7*AH8</f>
        <v>0.12</v>
      </c>
      <c r="AL8" s="32">
        <f>+AL7-AK8</f>
        <v>0.18</v>
      </c>
      <c r="AM8" s="794"/>
      <c r="AN8" s="971"/>
      <c r="AO8" s="153">
        <v>2</v>
      </c>
      <c r="AP8" s="199" t="s">
        <v>711</v>
      </c>
      <c r="AQ8" s="402" t="s">
        <v>712</v>
      </c>
      <c r="AR8" s="200">
        <v>45292</v>
      </c>
      <c r="AS8" s="200">
        <v>45656</v>
      </c>
      <c r="AT8" s="222" t="s">
        <v>713</v>
      </c>
      <c r="AU8" s="34">
        <v>45351</v>
      </c>
      <c r="AV8" s="34"/>
      <c r="AW8" s="34"/>
      <c r="AX8" s="34"/>
      <c r="AY8" s="34"/>
      <c r="AZ8" s="34">
        <v>45412</v>
      </c>
      <c r="BA8" s="34"/>
      <c r="BB8" s="34"/>
      <c r="BC8" s="34"/>
      <c r="BD8" s="34"/>
      <c r="BE8" s="34">
        <v>45473</v>
      </c>
      <c r="BF8" s="34"/>
      <c r="BG8" s="34"/>
      <c r="BH8" s="34"/>
      <c r="BI8" s="34"/>
      <c r="BJ8" s="34">
        <v>45535</v>
      </c>
      <c r="BK8" s="34"/>
      <c r="BL8" s="34"/>
      <c r="BM8" s="34"/>
      <c r="BN8" s="34"/>
      <c r="BO8" s="34">
        <v>45596</v>
      </c>
      <c r="BP8" s="34"/>
      <c r="BQ8" s="34"/>
      <c r="BR8" s="34"/>
      <c r="BS8" s="34"/>
      <c r="BT8" s="34">
        <v>45657</v>
      </c>
      <c r="BU8" s="34"/>
      <c r="BV8" s="34"/>
      <c r="BW8" s="34"/>
      <c r="BX8" s="34"/>
    </row>
    <row r="9" spans="1:76" ht="190.5" customHeight="1" x14ac:dyDescent="0.25">
      <c r="A9" s="785"/>
      <c r="B9" s="788"/>
      <c r="C9" s="788"/>
      <c r="D9" s="788"/>
      <c r="E9" s="788"/>
      <c r="F9" s="996"/>
      <c r="G9" s="996"/>
      <c r="H9" s="996"/>
      <c r="I9" s="996"/>
      <c r="J9" s="788"/>
      <c r="K9" s="788"/>
      <c r="L9" s="798"/>
      <c r="M9" s="788"/>
      <c r="N9" s="725"/>
      <c r="O9" s="788"/>
      <c r="P9" s="725"/>
      <c r="Q9" s="788"/>
      <c r="R9" s="725"/>
      <c r="S9" s="801"/>
      <c r="T9" s="801"/>
      <c r="U9" s="720"/>
      <c r="V9" s="807"/>
      <c r="W9" s="731"/>
      <c r="X9" s="807"/>
      <c r="Y9" s="731"/>
      <c r="Z9" s="988"/>
      <c r="AA9" s="723"/>
      <c r="AB9" s="989"/>
      <c r="AC9" s="49" t="s">
        <v>996</v>
      </c>
      <c r="AD9" s="49" t="s">
        <v>37</v>
      </c>
      <c r="AE9" s="31">
        <f t="shared" si="0"/>
        <v>0.15</v>
      </c>
      <c r="AF9" s="335" t="s">
        <v>194</v>
      </c>
      <c r="AG9" s="31">
        <f t="shared" si="1"/>
        <v>0.15</v>
      </c>
      <c r="AH9" s="31">
        <f t="shared" si="2"/>
        <v>0.3</v>
      </c>
      <c r="AI9" s="322" t="s">
        <v>23</v>
      </c>
      <c r="AJ9" s="335" t="s">
        <v>714</v>
      </c>
      <c r="AK9" s="335">
        <f>+AL8*AH9</f>
        <v>5.3999999999999999E-2</v>
      </c>
      <c r="AL9" s="32">
        <f>+AL8-AK9</f>
        <v>0.126</v>
      </c>
      <c r="AM9" s="794"/>
      <c r="AN9" s="971"/>
      <c r="AO9" s="153">
        <v>3</v>
      </c>
      <c r="AP9" s="47" t="s">
        <v>715</v>
      </c>
      <c r="AQ9" s="324" t="s">
        <v>699</v>
      </c>
      <c r="AR9" s="200">
        <v>45292</v>
      </c>
      <c r="AS9" s="200">
        <v>45656</v>
      </c>
      <c r="AT9" s="48" t="s">
        <v>1075</v>
      </c>
      <c r="AU9" s="34">
        <v>45351</v>
      </c>
      <c r="AV9" s="34"/>
      <c r="AW9" s="34"/>
      <c r="AX9" s="34"/>
      <c r="AY9" s="34"/>
      <c r="AZ9" s="34">
        <v>45412</v>
      </c>
      <c r="BA9" s="34"/>
      <c r="BB9" s="34"/>
      <c r="BC9" s="34"/>
      <c r="BD9" s="34"/>
      <c r="BE9" s="34">
        <v>45473</v>
      </c>
      <c r="BF9" s="34"/>
      <c r="BG9" s="34"/>
      <c r="BH9" s="34"/>
      <c r="BI9" s="34"/>
      <c r="BJ9" s="34">
        <v>45535</v>
      </c>
      <c r="BK9" s="34"/>
      <c r="BL9" s="34"/>
      <c r="BM9" s="34"/>
      <c r="BN9" s="34"/>
      <c r="BO9" s="34">
        <v>45596</v>
      </c>
      <c r="BP9" s="34"/>
      <c r="BQ9" s="34"/>
      <c r="BR9" s="34"/>
      <c r="BS9" s="34"/>
      <c r="BT9" s="34">
        <v>45657</v>
      </c>
      <c r="BU9" s="34"/>
      <c r="BV9" s="34"/>
      <c r="BW9" s="34"/>
      <c r="BX9" s="34"/>
    </row>
    <row r="10" spans="1:76" ht="155.25" customHeight="1" x14ac:dyDescent="0.25">
      <c r="A10" s="785"/>
      <c r="B10" s="788"/>
      <c r="C10" s="788"/>
      <c r="D10" s="788"/>
      <c r="E10" s="788"/>
      <c r="F10" s="996"/>
      <c r="G10" s="996"/>
      <c r="H10" s="996"/>
      <c r="I10" s="996"/>
      <c r="J10" s="788"/>
      <c r="K10" s="788"/>
      <c r="L10" s="798"/>
      <c r="M10" s="788"/>
      <c r="N10" s="725"/>
      <c r="O10" s="788"/>
      <c r="P10" s="725"/>
      <c r="Q10" s="788"/>
      <c r="R10" s="725"/>
      <c r="S10" s="801"/>
      <c r="T10" s="801"/>
      <c r="U10" s="720"/>
      <c r="V10" s="807"/>
      <c r="W10" s="731"/>
      <c r="X10" s="807"/>
      <c r="Y10" s="731"/>
      <c r="Z10" s="988"/>
      <c r="AA10" s="723"/>
      <c r="AB10" s="989"/>
      <c r="AC10" s="106" t="s">
        <v>995</v>
      </c>
      <c r="AD10" s="106" t="s">
        <v>37</v>
      </c>
      <c r="AE10" s="107">
        <f t="shared" si="0"/>
        <v>0.15</v>
      </c>
      <c r="AF10" s="102" t="s">
        <v>194</v>
      </c>
      <c r="AG10" s="107">
        <f t="shared" si="1"/>
        <v>0.15</v>
      </c>
      <c r="AH10" s="107">
        <f t="shared" si="2"/>
        <v>0.3</v>
      </c>
      <c r="AI10" s="399" t="s">
        <v>23</v>
      </c>
      <c r="AJ10" s="102" t="s">
        <v>716</v>
      </c>
      <c r="AK10" s="102">
        <f>+AL9*AH10</f>
        <v>3.78E-2</v>
      </c>
      <c r="AL10" s="109">
        <f>+AL9-AK10</f>
        <v>8.8200000000000001E-2</v>
      </c>
      <c r="AM10" s="991"/>
      <c r="AN10" s="972"/>
      <c r="AO10" s="198">
        <v>4</v>
      </c>
      <c r="AP10" s="201" t="s">
        <v>717</v>
      </c>
      <c r="AQ10" s="111" t="s">
        <v>718</v>
      </c>
      <c r="AR10" s="200">
        <v>45292</v>
      </c>
      <c r="AS10" s="200">
        <v>45656</v>
      </c>
      <c r="AT10" s="111" t="s">
        <v>719</v>
      </c>
      <c r="AU10" s="34">
        <v>45351</v>
      </c>
      <c r="AV10" s="34"/>
      <c r="AW10" s="34"/>
      <c r="AX10" s="34"/>
      <c r="AY10" s="34"/>
      <c r="AZ10" s="34">
        <v>45412</v>
      </c>
      <c r="BA10" s="34"/>
      <c r="BB10" s="34"/>
      <c r="BC10" s="34"/>
      <c r="BD10" s="34"/>
      <c r="BE10" s="34">
        <v>45473</v>
      </c>
      <c r="BF10" s="34"/>
      <c r="BG10" s="34"/>
      <c r="BH10" s="34"/>
      <c r="BI10" s="34"/>
      <c r="BJ10" s="34">
        <v>45535</v>
      </c>
      <c r="BK10" s="34"/>
      <c r="BL10" s="34"/>
      <c r="BM10" s="34"/>
      <c r="BN10" s="34"/>
      <c r="BO10" s="34">
        <v>45596</v>
      </c>
      <c r="BP10" s="34"/>
      <c r="BQ10" s="34"/>
      <c r="BR10" s="34"/>
      <c r="BS10" s="34"/>
      <c r="BT10" s="34">
        <v>45657</v>
      </c>
      <c r="BU10" s="34"/>
      <c r="BV10" s="34"/>
      <c r="BW10" s="34"/>
      <c r="BX10" s="34"/>
    </row>
    <row r="11" spans="1:76" ht="189.75" customHeight="1" x14ac:dyDescent="0.25">
      <c r="A11" s="994"/>
      <c r="B11" s="977"/>
      <c r="C11" s="977"/>
      <c r="D11" s="977"/>
      <c r="E11" s="977"/>
      <c r="F11" s="997"/>
      <c r="G11" s="997"/>
      <c r="H11" s="997"/>
      <c r="I11" s="997"/>
      <c r="J11" s="977"/>
      <c r="K11" s="977"/>
      <c r="L11" s="978"/>
      <c r="M11" s="977"/>
      <c r="N11" s="322"/>
      <c r="O11" s="977"/>
      <c r="P11" s="322"/>
      <c r="Q11" s="977"/>
      <c r="R11" s="322"/>
      <c r="S11" s="976"/>
      <c r="T11" s="976"/>
      <c r="U11" s="317"/>
      <c r="V11" s="979"/>
      <c r="W11" s="328"/>
      <c r="X11" s="979"/>
      <c r="Y11" s="328"/>
      <c r="Z11" s="969"/>
      <c r="AA11" s="320"/>
      <c r="AB11" s="990"/>
      <c r="AC11" s="49" t="s">
        <v>994</v>
      </c>
      <c r="AD11" s="49"/>
      <c r="AE11" s="31"/>
      <c r="AF11" s="335"/>
      <c r="AG11" s="31"/>
      <c r="AH11" s="31"/>
      <c r="AI11" s="322" t="s">
        <v>39</v>
      </c>
      <c r="AJ11" s="335"/>
      <c r="AK11" s="335"/>
      <c r="AL11" s="32">
        <f>+AL10-AK11</f>
        <v>8.8200000000000001E-2</v>
      </c>
      <c r="AM11" s="768"/>
      <c r="AN11" s="973"/>
      <c r="AO11" s="153"/>
      <c r="AP11" s="33"/>
      <c r="AQ11" s="326"/>
      <c r="AR11" s="325"/>
      <c r="AS11" s="325"/>
      <c r="AT11" s="326"/>
      <c r="AU11" s="34">
        <v>45351</v>
      </c>
      <c r="AV11" s="34"/>
      <c r="AW11" s="34"/>
      <c r="AX11" s="34"/>
      <c r="AY11" s="34"/>
      <c r="AZ11" s="34">
        <v>45412</v>
      </c>
      <c r="BA11" s="34"/>
      <c r="BB11" s="34"/>
      <c r="BC11" s="34"/>
      <c r="BD11" s="34"/>
      <c r="BE11" s="34">
        <v>45473</v>
      </c>
      <c r="BF11" s="34"/>
      <c r="BG11" s="34"/>
      <c r="BH11" s="34"/>
      <c r="BI11" s="34"/>
      <c r="BJ11" s="34">
        <v>45535</v>
      </c>
      <c r="BK11" s="34"/>
      <c r="BL11" s="34"/>
      <c r="BM11" s="34"/>
      <c r="BN11" s="34"/>
      <c r="BO11" s="34">
        <v>45596</v>
      </c>
      <c r="BP11" s="34"/>
      <c r="BQ11" s="34"/>
      <c r="BR11" s="34"/>
      <c r="BS11" s="34"/>
      <c r="BT11" s="34">
        <v>45657</v>
      </c>
      <c r="BU11" s="34"/>
      <c r="BV11" s="34"/>
      <c r="BW11" s="34"/>
      <c r="BX11" s="34"/>
    </row>
    <row r="12" spans="1:76" ht="129" customHeight="1" x14ac:dyDescent="0.25">
      <c r="A12" s="737" t="s">
        <v>186</v>
      </c>
      <c r="B12" s="725" t="s">
        <v>99</v>
      </c>
      <c r="C12" s="725" t="s">
        <v>89</v>
      </c>
      <c r="D12" s="725" t="s">
        <v>76</v>
      </c>
      <c r="E12" s="725" t="s">
        <v>34</v>
      </c>
      <c r="F12" s="741" t="s">
        <v>720</v>
      </c>
      <c r="G12" s="727" t="s">
        <v>1107</v>
      </c>
      <c r="H12" s="727" t="s">
        <v>721</v>
      </c>
      <c r="I12" s="741" t="s">
        <v>722</v>
      </c>
      <c r="J12" s="725" t="s">
        <v>92</v>
      </c>
      <c r="K12" s="725">
        <v>1</v>
      </c>
      <c r="L12" s="735">
        <f>IF(J12="Diaria",+(K12/360),IF(J12="Mensual",+(K12/12),IF(J12="Bimestral",+(K12/6),IF(J12="Trimestral",+(K12/4),IF(J12="Semestral",+(K12/2),IF(J12="Anual",+(K12/1),""))))))</f>
        <v>0.5</v>
      </c>
      <c r="M12" s="725" t="s">
        <v>29</v>
      </c>
      <c r="N12" s="725">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725" t="s">
        <v>70</v>
      </c>
      <c r="P12" s="725">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v>
      </c>
      <c r="Q12" s="725" t="s">
        <v>70</v>
      </c>
      <c r="R12" s="725">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720" t="s">
        <v>70</v>
      </c>
      <c r="T12" s="720" t="s">
        <v>43</v>
      </c>
      <c r="U12" s="720">
        <f>+MAX(N12,P12,R12)</f>
        <v>0.2</v>
      </c>
      <c r="V12" s="724" t="str">
        <f>IF(L12&lt;=20%,"Muy baja",IF(L12&lt;=40%,"Baja",IF(L12&lt;=60%,"Media",IF(L12&lt;=80%,"Alta",IF(L12&lt;=100%,"Muy alta",IF(L12&gt;=100%,"Muy alta",""))))))</f>
        <v>Media</v>
      </c>
      <c r="W12" s="723">
        <f>+IFERROR(VLOOKUP(V12,[11]Fórmula!$F$1:$G$6,2,FALSE),"")</f>
        <v>0.6</v>
      </c>
      <c r="X12" s="722" t="str">
        <f>IF(U12=20%,"Leve",IF(U12=40%,"Menor",IF(U12=60%,"Moderado",IF(U12=80%,"Mayor",IF(U12=100%,"Catastrófico","")))))</f>
        <v>Leve</v>
      </c>
      <c r="Y12" s="723">
        <f>+IFERROR(VLOOKUP(X12,[11]Fórmula!$H$1:$I$6,2,FALSE),"")</f>
        <v>0.2</v>
      </c>
      <c r="Z12" s="732" t="str">
        <f>+IFERROR(VLOOKUP(V12&amp;X12,[11]Fórmula!$C$2:$D$26,2,FALSE),"")</f>
        <v>Moderado</v>
      </c>
      <c r="AA12" s="723">
        <f>IF(Z12="Bajo",25%,IF(Z12="Moderado",50%,IF(Z12="Alto",75%,IF(Z12="Extremo",100%,""))))</f>
        <v>0.5</v>
      </c>
      <c r="AB12" s="740" t="s">
        <v>723</v>
      </c>
      <c r="AC12" s="49" t="s">
        <v>993</v>
      </c>
      <c r="AD12" s="49" t="s">
        <v>54</v>
      </c>
      <c r="AE12" s="31">
        <f t="shared" ref="AE12:AE29" si="3">IF(AD12="Preventivo",25%,IF(AD12="Detectivo",15%,IF(AD12="Correctivo",10%,"")))</f>
        <v>0.25</v>
      </c>
      <c r="AF12" s="335" t="s">
        <v>194</v>
      </c>
      <c r="AG12" s="31">
        <f t="shared" ref="AG12:AG29" si="4">IF(AF12="Manual",15%,IF(AF12="Automático",25%,""))</f>
        <v>0.15</v>
      </c>
      <c r="AH12" s="31">
        <f t="shared" ref="AH12:AH29" si="5">+AG12+AE12</f>
        <v>0.4</v>
      </c>
      <c r="AI12" s="322" t="s">
        <v>23</v>
      </c>
      <c r="AJ12" s="49" t="s">
        <v>724</v>
      </c>
      <c r="AK12" s="335">
        <f>+AH12*AA12</f>
        <v>0.2</v>
      </c>
      <c r="AL12" s="32">
        <f>+AA12-AK12</f>
        <v>0.3</v>
      </c>
      <c r="AM12" s="815" t="str">
        <f>+IF(C12="Corrupción","Moderado",IF(AL14&lt;=25%,"Bajo",IF(AL14&lt;=50%,"Moderado",IF(AL14&lt;=75%,"Alto",IF(AL14&gt;75%,"Extremo","")))))</f>
        <v>Bajo</v>
      </c>
      <c r="AN12" s="734" t="s">
        <v>56</v>
      </c>
      <c r="AO12" s="152">
        <v>1</v>
      </c>
      <c r="AP12" s="69" t="s">
        <v>725</v>
      </c>
      <c r="AQ12" s="324" t="s">
        <v>701</v>
      </c>
      <c r="AR12" s="325">
        <v>45292</v>
      </c>
      <c r="AS12" s="325">
        <v>45657</v>
      </c>
      <c r="AT12" s="35" t="s">
        <v>726</v>
      </c>
      <c r="AU12" s="34">
        <v>45351</v>
      </c>
      <c r="AV12" s="34"/>
      <c r="AW12" s="34"/>
      <c r="AX12" s="34"/>
      <c r="AY12" s="34"/>
      <c r="AZ12" s="34">
        <v>45412</v>
      </c>
      <c r="BA12" s="34"/>
      <c r="BB12" s="34"/>
      <c r="BC12" s="34"/>
      <c r="BD12" s="34"/>
      <c r="BE12" s="34">
        <v>45473</v>
      </c>
      <c r="BF12" s="34"/>
      <c r="BG12" s="34"/>
      <c r="BH12" s="34"/>
      <c r="BI12" s="34"/>
      <c r="BJ12" s="34">
        <v>45535</v>
      </c>
      <c r="BK12" s="34"/>
      <c r="BL12" s="34"/>
      <c r="BM12" s="34"/>
      <c r="BN12" s="34"/>
      <c r="BO12" s="34">
        <v>45596</v>
      </c>
      <c r="BP12" s="34"/>
      <c r="BQ12" s="34"/>
      <c r="BR12" s="34"/>
      <c r="BS12" s="34"/>
      <c r="BT12" s="34">
        <v>45657</v>
      </c>
      <c r="BU12" s="34"/>
      <c r="BV12" s="34"/>
      <c r="BW12" s="34"/>
      <c r="BX12" s="34"/>
    </row>
    <row r="13" spans="1:76" ht="217.5" customHeight="1" x14ac:dyDescent="0.25">
      <c r="A13" s="737"/>
      <c r="B13" s="725"/>
      <c r="C13" s="725"/>
      <c r="D13" s="725"/>
      <c r="E13" s="725"/>
      <c r="F13" s="741"/>
      <c r="G13" s="727"/>
      <c r="H13" s="727"/>
      <c r="I13" s="741"/>
      <c r="J13" s="725"/>
      <c r="K13" s="725"/>
      <c r="L13" s="735"/>
      <c r="M13" s="725"/>
      <c r="N13" s="725"/>
      <c r="O13" s="725"/>
      <c r="P13" s="725"/>
      <c r="Q13" s="725"/>
      <c r="R13" s="725"/>
      <c r="S13" s="720"/>
      <c r="T13" s="720"/>
      <c r="U13" s="720"/>
      <c r="V13" s="724"/>
      <c r="W13" s="723"/>
      <c r="X13" s="722"/>
      <c r="Y13" s="723"/>
      <c r="Z13" s="732"/>
      <c r="AA13" s="723"/>
      <c r="AB13" s="740"/>
      <c r="AC13" s="49" t="s">
        <v>992</v>
      </c>
      <c r="AD13" s="49" t="s">
        <v>54</v>
      </c>
      <c r="AE13" s="31">
        <f t="shared" si="3"/>
        <v>0.25</v>
      </c>
      <c r="AF13" s="335" t="s">
        <v>194</v>
      </c>
      <c r="AG13" s="31">
        <f t="shared" si="4"/>
        <v>0.15</v>
      </c>
      <c r="AH13" s="31">
        <f t="shared" si="5"/>
        <v>0.4</v>
      </c>
      <c r="AI13" s="322" t="s">
        <v>23</v>
      </c>
      <c r="AJ13" s="49" t="s">
        <v>727</v>
      </c>
      <c r="AK13" s="335">
        <f>+AL12*AH13</f>
        <v>0.12</v>
      </c>
      <c r="AL13" s="32">
        <f>+AL12-AK13</f>
        <v>0.18</v>
      </c>
      <c r="AM13" s="815"/>
      <c r="AN13" s="734"/>
      <c r="AO13" s="152">
        <v>2</v>
      </c>
      <c r="AP13" s="29" t="s">
        <v>728</v>
      </c>
      <c r="AQ13" s="322" t="s">
        <v>701</v>
      </c>
      <c r="AR13" s="325">
        <v>45292</v>
      </c>
      <c r="AS13" s="325">
        <v>45657</v>
      </c>
      <c r="AT13" s="35" t="s">
        <v>729</v>
      </c>
      <c r="AU13" s="34">
        <v>45351</v>
      </c>
      <c r="AV13" s="34"/>
      <c r="AW13" s="34"/>
      <c r="AX13" s="34"/>
      <c r="AY13" s="34"/>
      <c r="AZ13" s="34">
        <v>45412</v>
      </c>
      <c r="BA13" s="34"/>
      <c r="BB13" s="34"/>
      <c r="BC13" s="34"/>
      <c r="BD13" s="34"/>
      <c r="BE13" s="34">
        <v>45473</v>
      </c>
      <c r="BF13" s="34"/>
      <c r="BG13" s="34"/>
      <c r="BH13" s="34"/>
      <c r="BI13" s="34"/>
      <c r="BJ13" s="34">
        <v>45535</v>
      </c>
      <c r="BK13" s="34"/>
      <c r="BL13" s="34"/>
      <c r="BM13" s="34"/>
      <c r="BN13" s="34"/>
      <c r="BO13" s="34">
        <v>45596</v>
      </c>
      <c r="BP13" s="34"/>
      <c r="BQ13" s="34"/>
      <c r="BR13" s="34"/>
      <c r="BS13" s="34"/>
      <c r="BT13" s="34">
        <v>45657</v>
      </c>
      <c r="BU13" s="34"/>
      <c r="BV13" s="34"/>
      <c r="BW13" s="34"/>
      <c r="BX13" s="34"/>
    </row>
    <row r="14" spans="1:76" ht="183" customHeight="1" x14ac:dyDescent="0.25">
      <c r="A14" s="737"/>
      <c r="B14" s="725"/>
      <c r="C14" s="725"/>
      <c r="D14" s="725"/>
      <c r="E14" s="725"/>
      <c r="F14" s="741"/>
      <c r="G14" s="727"/>
      <c r="H14" s="727"/>
      <c r="I14" s="741"/>
      <c r="J14" s="725"/>
      <c r="K14" s="725"/>
      <c r="L14" s="735"/>
      <c r="M14" s="725"/>
      <c r="N14" s="725"/>
      <c r="O14" s="725"/>
      <c r="P14" s="725"/>
      <c r="Q14" s="725"/>
      <c r="R14" s="725"/>
      <c r="S14" s="720"/>
      <c r="T14" s="720"/>
      <c r="U14" s="720"/>
      <c r="V14" s="724"/>
      <c r="W14" s="723"/>
      <c r="X14" s="722"/>
      <c r="Y14" s="723"/>
      <c r="Z14" s="732"/>
      <c r="AA14" s="723"/>
      <c r="AB14" s="740"/>
      <c r="AC14" s="49" t="s">
        <v>991</v>
      </c>
      <c r="AD14" s="49" t="s">
        <v>54</v>
      </c>
      <c r="AE14" s="31">
        <f t="shared" si="3"/>
        <v>0.25</v>
      </c>
      <c r="AF14" s="335" t="s">
        <v>194</v>
      </c>
      <c r="AG14" s="31">
        <f t="shared" si="4"/>
        <v>0.15</v>
      </c>
      <c r="AH14" s="31">
        <f t="shared" si="5"/>
        <v>0.4</v>
      </c>
      <c r="AI14" s="322" t="s">
        <v>23</v>
      </c>
      <c r="AJ14" s="335" t="s">
        <v>730</v>
      </c>
      <c r="AK14" s="335">
        <f>+AL13*AH14</f>
        <v>7.1999999999999995E-2</v>
      </c>
      <c r="AL14" s="32">
        <f>+AL13-AK14</f>
        <v>0.108</v>
      </c>
      <c r="AM14" s="815"/>
      <c r="AN14" s="734"/>
      <c r="AO14" s="162">
        <v>3</v>
      </c>
      <c r="AP14" s="47" t="s">
        <v>731</v>
      </c>
      <c r="AQ14" s="324" t="s">
        <v>732</v>
      </c>
      <c r="AR14" s="325">
        <v>45292</v>
      </c>
      <c r="AS14" s="325">
        <v>45657</v>
      </c>
      <c r="AT14" s="336" t="s">
        <v>730</v>
      </c>
      <c r="AU14" s="34">
        <v>45351</v>
      </c>
      <c r="AV14" s="34"/>
      <c r="AW14" s="34"/>
      <c r="AX14" s="34"/>
      <c r="AY14" s="34"/>
      <c r="AZ14" s="34">
        <v>45412</v>
      </c>
      <c r="BA14" s="34"/>
      <c r="BB14" s="34"/>
      <c r="BC14" s="34"/>
      <c r="BD14" s="34"/>
      <c r="BE14" s="34">
        <v>45473</v>
      </c>
      <c r="BF14" s="34"/>
      <c r="BG14" s="34"/>
      <c r="BH14" s="34"/>
      <c r="BI14" s="34"/>
      <c r="BJ14" s="34">
        <v>45535</v>
      </c>
      <c r="BK14" s="34"/>
      <c r="BL14" s="34"/>
      <c r="BM14" s="34"/>
      <c r="BN14" s="34"/>
      <c r="BO14" s="34">
        <v>45596</v>
      </c>
      <c r="BP14" s="34"/>
      <c r="BQ14" s="34"/>
      <c r="BR14" s="34"/>
      <c r="BS14" s="34"/>
      <c r="BT14" s="34">
        <v>45657</v>
      </c>
      <c r="BU14" s="34"/>
      <c r="BV14" s="34"/>
      <c r="BW14" s="34"/>
      <c r="BX14" s="34"/>
    </row>
    <row r="15" spans="1:76" ht="303" customHeight="1" x14ac:dyDescent="0.25">
      <c r="A15" s="737" t="s">
        <v>186</v>
      </c>
      <c r="B15" s="725" t="s">
        <v>99</v>
      </c>
      <c r="C15" s="725" t="s">
        <v>89</v>
      </c>
      <c r="D15" s="725" t="s">
        <v>76</v>
      </c>
      <c r="E15" s="725" t="s">
        <v>34</v>
      </c>
      <c r="F15" s="741" t="s">
        <v>733</v>
      </c>
      <c r="G15" s="727" t="s">
        <v>1108</v>
      </c>
      <c r="H15" s="727" t="s">
        <v>734</v>
      </c>
      <c r="I15" s="741" t="s">
        <v>735</v>
      </c>
      <c r="J15" s="725" t="s">
        <v>92</v>
      </c>
      <c r="K15" s="725">
        <v>1</v>
      </c>
      <c r="L15" s="735">
        <f>IF(J15="Diaria",+(K15/360),IF(J15="Mensual",+(K15/12),IF(J15="Bimestral",+(K15/6),IF(J15="Trimestral",+(K15/4),IF(J15="Semestral",+(K15/2),IF(J15="Anual",+(K15/1),""))))))</f>
        <v>0.5</v>
      </c>
      <c r="M15" s="725" t="s">
        <v>60</v>
      </c>
      <c r="N15" s="725">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0.6</v>
      </c>
      <c r="O15" s="725" t="s">
        <v>46</v>
      </c>
      <c r="P15" s="725">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0.4</v>
      </c>
      <c r="Q15" s="725" t="s">
        <v>70</v>
      </c>
      <c r="R15" s="725">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720" t="s">
        <v>57</v>
      </c>
      <c r="T15" s="720" t="s">
        <v>58</v>
      </c>
      <c r="U15" s="720">
        <f>+MAX(N15,P15,R15)</f>
        <v>0.6</v>
      </c>
      <c r="V15" s="724" t="str">
        <f>IF(L15&lt;=20%,"Muy baja",IF(L15&lt;=40%,"Baja",IF(L15&lt;=60%,"Media",IF(L15&lt;=80%,"Alta",IF(L15&lt;=100%,"Muy alta",IF(L15&gt;=100%,"Muy alta",""))))))</f>
        <v>Media</v>
      </c>
      <c r="W15" s="731">
        <f>+IFERROR(VLOOKUP(V15,[11]Fórmula!$F$1:$G$6,2,FALSE),"")</f>
        <v>0.6</v>
      </c>
      <c r="X15" s="724" t="str">
        <f>IF(U15=20%,"Leve",IF(U15=40%,"Menor",IF(U15=60%,"Moderado",IF(U15=80%,"Mayor",IF(U15=100%,"Catastrófico","")))))</f>
        <v>Moderado</v>
      </c>
      <c r="Y15" s="731">
        <f>+IFERROR(VLOOKUP(X15,[11]Fórmula!$H$1:$I$6,2,FALSE),"")</f>
        <v>0.6</v>
      </c>
      <c r="Z15" s="732" t="str">
        <f>+IFERROR(VLOOKUP(V15&amp;X15,[11]Fórmula!$C$2:$D$26,2,FALSE),"")</f>
        <v>Moderado</v>
      </c>
      <c r="AA15" s="723">
        <f>IF(Z15="Bajo",25%,IF(Z15="Moderado",50%,IF(Z15="Alto",75%,IF(Z15="Extremo",100%,""))))</f>
        <v>0.5</v>
      </c>
      <c r="AB15" s="723"/>
      <c r="AC15" s="49" t="str">
        <f>+AC7</f>
        <v xml:space="preserve">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De igual manera, para la elaboración del Plan de bienestar, el jefe de la unidad de Talento Humano debe identificar y consolidar informe de las necesidades y expectativas de bienestar que tengan los servidores de cada una de las áreas funcionales, este informe servirá como insumo para proyectar el plan de bienestar, el cual deberá ser revisado y aprobado por el Comité de Bienestar institucional.
Una vez aprobados los planes de Capacitación y de bienestar se deben socializar y publicar en la página Web de la entidad, esta publicación debe realizarse antes del 28 de febrero de cada vigencia.
Nota: La aprobación de los planes de Capacitación y Bienestar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
</v>
      </c>
      <c r="AD15" s="49" t="s">
        <v>54</v>
      </c>
      <c r="AE15" s="31">
        <f t="shared" si="3"/>
        <v>0.25</v>
      </c>
      <c r="AF15" s="335" t="s">
        <v>194</v>
      </c>
      <c r="AG15" s="31">
        <f t="shared" si="4"/>
        <v>0.15</v>
      </c>
      <c r="AH15" s="31">
        <f t="shared" si="5"/>
        <v>0.4</v>
      </c>
      <c r="AI15" s="322" t="s">
        <v>23</v>
      </c>
      <c r="AJ15" s="49" t="s">
        <v>736</v>
      </c>
      <c r="AK15" s="335">
        <f>+AH15*AA15</f>
        <v>0.2</v>
      </c>
      <c r="AL15" s="32">
        <f>+AA15-AK15</f>
        <v>0.3</v>
      </c>
      <c r="AM15" s="815" t="str">
        <f>+IF(C15="Corrupción","Moderado",IF(AL16&lt;=25%,"Bajo",IF(AL16&lt;=50%,"Moderado",IF(AL16&lt;=75%,"Alto",IF(AL16&gt;75%,"Extremo","")))))</f>
        <v>Bajo</v>
      </c>
      <c r="AN15" s="734" t="s">
        <v>56</v>
      </c>
      <c r="AO15" s="147">
        <v>1</v>
      </c>
      <c r="AP15" s="94"/>
      <c r="AQ15" s="324" t="s">
        <v>699</v>
      </c>
      <c r="AR15" s="325">
        <v>45292</v>
      </c>
      <c r="AS15" s="325">
        <v>45656</v>
      </c>
      <c r="AT15" s="48" t="s">
        <v>277</v>
      </c>
      <c r="AU15" s="34">
        <v>45351</v>
      </c>
      <c r="AV15" s="34"/>
      <c r="AW15" s="34"/>
      <c r="AX15" s="34"/>
      <c r="AY15" s="34"/>
      <c r="AZ15" s="34">
        <v>45412</v>
      </c>
      <c r="BA15" s="34"/>
      <c r="BB15" s="34"/>
      <c r="BC15" s="34"/>
      <c r="BD15" s="34"/>
      <c r="BE15" s="34">
        <v>45473</v>
      </c>
      <c r="BF15" s="34"/>
      <c r="BG15" s="34"/>
      <c r="BH15" s="34"/>
      <c r="BI15" s="34"/>
      <c r="BJ15" s="34">
        <v>45535</v>
      </c>
      <c r="BK15" s="34"/>
      <c r="BL15" s="34"/>
      <c r="BM15" s="34"/>
      <c r="BN15" s="34"/>
      <c r="BO15" s="34">
        <v>45596</v>
      </c>
      <c r="BP15" s="34"/>
      <c r="BQ15" s="34"/>
      <c r="BR15" s="34"/>
      <c r="BS15" s="34"/>
      <c r="BT15" s="34">
        <v>45657</v>
      </c>
      <c r="BU15" s="34"/>
      <c r="BV15" s="34"/>
      <c r="BW15" s="34"/>
      <c r="BX15" s="34"/>
    </row>
    <row r="16" spans="1:76" ht="142.5" customHeight="1" x14ac:dyDescent="0.25">
      <c r="A16" s="737"/>
      <c r="B16" s="725"/>
      <c r="C16" s="725"/>
      <c r="D16" s="725"/>
      <c r="E16" s="725"/>
      <c r="F16" s="741"/>
      <c r="G16" s="727"/>
      <c r="H16" s="727"/>
      <c r="I16" s="741"/>
      <c r="J16" s="725"/>
      <c r="K16" s="725"/>
      <c r="L16" s="735"/>
      <c r="M16" s="725"/>
      <c r="N16" s="725"/>
      <c r="O16" s="725"/>
      <c r="P16" s="725"/>
      <c r="Q16" s="725"/>
      <c r="R16" s="725"/>
      <c r="S16" s="720"/>
      <c r="T16" s="720"/>
      <c r="U16" s="720"/>
      <c r="V16" s="724"/>
      <c r="W16" s="731"/>
      <c r="X16" s="724"/>
      <c r="Y16" s="731"/>
      <c r="Z16" s="732"/>
      <c r="AA16" s="723"/>
      <c r="AB16" s="723"/>
      <c r="AC16" s="49" t="s">
        <v>990</v>
      </c>
      <c r="AD16" s="49" t="s">
        <v>37</v>
      </c>
      <c r="AE16" s="31">
        <f t="shared" si="3"/>
        <v>0.15</v>
      </c>
      <c r="AF16" s="335" t="s">
        <v>194</v>
      </c>
      <c r="AG16" s="31">
        <f t="shared" si="4"/>
        <v>0.15</v>
      </c>
      <c r="AH16" s="31">
        <f t="shared" si="5"/>
        <v>0.3</v>
      </c>
      <c r="AI16" s="322" t="s">
        <v>23</v>
      </c>
      <c r="AJ16" s="335" t="s">
        <v>737</v>
      </c>
      <c r="AK16" s="335">
        <f>+AL15*AH16</f>
        <v>0.09</v>
      </c>
      <c r="AL16" s="32">
        <f>+AL15-AK16</f>
        <v>0.21</v>
      </c>
      <c r="AM16" s="815"/>
      <c r="AN16" s="734"/>
      <c r="AO16" s="153">
        <v>2</v>
      </c>
      <c r="AP16" s="49" t="s">
        <v>738</v>
      </c>
      <c r="AQ16" s="324" t="s">
        <v>699</v>
      </c>
      <c r="AR16" s="325">
        <v>45292</v>
      </c>
      <c r="AS16" s="325">
        <v>45656</v>
      </c>
      <c r="AT16" s="335" t="s">
        <v>308</v>
      </c>
      <c r="AU16" s="34">
        <v>45351</v>
      </c>
      <c r="AV16" s="34"/>
      <c r="AW16" s="34"/>
      <c r="AX16" s="34"/>
      <c r="AY16" s="34"/>
      <c r="AZ16" s="34">
        <v>45412</v>
      </c>
      <c r="BA16" s="34"/>
      <c r="BB16" s="34"/>
      <c r="BC16" s="34"/>
      <c r="BD16" s="34"/>
      <c r="BE16" s="34">
        <v>45473</v>
      </c>
      <c r="BF16" s="34"/>
      <c r="BG16" s="34"/>
      <c r="BH16" s="34"/>
      <c r="BI16" s="34"/>
      <c r="BJ16" s="34">
        <v>45535</v>
      </c>
      <c r="BK16" s="34"/>
      <c r="BL16" s="34"/>
      <c r="BM16" s="34"/>
      <c r="BN16" s="34"/>
      <c r="BO16" s="34">
        <v>45596</v>
      </c>
      <c r="BP16" s="34"/>
      <c r="BQ16" s="34"/>
      <c r="BR16" s="34"/>
      <c r="BS16" s="34"/>
      <c r="BT16" s="34">
        <v>45657</v>
      </c>
      <c r="BU16" s="34"/>
      <c r="BV16" s="34"/>
      <c r="BW16" s="34"/>
      <c r="BX16" s="34"/>
    </row>
    <row r="17" spans="1:76" ht="246.75" customHeight="1" thickBot="1" x14ac:dyDescent="0.3">
      <c r="A17" s="993" t="s">
        <v>186</v>
      </c>
      <c r="B17" s="725" t="s">
        <v>99</v>
      </c>
      <c r="C17" s="725" t="s">
        <v>89</v>
      </c>
      <c r="D17" s="725" t="s">
        <v>12</v>
      </c>
      <c r="E17" s="725" t="s">
        <v>34</v>
      </c>
      <c r="F17" s="727" t="s">
        <v>739</v>
      </c>
      <c r="G17" s="727" t="s">
        <v>1109</v>
      </c>
      <c r="H17" s="727" t="s">
        <v>740</v>
      </c>
      <c r="I17" s="727" t="s">
        <v>741</v>
      </c>
      <c r="J17" s="725" t="s">
        <v>63</v>
      </c>
      <c r="K17" s="725">
        <v>0</v>
      </c>
      <c r="L17" s="735">
        <f>IF(J17="Diaria",+(K17/360),IF(J17="Mensual",+(K17/12),IF(J17="Bimestral",+(K17/6),IF(J17="Trimestral",+(K17/4),IF(J17="Semestral",+(K17/2),IF(J17="Anual",+(K17/1),""))))))</f>
        <v>0</v>
      </c>
      <c r="M17" s="725" t="s">
        <v>29</v>
      </c>
      <c r="N17" s="322">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0.2</v>
      </c>
      <c r="O17" s="725" t="s">
        <v>70</v>
      </c>
      <c r="P17" s="322">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v>
      </c>
      <c r="Q17" s="725" t="s">
        <v>70</v>
      </c>
      <c r="R17" s="322">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720" t="s">
        <v>69</v>
      </c>
      <c r="T17" s="720" t="s">
        <v>58</v>
      </c>
      <c r="U17" s="86">
        <f>+MAX(N17,P17,R17)</f>
        <v>0.2</v>
      </c>
      <c r="V17" s="722" t="str">
        <f>IF(L17&lt;=20%,"Muy baja",IF(L17&lt;=40%,"Baja",IF(L17&lt;=60%,"Media",IF(L17&lt;=80%,"Alta",IF(L17&lt;=100%,"Muy alta",IF(L17&gt;=100%,"Muy alta",""))))))</f>
        <v>Muy baja</v>
      </c>
      <c r="W17" s="337">
        <f>+IFERROR(VLOOKUP(V17,[11]Fórmula!$F$1:$G$6,2,FALSE),"")</f>
        <v>0.2</v>
      </c>
      <c r="X17" s="722" t="str">
        <f>IF(U17=20%,"Leve",IF(U17=40%,"Menor",IF(U17=60%,"Moderado",IF(U17=80%,"Mayor",IF(U17=100%,"Catastrófico","")))))</f>
        <v>Leve</v>
      </c>
      <c r="Y17" s="337">
        <f>+IFERROR(VLOOKUP(X17,[11]Fórmula!$H$1:$I$6,2,FALSE),"")</f>
        <v>0.2</v>
      </c>
      <c r="Z17" s="815" t="str">
        <f>+IFERROR(VLOOKUP(V17&amp;X17,[11]Fórmula!$C$2:$D$26,2,FALSE),"")</f>
        <v>Bajo</v>
      </c>
      <c r="AA17" s="320">
        <f>IF(Z17="Bajo",25%,IF(Z17="Moderado",50%,IF(Z17="Alto",75%,IF(Z17="Extremo",100%,""))))</f>
        <v>0.25</v>
      </c>
      <c r="AB17" s="908" t="s">
        <v>742</v>
      </c>
      <c r="AC17" s="28" t="s">
        <v>989</v>
      </c>
      <c r="AD17" s="28" t="s">
        <v>54</v>
      </c>
      <c r="AE17" s="37">
        <f t="shared" si="3"/>
        <v>0.25</v>
      </c>
      <c r="AF17" s="352" t="s">
        <v>194</v>
      </c>
      <c r="AG17" s="37">
        <f t="shared" si="4"/>
        <v>0.15</v>
      </c>
      <c r="AH17" s="37">
        <f t="shared" si="5"/>
        <v>0.4</v>
      </c>
      <c r="AI17" s="312" t="s">
        <v>23</v>
      </c>
      <c r="AJ17" s="169" t="s">
        <v>743</v>
      </c>
      <c r="AK17" s="352">
        <f>+AH17*AA17</f>
        <v>0.1</v>
      </c>
      <c r="AL17" s="413">
        <f>+AA17-AK17</f>
        <v>0.15</v>
      </c>
      <c r="AM17" s="769" t="str">
        <f>+IF(C17="Corrupción","Moderado",IF(AL18&lt;=25%,"Bajo",IF(AL18&lt;=50%,"Moderado",IF(AL18&lt;=75%,"Alto",IF(AL18&gt;75%,"Extremo","")))))</f>
        <v>Bajo</v>
      </c>
      <c r="AN17" s="925" t="s">
        <v>56</v>
      </c>
      <c r="AO17" s="149">
        <v>1</v>
      </c>
      <c r="AP17" s="95"/>
      <c r="AQ17" s="381"/>
      <c r="AR17" s="120"/>
      <c r="AS17" s="120"/>
      <c r="AT17" s="96"/>
      <c r="AU17" s="34">
        <v>45351</v>
      </c>
      <c r="AV17" s="34"/>
      <c r="AW17" s="34"/>
      <c r="AX17" s="34"/>
      <c r="AY17" s="34"/>
      <c r="AZ17" s="34">
        <v>45412</v>
      </c>
      <c r="BA17" s="34"/>
      <c r="BB17" s="34"/>
      <c r="BC17" s="34"/>
      <c r="BD17" s="34"/>
      <c r="BE17" s="34">
        <v>45473</v>
      </c>
      <c r="BF17" s="34"/>
      <c r="BG17" s="34"/>
      <c r="BH17" s="34"/>
      <c r="BI17" s="34"/>
      <c r="BJ17" s="34">
        <v>45535</v>
      </c>
      <c r="BK17" s="34"/>
      <c r="BL17" s="34"/>
      <c r="BM17" s="34"/>
      <c r="BN17" s="34"/>
      <c r="BO17" s="34">
        <v>45596</v>
      </c>
      <c r="BP17" s="34"/>
      <c r="BQ17" s="34"/>
      <c r="BR17" s="34"/>
      <c r="BS17" s="34"/>
      <c r="BT17" s="34">
        <v>45657</v>
      </c>
      <c r="BU17" s="34"/>
      <c r="BV17" s="34"/>
      <c r="BW17" s="34"/>
      <c r="BX17" s="34"/>
    </row>
    <row r="18" spans="1:76" ht="141" thickBot="1" x14ac:dyDescent="0.3">
      <c r="A18" s="993"/>
      <c r="B18" s="725"/>
      <c r="C18" s="725"/>
      <c r="D18" s="725"/>
      <c r="E18" s="725"/>
      <c r="F18" s="727"/>
      <c r="G18" s="727"/>
      <c r="H18" s="727"/>
      <c r="I18" s="727"/>
      <c r="J18" s="725"/>
      <c r="K18" s="725"/>
      <c r="L18" s="735"/>
      <c r="M18" s="725"/>
      <c r="N18" s="87"/>
      <c r="O18" s="725"/>
      <c r="P18" s="87"/>
      <c r="Q18" s="725"/>
      <c r="R18" s="87"/>
      <c r="S18" s="720"/>
      <c r="T18" s="720"/>
      <c r="U18" s="87"/>
      <c r="V18" s="722"/>
      <c r="W18" s="87"/>
      <c r="X18" s="722"/>
      <c r="Y18" s="170"/>
      <c r="Z18" s="815"/>
      <c r="AA18" s="87"/>
      <c r="AB18" s="908"/>
      <c r="AC18" s="28" t="s">
        <v>988</v>
      </c>
      <c r="AD18" s="28" t="s">
        <v>54</v>
      </c>
      <c r="AE18" s="37">
        <f t="shared" si="3"/>
        <v>0.25</v>
      </c>
      <c r="AF18" s="352" t="s">
        <v>194</v>
      </c>
      <c r="AG18" s="37">
        <f t="shared" si="4"/>
        <v>0.15</v>
      </c>
      <c r="AH18" s="37">
        <f t="shared" si="5"/>
        <v>0.4</v>
      </c>
      <c r="AI18" s="312" t="s">
        <v>39</v>
      </c>
      <c r="AJ18" s="352"/>
      <c r="AK18" s="352">
        <f>+AH18*AA18</f>
        <v>0</v>
      </c>
      <c r="AL18" s="413">
        <f>+AA18-AK18</f>
        <v>0</v>
      </c>
      <c r="AM18" s="992"/>
      <c r="AN18" s="926"/>
      <c r="AO18" s="149">
        <v>1</v>
      </c>
      <c r="AP18" s="95"/>
      <c r="AQ18" s="381"/>
      <c r="AR18" s="120"/>
      <c r="AS18" s="120"/>
      <c r="AT18" s="96"/>
      <c r="AU18" s="34">
        <v>45351</v>
      </c>
      <c r="AV18" s="34"/>
      <c r="AW18" s="34"/>
      <c r="AX18" s="34"/>
      <c r="AY18" s="34"/>
      <c r="AZ18" s="34">
        <v>45412</v>
      </c>
      <c r="BA18" s="34"/>
      <c r="BB18" s="34"/>
      <c r="BC18" s="34"/>
      <c r="BD18" s="34"/>
      <c r="BE18" s="34">
        <v>45473</v>
      </c>
      <c r="BF18" s="34"/>
      <c r="BG18" s="34"/>
      <c r="BH18" s="34"/>
      <c r="BI18" s="34"/>
      <c r="BJ18" s="34">
        <v>45535</v>
      </c>
      <c r="BK18" s="34"/>
      <c r="BL18" s="34"/>
      <c r="BM18" s="34"/>
      <c r="BN18" s="34"/>
      <c r="BO18" s="34">
        <v>45596</v>
      </c>
      <c r="BP18" s="34"/>
      <c r="BQ18" s="34"/>
      <c r="BR18" s="34"/>
      <c r="BS18" s="34"/>
      <c r="BT18" s="34">
        <v>45657</v>
      </c>
      <c r="BU18" s="34"/>
      <c r="BV18" s="34"/>
      <c r="BW18" s="34"/>
      <c r="BX18" s="34"/>
    </row>
    <row r="19" spans="1:76" ht="240.75" customHeight="1" x14ac:dyDescent="0.25">
      <c r="A19" s="333" t="s">
        <v>186</v>
      </c>
      <c r="B19" s="322" t="s">
        <v>99</v>
      </c>
      <c r="C19" s="322" t="s">
        <v>55</v>
      </c>
      <c r="D19" s="322" t="s">
        <v>76</v>
      </c>
      <c r="E19" s="322" t="s">
        <v>34</v>
      </c>
      <c r="F19" s="336" t="s">
        <v>284</v>
      </c>
      <c r="G19" s="324" t="s">
        <v>268</v>
      </c>
      <c r="H19" s="324" t="s">
        <v>286</v>
      </c>
      <c r="I19" s="336" t="s">
        <v>287</v>
      </c>
      <c r="J19" s="322" t="s">
        <v>32</v>
      </c>
      <c r="K19" s="322">
        <v>0</v>
      </c>
      <c r="L19" s="331">
        <f>IF(J19="Diaria",+(K19/360),IF(J19="Mensual",+(K19/12),IF(J19="Bimestral",+(K19/6),IF(J19="Trimestral",+(K19/4),IF(J19="Semestral",+(K19/2),IF(J19="Anual",+(K19/1),""))))))</f>
        <v>0</v>
      </c>
      <c r="M19" s="322" t="s">
        <v>70</v>
      </c>
      <c r="N19" s="322">
        <f>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0</v>
      </c>
      <c r="O19" s="322" t="s">
        <v>30</v>
      </c>
      <c r="P19" s="322">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0.2</v>
      </c>
      <c r="Q19" s="322" t="s">
        <v>70</v>
      </c>
      <c r="R19" s="322">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317" t="s">
        <v>70</v>
      </c>
      <c r="T19" s="317" t="s">
        <v>58</v>
      </c>
      <c r="U19" s="317">
        <f>+MAX(N19,P19,R19)</f>
        <v>0.2</v>
      </c>
      <c r="V19" s="321" t="str">
        <f>IF(L19&lt;=20%,"Muy baja",IF(L19&lt;=40%,"Baja",IF(L19&lt;=60%,"Media",IF(L19&lt;=80%,"Alta",IF(L19&lt;=100%,"Muy alta",IF(L19&gt;=100%,"Muy alta",""))))))</f>
        <v>Muy baja</v>
      </c>
      <c r="W19" s="328">
        <f>+IFERROR(VLOOKUP(V19,[11]Fórmula!$F$1:$G$6,2,FALSE),"")</f>
        <v>0.2</v>
      </c>
      <c r="X19" s="321" t="str">
        <f>IF(U19=20%,"Leve",IF(U19=40%,"Menor",IF(U19=60%,"Moderado",IF(U19=80%,"Mayor",IF(U19=100%,"Catastrófico","")))))</f>
        <v>Leve</v>
      </c>
      <c r="Y19" s="328">
        <f>+IFERROR(VLOOKUP(X19,[11]Fórmula!$H$1:$I$6,2,FALSE),"")</f>
        <v>0.2</v>
      </c>
      <c r="Z19" s="329" t="str">
        <f>+IFERROR(VLOOKUP(V19&amp;X19,[11]Fórmula!$C$2:$D$26,2,FALSE),"")</f>
        <v>Bajo</v>
      </c>
      <c r="AA19" s="320">
        <f>IF(Z19="Bajo",25%,IF(Z19="Moderado",50%,IF(Z19="Alto",75%,IF(Z19="Extremo",100%,""))))</f>
        <v>0.25</v>
      </c>
      <c r="AB19" s="320"/>
      <c r="AC19" s="567" t="s">
        <v>1288</v>
      </c>
      <c r="AD19" s="49" t="s">
        <v>54</v>
      </c>
      <c r="AE19" s="31">
        <f t="shared" si="3"/>
        <v>0.25</v>
      </c>
      <c r="AF19" s="335" t="s">
        <v>194</v>
      </c>
      <c r="AG19" s="31">
        <f t="shared" si="4"/>
        <v>0.15</v>
      </c>
      <c r="AH19" s="31">
        <f t="shared" si="5"/>
        <v>0.4</v>
      </c>
      <c r="AI19" s="322" t="s">
        <v>39</v>
      </c>
      <c r="AJ19" s="49"/>
      <c r="AK19" s="335">
        <f>+AH19*AA19</f>
        <v>0.1</v>
      </c>
      <c r="AL19" s="32">
        <f>+AA19-AK19</f>
        <v>0.15</v>
      </c>
      <c r="AM19" s="329" t="str">
        <f>+IF(C19="Corrupción","Moderado",IF(#REF!&lt;=25%,"Bajo",IF(#REF!&lt;=50%,"Moderado",IF(#REF!&lt;=75%,"Alto",IF(#REF!&gt;75%,"Extremo","")))))</f>
        <v>Moderado</v>
      </c>
      <c r="AN19" s="330" t="s">
        <v>56</v>
      </c>
      <c r="AO19" s="147">
        <v>1</v>
      </c>
      <c r="AP19" s="94" t="s">
        <v>290</v>
      </c>
      <c r="AQ19" s="324" t="s">
        <v>699</v>
      </c>
      <c r="AR19" s="325">
        <v>45536</v>
      </c>
      <c r="AS19" s="325">
        <v>45656</v>
      </c>
      <c r="AT19" s="48" t="s">
        <v>1076</v>
      </c>
      <c r="AU19" s="34">
        <v>45351</v>
      </c>
      <c r="AV19" s="34"/>
      <c r="AW19" s="34"/>
      <c r="AX19" s="34"/>
      <c r="AY19" s="34"/>
      <c r="AZ19" s="34">
        <v>45412</v>
      </c>
      <c r="BA19" s="34"/>
      <c r="BB19" s="34"/>
      <c r="BC19" s="34"/>
      <c r="BD19" s="34"/>
      <c r="BE19" s="34">
        <v>45473</v>
      </c>
      <c r="BF19" s="34"/>
      <c r="BG19" s="34"/>
      <c r="BH19" s="34"/>
      <c r="BI19" s="34"/>
      <c r="BJ19" s="34">
        <v>45535</v>
      </c>
      <c r="BK19" s="34"/>
      <c r="BL19" s="34"/>
      <c r="BM19" s="34"/>
      <c r="BN19" s="34"/>
      <c r="BO19" s="34">
        <v>45596</v>
      </c>
      <c r="BP19" s="34"/>
      <c r="BQ19" s="34"/>
      <c r="BR19" s="34"/>
      <c r="BS19" s="34"/>
      <c r="BT19" s="34">
        <v>45657</v>
      </c>
      <c r="BU19" s="34"/>
      <c r="BV19" s="34"/>
      <c r="BW19" s="34"/>
      <c r="BX19" s="34"/>
    </row>
    <row r="20" spans="1:76" ht="258.75" customHeight="1" thickBot="1" x14ac:dyDescent="0.3">
      <c r="A20" s="737" t="s">
        <v>186</v>
      </c>
      <c r="B20" s="725" t="s">
        <v>99</v>
      </c>
      <c r="C20" s="725" t="s">
        <v>55</v>
      </c>
      <c r="D20" s="725" t="s">
        <v>76</v>
      </c>
      <c r="E20" s="725" t="s">
        <v>34</v>
      </c>
      <c r="F20" s="741" t="s">
        <v>295</v>
      </c>
      <c r="G20" s="727" t="s">
        <v>285</v>
      </c>
      <c r="H20" s="727" t="s">
        <v>297</v>
      </c>
      <c r="I20" s="741" t="s">
        <v>298</v>
      </c>
      <c r="J20" s="725" t="s">
        <v>63</v>
      </c>
      <c r="K20" s="725">
        <v>0</v>
      </c>
      <c r="L20" s="735">
        <f>IF(J20="Diaria",+(K20/360),IF(J20="Mensual",+(K20/12),IF(J20="Bimestral",+(K20/6),IF(J20="Trimestral",+(K20/4),IF(J20="Semestral",+(K20/2),IF(J20="Anual",+(K20/1),""))))))</f>
        <v>0</v>
      </c>
      <c r="M20" s="725" t="s">
        <v>29</v>
      </c>
      <c r="N20" s="725">
        <f>IF(M20="Menor al 1% del patrimonio de la Lotería de Bogotá",20%,IF(M20="Entre el 1% y el 3% del patrimonio de la Lotería de Bogotá",40%,IF(M20="Entre el 3% y el 6% del patrimonio de la Lotería de Bogotá",60%,IF(M20="Entre el 6% y el 10% del patrimonio de la Lotería de Bogotá",80%,IF(M20="Mayor al 10% del patrimonio de la Lotería de Bogotá",100%,IF(M20="NA",0%,""))))))</f>
        <v>0.2</v>
      </c>
      <c r="O20" s="725" t="s">
        <v>46</v>
      </c>
      <c r="P20" s="725">
        <f>IF(O20="El riesgo afecta la imagen de algún área de la organización",20%,IF(O20="El riesgo afecta la imagen de la entidad internamente, de conocimiento general nivel interno, de junta directiva y accionistas y/o de proveedores",40%,IF(O20="El riesgo afecta la imagen de la entidad con algunos usuarios de relevancia frente al logro de los objetivos",60%,IF(O20="El riesgo afecta la imagen de la entidad con efecto publicitario sistenido a nivel de sector administrativo, nivel departamental o municipal",80%,IF(O20="El riesgo afecta la imagen de la entidad a nivel nacional, con efecto publicitario sistenido a nivel país",100%,IF(O20="NA",0%,""))))))</f>
        <v>0.4</v>
      </c>
      <c r="Q20" s="725" t="s">
        <v>70</v>
      </c>
      <c r="R20" s="725">
        <f>IF(Q20="Interrupción de la operación por menos de un día",20%,IF(Q20="Interrupción de la operación por un día completo",40%,IF(Q20="Interrupción de la operación mayor a 1 día y menor a 2 días",60%,IF(Q20="Interrupción de la operación por dos días completos",80%,IF(Q20="Interrupción de la operación por más de dos días",100%,IF(Q20="NA",0%,""))))))</f>
        <v>0</v>
      </c>
      <c r="S20" s="720" t="s">
        <v>70</v>
      </c>
      <c r="T20" s="720" t="s">
        <v>58</v>
      </c>
      <c r="U20" s="720">
        <f>+MAX(N20,P20,R20)</f>
        <v>0.4</v>
      </c>
      <c r="V20" s="724" t="str">
        <f>IF(L20&lt;=20%,"Muy baja",IF(L20&lt;=40%,"Baja",IF(L20&lt;=60%,"Media",IF(L20&lt;=80%,"Alta",IF(L20&lt;=100%,"Muy alta",IF(L20&gt;=100%,"Muy alta",""))))))</f>
        <v>Muy baja</v>
      </c>
      <c r="W20" s="731">
        <f>+IFERROR(VLOOKUP(V20,[11]Fórmula!$F$1:$G$6,2,FALSE),"")</f>
        <v>0.2</v>
      </c>
      <c r="X20" s="724" t="str">
        <f>IF(U20=20%,"Leve",IF(U20=40%,"Menor",IF(U20=60%,"Moderado",IF(U20=80%,"Mayor",IF(U20=100%,"Catastrófico","")))))</f>
        <v>Menor</v>
      </c>
      <c r="Y20" s="731">
        <f>+IFERROR(VLOOKUP(X20,[11]Fórmula!$H$1:$I$6,2,FALSE),"")</f>
        <v>0.4</v>
      </c>
      <c r="Z20" s="732" t="str">
        <f>+IFERROR(VLOOKUP(V20&amp;X20,[11]Fórmula!$C$2:$D$26,2,FALSE),"")</f>
        <v>Bajo</v>
      </c>
      <c r="AA20" s="723">
        <f>IF(Z20="Bajo",25%,IF(Z20="Moderado",50%,IF(Z20="Alto",75%,IF(Z20="Extremo",100%,""))))</f>
        <v>0.25</v>
      </c>
      <c r="AB20" s="723"/>
      <c r="AC20" s="28" t="s">
        <v>989</v>
      </c>
      <c r="AD20" s="49" t="s">
        <v>54</v>
      </c>
      <c r="AE20" s="31">
        <f t="shared" si="3"/>
        <v>0.25</v>
      </c>
      <c r="AF20" s="335" t="s">
        <v>194</v>
      </c>
      <c r="AG20" s="31">
        <f t="shared" si="4"/>
        <v>0.15</v>
      </c>
      <c r="AH20" s="31">
        <f t="shared" si="5"/>
        <v>0.4</v>
      </c>
      <c r="AI20" s="322" t="s">
        <v>23</v>
      </c>
      <c r="AJ20" s="49" t="s">
        <v>301</v>
      </c>
      <c r="AK20" s="335">
        <f>+AH20*AA20</f>
        <v>0.1</v>
      </c>
      <c r="AL20" s="32">
        <f>+AA20-AK20</f>
        <v>0.15</v>
      </c>
      <c r="AM20" s="732" t="str">
        <f>+IF(C20="Corrupción","Moderado",IF(AL21&lt;=25%,"Bajo",IF(AL21&lt;=50%,"Moderado",IF(AL21&lt;=75%,"Alto",IF(AL21&gt;75%,"Extremo","")))))</f>
        <v>Moderado</v>
      </c>
      <c r="AN20" s="734" t="s">
        <v>56</v>
      </c>
      <c r="AO20" s="147">
        <v>1</v>
      </c>
      <c r="AP20" s="94"/>
      <c r="AQ20" s="324"/>
      <c r="AR20" s="325"/>
      <c r="AS20" s="325"/>
      <c r="AT20" s="48"/>
      <c r="AU20" s="34">
        <v>45351</v>
      </c>
      <c r="AV20" s="34"/>
      <c r="AW20" s="34"/>
      <c r="AX20" s="34"/>
      <c r="AY20" s="34"/>
      <c r="AZ20" s="34">
        <v>45412</v>
      </c>
      <c r="BA20" s="34"/>
      <c r="BB20" s="34"/>
      <c r="BC20" s="34"/>
      <c r="BD20" s="34"/>
      <c r="BE20" s="34">
        <v>45473</v>
      </c>
      <c r="BF20" s="34"/>
      <c r="BG20" s="34"/>
      <c r="BH20" s="34"/>
      <c r="BI20" s="34"/>
      <c r="BJ20" s="34">
        <v>45535</v>
      </c>
      <c r="BK20" s="34"/>
      <c r="BL20" s="34"/>
      <c r="BM20" s="34"/>
      <c r="BN20" s="34"/>
      <c r="BO20" s="34">
        <v>45596</v>
      </c>
      <c r="BP20" s="34"/>
      <c r="BQ20" s="34"/>
      <c r="BR20" s="34"/>
      <c r="BS20" s="34"/>
      <c r="BT20" s="34">
        <v>45657</v>
      </c>
      <c r="BU20" s="34"/>
      <c r="BV20" s="34"/>
      <c r="BW20" s="34"/>
      <c r="BX20" s="34"/>
    </row>
    <row r="21" spans="1:76" ht="156.75" customHeight="1" thickBot="1" x14ac:dyDescent="0.3">
      <c r="A21" s="737"/>
      <c r="B21" s="725"/>
      <c r="C21" s="725"/>
      <c r="D21" s="725"/>
      <c r="E21" s="725"/>
      <c r="F21" s="741"/>
      <c r="G21" s="727"/>
      <c r="H21" s="727"/>
      <c r="I21" s="741"/>
      <c r="J21" s="725"/>
      <c r="K21" s="725"/>
      <c r="L21" s="735"/>
      <c r="M21" s="725"/>
      <c r="N21" s="725"/>
      <c r="O21" s="725"/>
      <c r="P21" s="725"/>
      <c r="Q21" s="725"/>
      <c r="R21" s="725"/>
      <c r="S21" s="720"/>
      <c r="T21" s="720"/>
      <c r="U21" s="720"/>
      <c r="V21" s="724"/>
      <c r="W21" s="731"/>
      <c r="X21" s="724"/>
      <c r="Y21" s="731"/>
      <c r="Z21" s="732"/>
      <c r="AA21" s="723"/>
      <c r="AB21" s="723"/>
      <c r="AC21" s="28" t="s">
        <v>988</v>
      </c>
      <c r="AD21" s="28" t="s">
        <v>54</v>
      </c>
      <c r="AE21" s="37">
        <f t="shared" si="3"/>
        <v>0.25</v>
      </c>
      <c r="AF21" s="352" t="s">
        <v>194</v>
      </c>
      <c r="AG21" s="37">
        <f t="shared" si="4"/>
        <v>0.15</v>
      </c>
      <c r="AH21" s="37">
        <f t="shared" si="5"/>
        <v>0.4</v>
      </c>
      <c r="AI21" s="312" t="s">
        <v>39</v>
      </c>
      <c r="AJ21" s="352"/>
      <c r="AK21" s="335">
        <f>+AL20*AH21</f>
        <v>0.06</v>
      </c>
      <c r="AL21" s="32">
        <f>+AL20-AK21</f>
        <v>0.09</v>
      </c>
      <c r="AM21" s="732"/>
      <c r="AN21" s="734"/>
      <c r="AO21" s="153">
        <v>2</v>
      </c>
      <c r="AP21" s="49"/>
      <c r="AQ21" s="324"/>
      <c r="AR21" s="325"/>
      <c r="AS21" s="325"/>
      <c r="AT21" s="335"/>
      <c r="AU21" s="34">
        <v>45351</v>
      </c>
      <c r="AV21" s="34"/>
      <c r="AW21" s="34"/>
      <c r="AX21" s="34"/>
      <c r="AY21" s="34"/>
      <c r="AZ21" s="34">
        <v>45412</v>
      </c>
      <c r="BA21" s="34"/>
      <c r="BB21" s="34"/>
      <c r="BC21" s="34"/>
      <c r="BD21" s="34"/>
      <c r="BE21" s="34">
        <v>45473</v>
      </c>
      <c r="BF21" s="34"/>
      <c r="BG21" s="34"/>
      <c r="BH21" s="34"/>
      <c r="BI21" s="34"/>
      <c r="BJ21" s="34">
        <v>45535</v>
      </c>
      <c r="BK21" s="34"/>
      <c r="BL21" s="34"/>
      <c r="BM21" s="34"/>
      <c r="BN21" s="34"/>
      <c r="BO21" s="34">
        <v>45596</v>
      </c>
      <c r="BP21" s="34"/>
      <c r="BQ21" s="34"/>
      <c r="BR21" s="34"/>
      <c r="BS21" s="34"/>
      <c r="BT21" s="34">
        <v>45657</v>
      </c>
      <c r="BU21" s="34"/>
      <c r="BV21" s="34"/>
      <c r="BW21" s="34"/>
      <c r="BX21" s="34"/>
    </row>
    <row r="22" spans="1:76" ht="216.75" customHeight="1" thickBot="1" x14ac:dyDescent="0.3">
      <c r="A22" s="333" t="s">
        <v>186</v>
      </c>
      <c r="B22" s="322" t="s">
        <v>99</v>
      </c>
      <c r="C22" s="322" t="s">
        <v>55</v>
      </c>
      <c r="D22" s="322" t="s">
        <v>76</v>
      </c>
      <c r="E22" s="322" t="s">
        <v>34</v>
      </c>
      <c r="F22" s="336" t="s">
        <v>313</v>
      </c>
      <c r="G22" s="324" t="s">
        <v>296</v>
      </c>
      <c r="H22" s="324" t="s">
        <v>315</v>
      </c>
      <c r="I22" s="336" t="s">
        <v>316</v>
      </c>
      <c r="J22" s="322" t="s">
        <v>32</v>
      </c>
      <c r="K22" s="322">
        <v>0</v>
      </c>
      <c r="L22" s="331">
        <f>IF(J22="Diaria",+(K22/360),IF(J22="Mensual",+(K22/12),IF(J22="Bimestral",+(K22/6),IF(J22="Trimestral",+(K22/4),IF(J22="Semestral",+(K22/2),IF(J22="Anual",+(K22/1),""))))))</f>
        <v>0</v>
      </c>
      <c r="M22" s="322" t="s">
        <v>70</v>
      </c>
      <c r="N22" s="322">
        <f t="shared" ref="N22:N29" si="6">IF(M22="Menor al 1% del patrimonio de la Lotería de Bogotá",20%,IF(M22="Entre el 1% y el 3% del patrimonio de la Lotería de Bogotá",40%,IF(M22="Entre el 3% y el 6% del patrimonio de la Lotería de Bogotá",60%,IF(M22="Entre el 6% y el 10% del patrimonio de la Lotería de Bogotá",80%,IF(M22="Mayor al 10% del patrimonio de la Lotería de Bogotá",100%,IF(M22="NA",0%,""))))))</f>
        <v>0</v>
      </c>
      <c r="O22" s="322" t="s">
        <v>30</v>
      </c>
      <c r="P22" s="322">
        <f t="shared" ref="P22:P29" si="7">IF(O22="El riesgo afecta la imagen de algún área de la organización",20%,IF(O22="El riesgo afecta la imagen de la entidad internamente, de conocimiento general nivel interno, de junta directiva y accionistas y/o de proveedores",40%,IF(O22="El riesgo afecta la imagen de la entidad con algunos usuarios de relevancia frente al logro de los objetivos",60%,IF(O22="El riesgo afecta la imagen de la entidad con efecto publicitario sistenido a nivel de sector administrativo, nivel departamental o municipal",80%,IF(O22="El riesgo afecta la imagen de la entidad a nivel nacional, con efecto publicitario sistenido a nivel país",100%,IF(O22="NA",0%,""))))))</f>
        <v>0.2</v>
      </c>
      <c r="Q22" s="322" t="s">
        <v>70</v>
      </c>
      <c r="R22" s="322">
        <f t="shared" ref="R22:R29" si="8">IF(Q22="Interrupción de la operación por menos de un día",20%,IF(Q22="Interrupción de la operación por un día completo",40%,IF(Q22="Interrupción de la operación mayor a 1 día y menor a 2 días",60%,IF(Q22="Interrupción de la operación por dos días completos",80%,IF(Q22="Interrupción de la operación por más de dos días",100%,IF(Q22="NA",0%,""))))))</f>
        <v>0</v>
      </c>
      <c r="S22" s="317" t="s">
        <v>70</v>
      </c>
      <c r="T22" s="317" t="s">
        <v>58</v>
      </c>
      <c r="U22" s="317">
        <f t="shared" ref="U22:U29" si="9">+MAX(N22,P22,R22)</f>
        <v>0.2</v>
      </c>
      <c r="V22" s="321" t="str">
        <f>IF(L22&lt;=20%,"Muy baja",IF(L22&lt;=40%,"Baja",IF(L22&lt;=60%,"Media",IF(L22&lt;=80%,"Alta",IF(L22&lt;=100%,"Muy alta",IF(L22&gt;=100%,"Muy alta",""))))))</f>
        <v>Muy baja</v>
      </c>
      <c r="W22" s="328">
        <f>+IFERROR(VLOOKUP(V22,[11]Fórmula!$F$1:$G$6,2,FALSE),"")</f>
        <v>0.2</v>
      </c>
      <c r="X22" s="321" t="str">
        <f>IF(U22=20%,"Leve",IF(U22=40%,"Menor",IF(U22=60%,"Moderado",IF(U22=80%,"Mayor",IF(U22=100%,"Catastrófico","")))))</f>
        <v>Leve</v>
      </c>
      <c r="Y22" s="328">
        <f>+IFERROR(VLOOKUP(X22,[11]Fórmula!$H$1:$I$6,2,FALSE),"")</f>
        <v>0.2</v>
      </c>
      <c r="Z22" s="329" t="str">
        <f>+IFERROR(VLOOKUP(V22&amp;X22,[11]Fórmula!$C$2:$D$26,2,FALSE),"")</f>
        <v>Bajo</v>
      </c>
      <c r="AA22" s="320">
        <f>IF(Z22="Bajo",25%,IF(Z22="Moderado",50%,IF(Z22="Alto",75%,IF(Z22="Extremo",100%,""))))</f>
        <v>0.25</v>
      </c>
      <c r="AB22" s="320"/>
      <c r="AC22" s="567" t="s">
        <v>1287</v>
      </c>
      <c r="AD22" s="49" t="s">
        <v>54</v>
      </c>
      <c r="AE22" s="31">
        <f t="shared" si="3"/>
        <v>0.25</v>
      </c>
      <c r="AF22" s="335" t="s">
        <v>194</v>
      </c>
      <c r="AG22" s="31">
        <f t="shared" si="4"/>
        <v>0.15</v>
      </c>
      <c r="AH22" s="31">
        <f t="shared" si="5"/>
        <v>0.4</v>
      </c>
      <c r="AI22" s="322" t="s">
        <v>39</v>
      </c>
      <c r="AJ22" s="49"/>
      <c r="AK22" s="335">
        <f>+AH22*AA22</f>
        <v>0.1</v>
      </c>
      <c r="AL22" s="32">
        <f>+AA22-AK22</f>
        <v>0.15</v>
      </c>
      <c r="AM22" s="329" t="str">
        <f>+IF(C22="Corrupción","Moderado",IF(#REF!&lt;=25%,"Bajo",IF(#REF!&lt;=50%,"Moderado",IF(#REF!&lt;=75%,"Alto",IF(#REF!&gt;75%,"Extremo","")))))</f>
        <v>Moderado</v>
      </c>
      <c r="AN22" s="330" t="s">
        <v>56</v>
      </c>
      <c r="AO22" s="147">
        <v>1</v>
      </c>
      <c r="AP22" s="94" t="s">
        <v>319</v>
      </c>
      <c r="AQ22" s="324" t="s">
        <v>699</v>
      </c>
      <c r="AR22" s="325">
        <v>45536</v>
      </c>
      <c r="AS22" s="325">
        <v>45656</v>
      </c>
      <c r="AT22" s="48" t="s">
        <v>1076</v>
      </c>
      <c r="AU22" s="34">
        <v>45351</v>
      </c>
      <c r="AV22" s="34"/>
      <c r="AW22" s="34"/>
      <c r="AX22" s="34"/>
      <c r="AY22" s="34"/>
      <c r="AZ22" s="34">
        <v>45412</v>
      </c>
      <c r="BA22" s="34"/>
      <c r="BB22" s="34"/>
      <c r="BC22" s="34"/>
      <c r="BD22" s="34"/>
      <c r="BE22" s="34">
        <v>45473</v>
      </c>
      <c r="BF22" s="34"/>
      <c r="BG22" s="34"/>
      <c r="BH22" s="34"/>
      <c r="BI22" s="34"/>
      <c r="BJ22" s="34">
        <v>45535</v>
      </c>
      <c r="BK22" s="34"/>
      <c r="BL22" s="34"/>
      <c r="BM22" s="34"/>
      <c r="BN22" s="34"/>
      <c r="BO22" s="34">
        <v>45596</v>
      </c>
      <c r="BP22" s="34"/>
      <c r="BQ22" s="34"/>
      <c r="BR22" s="34"/>
      <c r="BS22" s="34"/>
      <c r="BT22" s="34">
        <v>45657</v>
      </c>
      <c r="BU22" s="34"/>
      <c r="BV22" s="34"/>
      <c r="BW22" s="34"/>
      <c r="BX22" s="34"/>
    </row>
    <row r="23" spans="1:76" ht="134.25" customHeight="1" thickBot="1" x14ac:dyDescent="0.3">
      <c r="A23" s="388" t="s">
        <v>196</v>
      </c>
      <c r="B23" s="385" t="s">
        <v>99</v>
      </c>
      <c r="C23" s="385" t="s">
        <v>89</v>
      </c>
      <c r="D23" s="385" t="s">
        <v>76</v>
      </c>
      <c r="E23" s="385" t="s">
        <v>93</v>
      </c>
      <c r="F23" s="389" t="s">
        <v>693</v>
      </c>
      <c r="G23" s="385" t="s">
        <v>1088</v>
      </c>
      <c r="H23" s="385" t="s">
        <v>1067</v>
      </c>
      <c r="I23" s="389" t="s">
        <v>694</v>
      </c>
      <c r="J23" s="385" t="s">
        <v>32</v>
      </c>
      <c r="K23" s="385">
        <v>1</v>
      </c>
      <c r="L23" s="387">
        <f>IF(J23="Diaria",+(K23/360),IF(J23="Mensual",+(K23/12),IF(J23="Bimestral",+(K23/6),IF(J23="Trimestral",+(K23/4),IF(J23="Semestral",+(K23/2),IF(J23="Anual",+(K23/1),""))))))</f>
        <v>2.7777777777777779E-3</v>
      </c>
      <c r="M23" s="385" t="s">
        <v>70</v>
      </c>
      <c r="N23" s="385">
        <f t="shared" si="6"/>
        <v>0</v>
      </c>
      <c r="O23" s="385" t="s">
        <v>30</v>
      </c>
      <c r="P23" s="385">
        <f t="shared" si="7"/>
        <v>0.2</v>
      </c>
      <c r="Q23" s="385" t="s">
        <v>70</v>
      </c>
      <c r="R23" s="385">
        <f t="shared" si="8"/>
        <v>0</v>
      </c>
      <c r="S23" s="384" t="s">
        <v>57</v>
      </c>
      <c r="T23" s="384" t="s">
        <v>43</v>
      </c>
      <c r="U23" s="384">
        <f t="shared" si="9"/>
        <v>0.2</v>
      </c>
      <c r="V23" s="395" t="str">
        <f>IF(L23&lt;=20%,"Muy baja",IF(L23&lt;=40%,"Baja",IF(L23&lt;=60%,"Media",IF(L23&lt;=80%,"Alta",IF(L23&lt;=100%,"Muy alta",IF(L23&gt;=100%,"Muy alta",""))))))</f>
        <v>Muy baja</v>
      </c>
      <c r="W23" s="396">
        <f>+IFERROR(VLOOKUP(V23,[12]Fórmula!$F$1:$G$6,2,FALSE),"")</f>
        <v>0.2</v>
      </c>
      <c r="X23" s="395" t="str">
        <f>IF(U23=20%,"Leve",IF(U23=40%,"Menor",IF(U23=60%,"Moderado",IF(U23=80%,"Mayor",IF(U23=100%,"Catastrófico","")))))</f>
        <v>Leve</v>
      </c>
      <c r="Y23" s="395" t="s">
        <v>20</v>
      </c>
      <c r="Z23" s="396" t="s">
        <v>147</v>
      </c>
      <c r="AA23" s="393" t="s">
        <v>147</v>
      </c>
      <c r="AB23" s="397" t="s">
        <v>695</v>
      </c>
      <c r="AC23" s="74" t="s">
        <v>1068</v>
      </c>
      <c r="AD23" s="75" t="s">
        <v>54</v>
      </c>
      <c r="AE23" s="76">
        <f t="shared" si="3"/>
        <v>0.25</v>
      </c>
      <c r="AF23" s="389" t="s">
        <v>194</v>
      </c>
      <c r="AG23" s="22">
        <f t="shared" si="4"/>
        <v>0.15</v>
      </c>
      <c r="AH23" s="22">
        <f t="shared" si="5"/>
        <v>0.4</v>
      </c>
      <c r="AI23" s="385" t="s">
        <v>39</v>
      </c>
      <c r="AJ23" s="334" t="s">
        <v>70</v>
      </c>
      <c r="AK23" s="334" t="s">
        <v>70</v>
      </c>
      <c r="AL23" s="474">
        <v>0.15</v>
      </c>
      <c r="AM23" s="469" t="s">
        <v>147</v>
      </c>
      <c r="AN23" s="478" t="s">
        <v>56</v>
      </c>
      <c r="AO23" s="479">
        <v>1</v>
      </c>
      <c r="AP23" s="335" t="s">
        <v>1069</v>
      </c>
      <c r="AQ23" s="271" t="s">
        <v>699</v>
      </c>
      <c r="AR23" s="30">
        <v>45474</v>
      </c>
      <c r="AS23" s="30">
        <v>45657</v>
      </c>
      <c r="AT23" s="326" t="s">
        <v>1070</v>
      </c>
      <c r="AU23" s="34">
        <v>45351</v>
      </c>
      <c r="AV23" s="34"/>
      <c r="AW23" s="34"/>
      <c r="AX23" s="34"/>
      <c r="AY23" s="34"/>
      <c r="AZ23" s="34">
        <v>45412</v>
      </c>
      <c r="BA23" s="34"/>
      <c r="BB23" s="34"/>
      <c r="BC23" s="34"/>
      <c r="BD23" s="34"/>
      <c r="BE23" s="34">
        <v>45473</v>
      </c>
      <c r="BF23" s="34"/>
      <c r="BG23" s="34"/>
      <c r="BH23" s="34"/>
      <c r="BI23" s="34"/>
      <c r="BJ23" s="34">
        <v>45535</v>
      </c>
      <c r="BK23" s="34"/>
      <c r="BL23" s="34"/>
      <c r="BM23" s="34"/>
      <c r="BN23" s="34"/>
      <c r="BO23" s="34">
        <v>45596</v>
      </c>
      <c r="BP23" s="34"/>
      <c r="BQ23" s="34"/>
      <c r="BR23" s="34"/>
      <c r="BS23" s="34"/>
      <c r="BT23" s="34">
        <v>45657</v>
      </c>
      <c r="BU23" s="34"/>
      <c r="BV23" s="34"/>
      <c r="BW23" s="34"/>
      <c r="BX23" s="34"/>
    </row>
    <row r="24" spans="1:76" ht="121.5" customHeight="1" thickBot="1" x14ac:dyDescent="0.3">
      <c r="A24" s="332" t="s">
        <v>196</v>
      </c>
      <c r="B24" s="385" t="s">
        <v>99</v>
      </c>
      <c r="C24" s="311" t="s">
        <v>89</v>
      </c>
      <c r="D24" s="311" t="s">
        <v>76</v>
      </c>
      <c r="E24" s="311" t="s">
        <v>34</v>
      </c>
      <c r="F24" s="334" t="s">
        <v>551</v>
      </c>
      <c r="G24" s="509" t="s">
        <v>1086</v>
      </c>
      <c r="H24" s="509" t="s">
        <v>552</v>
      </c>
      <c r="I24" s="334" t="s">
        <v>553</v>
      </c>
      <c r="J24" s="311" t="s">
        <v>63</v>
      </c>
      <c r="K24" s="311">
        <v>1</v>
      </c>
      <c r="L24" s="314">
        <v>2.7777777777777779E-3</v>
      </c>
      <c r="M24" s="311" t="s">
        <v>29</v>
      </c>
      <c r="N24" s="311">
        <f t="shared" si="6"/>
        <v>0.2</v>
      </c>
      <c r="O24" s="311" t="s">
        <v>61</v>
      </c>
      <c r="P24" s="311">
        <f t="shared" si="7"/>
        <v>0.6</v>
      </c>
      <c r="Q24" s="311" t="s">
        <v>70</v>
      </c>
      <c r="R24" s="311">
        <f t="shared" si="8"/>
        <v>0</v>
      </c>
      <c r="S24" s="307" t="s">
        <v>57</v>
      </c>
      <c r="T24" s="307" t="s">
        <v>43</v>
      </c>
      <c r="U24" s="307">
        <f t="shared" si="9"/>
        <v>0.6</v>
      </c>
      <c r="V24" s="318" t="str">
        <f>IF(L24&lt;=20%,"Muy baja",IF(L24&lt;=40%,"Baja",IF(L24&lt;=60%,"Media",IF(L24&lt;=80%,"Alta",IF(L24&lt;=100%,"Muy alta",IF(L24&gt;=100%,"Muy alta",""))))))</f>
        <v>Muy baja</v>
      </c>
      <c r="W24" s="300">
        <f>+IFERROR(VLOOKUP(V24,[12]Fórmula!$F$1:$G$6,2,FALSE),"")</f>
        <v>0.2</v>
      </c>
      <c r="X24" s="309" t="str">
        <f>IF(U24=20%,"Leve",IF(U24=40%,"Menor",IF(U24=60%,"Moderado",IF(U24=80%,"Mayor",IF(U24=100%,"Catastrófico","")))))</f>
        <v>Moderado</v>
      </c>
      <c r="Y24" s="327" t="s">
        <v>53</v>
      </c>
      <c r="Z24" s="304" t="str">
        <f>+IFERROR(VLOOKUP(V24&amp;X24,[12]Fórmula!$C$2:$D$26,2,FALSE),"")</f>
        <v>Moderado</v>
      </c>
      <c r="AA24" s="327" t="s">
        <v>53</v>
      </c>
      <c r="AB24" s="346" t="s">
        <v>554</v>
      </c>
      <c r="AC24" s="60" t="s">
        <v>1298</v>
      </c>
      <c r="AD24" s="50" t="s">
        <v>54</v>
      </c>
      <c r="AE24" s="22">
        <f t="shared" si="3"/>
        <v>0.25</v>
      </c>
      <c r="AF24" s="334" t="s">
        <v>194</v>
      </c>
      <c r="AG24" s="22">
        <f t="shared" si="4"/>
        <v>0.15</v>
      </c>
      <c r="AH24" s="22">
        <f t="shared" si="5"/>
        <v>0.4</v>
      </c>
      <c r="AI24" s="311" t="s">
        <v>23</v>
      </c>
      <c r="AJ24" s="334" t="s">
        <v>555</v>
      </c>
      <c r="AK24" s="334" t="s">
        <v>555</v>
      </c>
      <c r="AL24" s="412">
        <v>0.3</v>
      </c>
      <c r="AM24" s="374" t="s">
        <v>53</v>
      </c>
      <c r="AN24" s="480" t="s">
        <v>56</v>
      </c>
      <c r="AO24" s="630">
        <v>1</v>
      </c>
      <c r="AP24" s="620" t="s">
        <v>1302</v>
      </c>
      <c r="AQ24" s="631" t="s">
        <v>699</v>
      </c>
      <c r="AR24" s="501">
        <v>45292</v>
      </c>
      <c r="AS24" s="501">
        <v>45657</v>
      </c>
      <c r="AT24" s="501" t="s">
        <v>1299</v>
      </c>
      <c r="AU24" s="34">
        <v>45351</v>
      </c>
      <c r="AV24" s="34"/>
      <c r="AW24" s="34"/>
      <c r="AX24" s="34"/>
      <c r="AY24" s="34"/>
      <c r="AZ24" s="34">
        <v>45412</v>
      </c>
      <c r="BA24" s="34"/>
      <c r="BB24" s="34"/>
      <c r="BC24" s="34"/>
      <c r="BD24" s="34"/>
      <c r="BE24" s="34">
        <v>45473</v>
      </c>
      <c r="BF24" s="34"/>
      <c r="BG24" s="34"/>
      <c r="BH24" s="34"/>
      <c r="BI24" s="34"/>
      <c r="BJ24" s="34">
        <v>45535</v>
      </c>
      <c r="BK24" s="34"/>
      <c r="BL24" s="34"/>
      <c r="BM24" s="34"/>
      <c r="BN24" s="34"/>
      <c r="BO24" s="34">
        <v>45596</v>
      </c>
      <c r="BP24" s="34"/>
      <c r="BQ24" s="34"/>
      <c r="BR24" s="34"/>
      <c r="BS24" s="34"/>
      <c r="BT24" s="34">
        <v>45657</v>
      </c>
      <c r="BU24" s="34"/>
      <c r="BV24" s="34"/>
      <c r="BW24" s="34"/>
      <c r="BX24" s="34"/>
    </row>
    <row r="25" spans="1:76" ht="102.75" thickBot="1" x14ac:dyDescent="0.3">
      <c r="A25" s="784" t="s">
        <v>186</v>
      </c>
      <c r="B25" s="787" t="s">
        <v>136</v>
      </c>
      <c r="C25" s="787" t="s">
        <v>1232</v>
      </c>
      <c r="D25" s="787" t="s">
        <v>1147</v>
      </c>
      <c r="E25" s="787" t="s">
        <v>18</v>
      </c>
      <c r="F25" s="409" t="s">
        <v>1190</v>
      </c>
      <c r="G25" s="725" t="s">
        <v>1236</v>
      </c>
      <c r="H25" s="966" t="s">
        <v>1191</v>
      </c>
      <c r="I25" s="833" t="s">
        <v>1192</v>
      </c>
      <c r="J25" s="967" t="s">
        <v>32</v>
      </c>
      <c r="K25" s="967"/>
      <c r="L25" s="844">
        <f>IF(J25="Diaria",+(K25/360),IF(J25="Mensual",+(K25/12),IF(J25="Bimestral",+(K25/6),IF(J25="Trimestral",+(K25/4),IF(J25="Semestral",+(K25/2),IF(J25="Anual",+(K25/1),""))))))</f>
        <v>0</v>
      </c>
      <c r="M25" s="787" t="s">
        <v>29</v>
      </c>
      <c r="N25" s="311">
        <f t="shared" si="6"/>
        <v>0.2</v>
      </c>
      <c r="O25" s="787" t="s">
        <v>61</v>
      </c>
      <c r="P25" s="311">
        <f t="shared" si="7"/>
        <v>0.6</v>
      </c>
      <c r="Q25" s="787" t="s">
        <v>70</v>
      </c>
      <c r="R25" s="311">
        <f t="shared" si="8"/>
        <v>0</v>
      </c>
      <c r="S25" s="800" t="s">
        <v>69</v>
      </c>
      <c r="T25" s="800" t="s">
        <v>27</v>
      </c>
      <c r="U25" s="307">
        <f t="shared" si="9"/>
        <v>0.6</v>
      </c>
      <c r="V25" s="839" t="str">
        <f>IF(L25&lt;=20%,"Muy baja",IF(L25&lt;=40%,"Baja",IF(L25&lt;=60%,"Media",IF(L25&lt;=80%,"Alta",IF(L25&lt;=100%,"Muy alta",IF(L25&gt;=100%,"Muy alta",""))))))</f>
        <v>Muy baja</v>
      </c>
      <c r="W25" s="519">
        <f>+IFERROR(VLOOKUP(V25,[4]Fórmula!$F$1:$G$6,2,FALSE),"")</f>
        <v>0.2</v>
      </c>
      <c r="X25" s="839" t="str">
        <f>IF(U25=20%,"Leve",IF(U25=40%,"Menor",IF(U25=60%,"Moderado",IF(U25=80%,"Mayor",IF(U25=100%,"Catastrófico","")))))</f>
        <v>Moderado</v>
      </c>
      <c r="Y25" s="519">
        <f>+IFERROR(VLOOKUP(X25,[4]Fórmula!$H$1:$I$6,2,FALSE),"")</f>
        <v>0.6</v>
      </c>
      <c r="Z25" s="841" t="str">
        <f>+IFERROR(VLOOKUP(V25&amp;X25,[4]Fórmula!$C$2:$D$26,2,FALSE),"")</f>
        <v>Moderado</v>
      </c>
      <c r="AA25" s="519">
        <f>IF(Z25="Bajo",25%,IF(Z25="Moderado",50%,IF(Z25="Alto",75%,IF(Z25="Extremo",100%,""))))</f>
        <v>0.5</v>
      </c>
      <c r="AB25" s="837" t="s">
        <v>1193</v>
      </c>
      <c r="AC25" s="409" t="s">
        <v>1194</v>
      </c>
      <c r="AD25" s="528" t="s">
        <v>54</v>
      </c>
      <c r="AE25" s="529">
        <f t="shared" si="3"/>
        <v>0.25</v>
      </c>
      <c r="AF25" s="528" t="s">
        <v>194</v>
      </c>
      <c r="AG25" s="521">
        <f t="shared" si="4"/>
        <v>0.15</v>
      </c>
      <c r="AH25" s="521">
        <f t="shared" si="5"/>
        <v>0.4</v>
      </c>
      <c r="AI25" s="311" t="s">
        <v>23</v>
      </c>
      <c r="AJ25" s="334" t="s">
        <v>1176</v>
      </c>
      <c r="AM25" s="304" t="str">
        <f>+IF(B25="Corrupción","Moderado",IF(AL25&lt;=25%,"Bajo",IF(AL25&lt;=50%,"Moderado",IF(AL25&lt;=75%,"Alto",IF(AL25&gt;75%,"Extremo","")))))</f>
        <v>Bajo</v>
      </c>
      <c r="AN25" s="795" t="s">
        <v>56</v>
      </c>
      <c r="AO25" s="88"/>
      <c r="AP25" s="88"/>
      <c r="AQ25" s="89"/>
      <c r="AR25" s="619"/>
      <c r="AS25" s="619"/>
      <c r="AT25" s="87"/>
      <c r="AU25" s="34">
        <v>45351</v>
      </c>
      <c r="AV25" s="34"/>
      <c r="AW25" s="34"/>
      <c r="AX25" s="34"/>
      <c r="AY25" s="34"/>
      <c r="AZ25" s="34">
        <v>45412</v>
      </c>
      <c r="BA25" s="34"/>
      <c r="BB25" s="34"/>
      <c r="BC25" s="34"/>
      <c r="BD25" s="34"/>
      <c r="BE25" s="34">
        <v>45473</v>
      </c>
      <c r="BF25" s="34"/>
      <c r="BG25" s="34"/>
      <c r="BH25" s="34"/>
      <c r="BI25" s="34"/>
      <c r="BJ25" s="34">
        <v>45535</v>
      </c>
      <c r="BK25" s="34"/>
      <c r="BL25" s="34"/>
      <c r="BM25" s="34"/>
      <c r="BN25" s="34"/>
      <c r="BO25" s="34">
        <v>45596</v>
      </c>
      <c r="BP25" s="34"/>
      <c r="BQ25" s="34"/>
      <c r="BR25" s="34"/>
      <c r="BS25" s="34"/>
      <c r="BT25" s="34">
        <v>45657</v>
      </c>
      <c r="BU25" s="34"/>
      <c r="BV25" s="34"/>
      <c r="BW25" s="34"/>
      <c r="BX25" s="34"/>
    </row>
    <row r="26" spans="1:76" ht="141" thickBot="1" x14ac:dyDescent="0.3">
      <c r="A26" s="786"/>
      <c r="B26" s="789"/>
      <c r="C26" s="789"/>
      <c r="D26" s="789"/>
      <c r="E26" s="789"/>
      <c r="F26" s="409" t="s">
        <v>1195</v>
      </c>
      <c r="G26" s="725"/>
      <c r="H26" s="966"/>
      <c r="I26" s="834"/>
      <c r="J26" s="968"/>
      <c r="K26" s="968"/>
      <c r="L26" s="845"/>
      <c r="M26" s="789"/>
      <c r="N26" s="311" t="str">
        <f t="shared" si="6"/>
        <v/>
      </c>
      <c r="O26" s="789"/>
      <c r="P26" s="311" t="str">
        <f t="shared" si="7"/>
        <v/>
      </c>
      <c r="Q26" s="789"/>
      <c r="R26" s="311" t="str">
        <f t="shared" si="8"/>
        <v/>
      </c>
      <c r="S26" s="802"/>
      <c r="T26" s="802"/>
      <c r="U26" s="307">
        <f t="shared" si="9"/>
        <v>0</v>
      </c>
      <c r="V26" s="840"/>
      <c r="W26" s="519" t="str">
        <f>+IFERROR(VLOOKUP(V26,[4]Fórmula!$F$1:$G$6,2,FALSE),"")</f>
        <v/>
      </c>
      <c r="X26" s="840"/>
      <c r="Y26" s="519" t="str">
        <f>+IFERROR(VLOOKUP(X26,[4]Fórmula!$H$1:$I$6,2,FALSE),"")</f>
        <v/>
      </c>
      <c r="Z26" s="842"/>
      <c r="AA26" s="519" t="str">
        <f>IF(Z26="Bajo",25%,IF(Z26="Moderado",50%,IF(Z26="Alto",75%,IF(Z26="Extremo",100%,""))))</f>
        <v/>
      </c>
      <c r="AB26" s="970"/>
      <c r="AC26" s="528" t="s">
        <v>1196</v>
      </c>
      <c r="AD26" s="528" t="s">
        <v>54</v>
      </c>
      <c r="AE26" s="529">
        <f t="shared" si="3"/>
        <v>0.25</v>
      </c>
      <c r="AF26" s="528" t="s">
        <v>194</v>
      </c>
      <c r="AG26" s="521">
        <f t="shared" si="4"/>
        <v>0.15</v>
      </c>
      <c r="AH26" s="521">
        <f t="shared" si="5"/>
        <v>0.4</v>
      </c>
      <c r="AI26" s="311" t="s">
        <v>39</v>
      </c>
      <c r="AJ26" s="334" t="s">
        <v>282</v>
      </c>
      <c r="AM26" s="304" t="str">
        <f>+IF(B26="Corrupción","Moderado",IF(AL26&lt;=25%,"Bajo",IF(AL26&lt;=50%,"Moderado",IF(AL26&lt;=75%,"Alto",IF(AL26&gt;75%,"Extremo","")))))</f>
        <v>Bajo</v>
      </c>
      <c r="AN26" s="843"/>
      <c r="AO26" s="88"/>
      <c r="AP26" s="88"/>
      <c r="AQ26" s="89"/>
      <c r="AR26" s="619"/>
      <c r="AS26" s="619"/>
      <c r="AT26" s="87"/>
      <c r="AU26" s="34">
        <v>45351</v>
      </c>
      <c r="AV26" s="34"/>
      <c r="AW26" s="34"/>
      <c r="AX26" s="34"/>
      <c r="AY26" s="34"/>
      <c r="AZ26" s="34">
        <v>45412</v>
      </c>
      <c r="BA26" s="34"/>
      <c r="BB26" s="34"/>
      <c r="BC26" s="34"/>
      <c r="BD26" s="34"/>
      <c r="BE26" s="34">
        <v>45473</v>
      </c>
      <c r="BF26" s="34"/>
      <c r="BG26" s="34"/>
      <c r="BH26" s="34"/>
      <c r="BI26" s="34"/>
      <c r="BJ26" s="34">
        <v>45535</v>
      </c>
      <c r="BK26" s="34"/>
      <c r="BL26" s="34"/>
      <c r="BM26" s="34"/>
      <c r="BN26" s="34"/>
      <c r="BO26" s="34">
        <v>45596</v>
      </c>
      <c r="BP26" s="34"/>
      <c r="BQ26" s="34"/>
      <c r="BR26" s="34"/>
      <c r="BS26" s="34"/>
      <c r="BT26" s="34">
        <v>45657</v>
      </c>
      <c r="BU26" s="34"/>
      <c r="BV26" s="34"/>
      <c r="BW26" s="34"/>
      <c r="BX26" s="34"/>
    </row>
    <row r="27" spans="1:76" ht="390.75" thickBot="1" x14ac:dyDescent="0.3">
      <c r="A27" s="332" t="s">
        <v>186</v>
      </c>
      <c r="B27" s="311" t="s">
        <v>136</v>
      </c>
      <c r="C27" s="311" t="s">
        <v>1232</v>
      </c>
      <c r="D27" s="311" t="s">
        <v>1147</v>
      </c>
      <c r="E27" s="311" t="s">
        <v>18</v>
      </c>
      <c r="F27" s="409" t="s">
        <v>1197</v>
      </c>
      <c r="G27" s="49" t="s">
        <v>1237</v>
      </c>
      <c r="H27" s="29" t="s">
        <v>1198</v>
      </c>
      <c r="I27" s="409" t="s">
        <v>1192</v>
      </c>
      <c r="J27" s="311" t="s">
        <v>32</v>
      </c>
      <c r="K27" s="311"/>
      <c r="L27" s="530">
        <f>IF(J27="Diaria",+(K27/360),IF(J27="Mensual",+(K27/12),IF(J27="Bimestral",+(K27/6),IF(J27="Trimestral",+(K27/4),IF(J27="Semestral",+(K27/2),IF(J27="Anual",+(K27/1),""))))))</f>
        <v>0</v>
      </c>
      <c r="M27" s="311" t="s">
        <v>29</v>
      </c>
      <c r="N27" s="311">
        <f t="shared" si="6"/>
        <v>0.2</v>
      </c>
      <c r="O27" s="311" t="s">
        <v>61</v>
      </c>
      <c r="P27" s="311">
        <f t="shared" si="7"/>
        <v>0.6</v>
      </c>
      <c r="Q27" s="311" t="s">
        <v>70</v>
      </c>
      <c r="R27" s="311">
        <f t="shared" si="8"/>
        <v>0</v>
      </c>
      <c r="S27" s="307" t="s">
        <v>69</v>
      </c>
      <c r="T27" s="307" t="s">
        <v>27</v>
      </c>
      <c r="U27" s="307">
        <f t="shared" si="9"/>
        <v>0.6</v>
      </c>
      <c r="V27" s="318" t="str">
        <f>IF(L27&lt;=20%,"Muy baja",IF(L27&lt;=40%,"Baja",IF(L27&lt;=60%,"Media",IF(L27&lt;=80%,"Alta",IF(L27&lt;=100%,"Muy alta",IF(L27&gt;=100%,"Muy alta",""))))))</f>
        <v>Muy baja</v>
      </c>
      <c r="W27" s="519">
        <f>+IFERROR(VLOOKUP(V27,[4]Fórmula!$F$1:$G$6,2,FALSE),"")</f>
        <v>0.2</v>
      </c>
      <c r="X27" s="318" t="str">
        <f>IF(U27=20%,"Leve",IF(U27=40%,"Menor",IF(U27=60%,"Moderado",IF(U27=80%,"Mayor",IF(U27=100%,"Catastrófico","")))))</f>
        <v>Moderado</v>
      </c>
      <c r="Y27" s="519">
        <f>+IFERROR(VLOOKUP(X27,[4]Fórmula!$H$1:$I$6,2,FALSE),"")</f>
        <v>0.6</v>
      </c>
      <c r="Z27" s="304" t="str">
        <f>+IFERROR(VLOOKUP(V27&amp;X27,[4]Fórmula!$C$2:$D$26,2,FALSE),"")</f>
        <v>Moderado</v>
      </c>
      <c r="AA27" s="519">
        <f>IF(Z27="Bajo",25%,IF(Z27="Moderado",50%,IF(Z27="Alto",75%,IF(Z27="Extremo",100%,""))))</f>
        <v>0.5</v>
      </c>
      <c r="AB27" s="531" t="s">
        <v>1193</v>
      </c>
      <c r="AC27" s="409" t="s">
        <v>1199</v>
      </c>
      <c r="AD27" s="50" t="s">
        <v>54</v>
      </c>
      <c r="AE27" s="521">
        <f t="shared" si="3"/>
        <v>0.25</v>
      </c>
      <c r="AF27" s="334" t="s">
        <v>194</v>
      </c>
      <c r="AG27" s="521">
        <f t="shared" si="4"/>
        <v>0.15</v>
      </c>
      <c r="AH27" s="521">
        <f t="shared" si="5"/>
        <v>0.4</v>
      </c>
      <c r="AI27" s="525" t="s">
        <v>23</v>
      </c>
      <c r="AJ27" s="524" t="s">
        <v>1204</v>
      </c>
      <c r="AM27" s="304" t="str">
        <f>+IF(B27="Corrupción","Moderado",IF(AL27&lt;=25%,"Bajo",IF(AL27&lt;=50%,"Moderado",IF(AL27&lt;=75%,"Alto",IF(AL27&gt;75%,"Extremo","")))))</f>
        <v>Bajo</v>
      </c>
      <c r="AN27" s="306" t="s">
        <v>56</v>
      </c>
      <c r="AO27" s="88"/>
      <c r="AP27" s="88"/>
      <c r="AQ27" s="89"/>
      <c r="AR27" s="619"/>
      <c r="AS27" s="619"/>
      <c r="AT27" s="87"/>
      <c r="AU27" s="34">
        <v>45351</v>
      </c>
      <c r="AV27" s="34"/>
      <c r="AW27" s="34"/>
      <c r="AX27" s="34"/>
      <c r="AY27" s="34"/>
      <c r="AZ27" s="34">
        <v>45412</v>
      </c>
      <c r="BA27" s="34"/>
      <c r="BB27" s="34"/>
      <c r="BC27" s="34"/>
      <c r="BD27" s="34"/>
      <c r="BE27" s="34">
        <v>45473</v>
      </c>
      <c r="BF27" s="34"/>
      <c r="BG27" s="34"/>
      <c r="BH27" s="34"/>
      <c r="BI27" s="34"/>
      <c r="BJ27" s="34">
        <v>45535</v>
      </c>
      <c r="BK27" s="34"/>
      <c r="BL27" s="34"/>
      <c r="BM27" s="34"/>
      <c r="BN27" s="34"/>
      <c r="BO27" s="34">
        <v>45596</v>
      </c>
      <c r="BP27" s="34"/>
      <c r="BQ27" s="34"/>
      <c r="BR27" s="34"/>
      <c r="BS27" s="34"/>
      <c r="BT27" s="34">
        <v>45657</v>
      </c>
      <c r="BU27" s="34"/>
      <c r="BV27" s="34"/>
      <c r="BW27" s="34"/>
      <c r="BX27" s="34"/>
    </row>
    <row r="28" spans="1:76" ht="102.75" thickBot="1" x14ac:dyDescent="0.3">
      <c r="A28" s="784" t="s">
        <v>186</v>
      </c>
      <c r="B28" s="787" t="s">
        <v>136</v>
      </c>
      <c r="C28" s="787" t="s">
        <v>1232</v>
      </c>
      <c r="D28" s="787" t="s">
        <v>1147</v>
      </c>
      <c r="E28" s="787" t="s">
        <v>18</v>
      </c>
      <c r="F28" s="409" t="s">
        <v>1200</v>
      </c>
      <c r="G28" s="725" t="s">
        <v>1238</v>
      </c>
      <c r="H28" s="966" t="s">
        <v>1201</v>
      </c>
      <c r="I28" s="833" t="s">
        <v>1192</v>
      </c>
      <c r="J28" s="787" t="s">
        <v>32</v>
      </c>
      <c r="K28" s="787"/>
      <c r="L28" s="844">
        <f>IF(J28="Diaria",+(K28/360),IF(J28="Mensual",+(K28/12),IF(J28="Bimestral",+(K28/6),IF(J28="Trimestral",+(K28/4),IF(J28="Semestral",+(K28/2),IF(J28="Anual",+(K28/1),""))))))</f>
        <v>0</v>
      </c>
      <c r="M28" s="787" t="s">
        <v>29</v>
      </c>
      <c r="N28" s="311">
        <f t="shared" si="6"/>
        <v>0.2</v>
      </c>
      <c r="O28" s="787" t="s">
        <v>61</v>
      </c>
      <c r="P28" s="311">
        <f t="shared" si="7"/>
        <v>0.6</v>
      </c>
      <c r="Q28" s="787" t="s">
        <v>70</v>
      </c>
      <c r="R28" s="311">
        <f t="shared" si="8"/>
        <v>0</v>
      </c>
      <c r="S28" s="800" t="s">
        <v>69</v>
      </c>
      <c r="T28" s="800" t="s">
        <v>27</v>
      </c>
      <c r="U28" s="307">
        <f t="shared" si="9"/>
        <v>0.6</v>
      </c>
      <c r="V28" s="839" t="str">
        <f>IF(L28&lt;=20%,"Muy baja",IF(L28&lt;=40%,"Baja",IF(L28&lt;=60%,"Media",IF(L28&lt;=80%,"Alta",IF(L28&lt;=100%,"Muy alta",IF(L28&gt;=100%,"Muy alta",""))))))</f>
        <v>Muy baja</v>
      </c>
      <c r="W28" s="519">
        <f>+IFERROR(VLOOKUP(V28,[4]Fórmula!$F$1:$G$6,2,FALSE),"")</f>
        <v>0.2</v>
      </c>
      <c r="X28" s="839" t="str">
        <f>IF(U28=20%,"Leve",IF(U28=40%,"Menor",IF(U28=60%,"Moderado",IF(U28=80%,"Mayor",IF(U28=100%,"Catastrófico","")))))</f>
        <v>Moderado</v>
      </c>
      <c r="Y28" s="519">
        <f>+IFERROR(VLOOKUP(X28,[4]Fórmula!$H$1:$I$6,2,FALSE),"")</f>
        <v>0.6</v>
      </c>
      <c r="Z28" s="841" t="str">
        <f>+IFERROR(VLOOKUP(V28&amp;X28,[4]Fórmula!$C$2:$D$26,2,FALSE),"")</f>
        <v>Moderado</v>
      </c>
      <c r="AA28" s="519">
        <f>IF(Z28="Bajo",25%,IF(Z28="Moderado",50%,IF(Z28="Alto",75%,IF(Z28="Extremo",100%,""))))</f>
        <v>0.5</v>
      </c>
      <c r="AB28" s="837" t="s">
        <v>1193</v>
      </c>
      <c r="AC28" s="50" t="s">
        <v>1202</v>
      </c>
      <c r="AD28" s="50" t="s">
        <v>54</v>
      </c>
      <c r="AE28" s="521">
        <f t="shared" si="3"/>
        <v>0.25</v>
      </c>
      <c r="AF28" s="334" t="s">
        <v>194</v>
      </c>
      <c r="AG28" s="521">
        <f t="shared" si="4"/>
        <v>0.15</v>
      </c>
      <c r="AH28" s="521">
        <f t="shared" si="5"/>
        <v>0.4</v>
      </c>
      <c r="AI28" s="525" t="s">
        <v>23</v>
      </c>
      <c r="AJ28" s="524" t="s">
        <v>1204</v>
      </c>
      <c r="AM28" s="841" t="str">
        <f>+IF(B28="Corrupción","Moderado",IF(AL28&lt;=25%,"Bajo",IF(AL28&lt;=50%,"Moderado",IF(AL28&lt;=75%,"Alto",IF(AL28&gt;75%,"Extremo","")))))</f>
        <v>Bajo</v>
      </c>
      <c r="AN28" s="795" t="s">
        <v>56</v>
      </c>
      <c r="AO28" s="88"/>
      <c r="AP28" s="88"/>
      <c r="AQ28" s="89"/>
      <c r="AR28" s="619"/>
      <c r="AS28" s="619"/>
      <c r="AT28" s="87"/>
      <c r="AU28" s="34">
        <v>45351</v>
      </c>
      <c r="AV28" s="34"/>
      <c r="AW28" s="34"/>
      <c r="AX28" s="34"/>
      <c r="AY28" s="34"/>
      <c r="AZ28" s="34">
        <v>45412</v>
      </c>
      <c r="BA28" s="34"/>
      <c r="BB28" s="34"/>
      <c r="BC28" s="34"/>
      <c r="BD28" s="34"/>
      <c r="BE28" s="34">
        <v>45473</v>
      </c>
      <c r="BF28" s="34"/>
      <c r="BG28" s="34"/>
      <c r="BH28" s="34"/>
      <c r="BI28" s="34"/>
      <c r="BJ28" s="34">
        <v>45535</v>
      </c>
      <c r="BK28" s="34"/>
      <c r="BL28" s="34"/>
      <c r="BM28" s="34"/>
      <c r="BN28" s="34"/>
      <c r="BO28" s="34">
        <v>45596</v>
      </c>
      <c r="BP28" s="34"/>
      <c r="BQ28" s="34"/>
      <c r="BR28" s="34"/>
      <c r="BS28" s="34"/>
      <c r="BT28" s="34">
        <v>45657</v>
      </c>
      <c r="BU28" s="34"/>
      <c r="BV28" s="34"/>
      <c r="BW28" s="34"/>
      <c r="BX28" s="34"/>
    </row>
    <row r="29" spans="1:76" ht="102.75" thickBot="1" x14ac:dyDescent="0.3">
      <c r="A29" s="786"/>
      <c r="B29" s="789"/>
      <c r="C29" s="789"/>
      <c r="D29" s="789"/>
      <c r="E29" s="789"/>
      <c r="F29" s="409" t="s">
        <v>1203</v>
      </c>
      <c r="G29" s="725"/>
      <c r="H29" s="966"/>
      <c r="I29" s="834"/>
      <c r="J29" s="789"/>
      <c r="K29" s="789"/>
      <c r="L29" s="845"/>
      <c r="M29" s="789"/>
      <c r="N29" s="311" t="str">
        <f t="shared" si="6"/>
        <v/>
      </c>
      <c r="O29" s="789"/>
      <c r="P29" s="311" t="str">
        <f t="shared" si="7"/>
        <v/>
      </c>
      <c r="Q29" s="789"/>
      <c r="R29" s="311" t="str">
        <f t="shared" si="8"/>
        <v/>
      </c>
      <c r="S29" s="802"/>
      <c r="T29" s="802"/>
      <c r="U29" s="307">
        <f t="shared" si="9"/>
        <v>0</v>
      </c>
      <c r="V29" s="840"/>
      <c r="W29" s="519" t="str">
        <f>+IFERROR(VLOOKUP(V29,[4]Fórmula!$F$1:$G$6,2,FALSE),"")</f>
        <v/>
      </c>
      <c r="X29" s="840"/>
      <c r="Y29" s="519" t="str">
        <f>+IFERROR(VLOOKUP(X29,[4]Fórmula!$H$1:$I$6,2,FALSE),"")</f>
        <v/>
      </c>
      <c r="Z29" s="842"/>
      <c r="AA29" s="519" t="str">
        <f>IF(Z29="Bajo",25%,IF(Z29="Moderado",50%,IF(Z29="Alto",75%,IF(Z29="Extremo",100%,""))))</f>
        <v/>
      </c>
      <c r="AB29" s="970"/>
      <c r="AC29" s="409" t="s">
        <v>1194</v>
      </c>
      <c r="AD29" s="50" t="s">
        <v>54</v>
      </c>
      <c r="AE29" s="521">
        <f t="shared" si="3"/>
        <v>0.25</v>
      </c>
      <c r="AF29" s="334" t="s">
        <v>194</v>
      </c>
      <c r="AG29" s="521">
        <f t="shared" si="4"/>
        <v>0.15</v>
      </c>
      <c r="AH29" s="521">
        <f t="shared" si="5"/>
        <v>0.4</v>
      </c>
      <c r="AI29" s="311" t="s">
        <v>23</v>
      </c>
      <c r="AJ29" s="334" t="s">
        <v>1176</v>
      </c>
      <c r="AM29" s="969"/>
      <c r="AN29" s="843"/>
      <c r="AO29" s="88"/>
      <c r="AP29" s="88"/>
      <c r="AQ29" s="89"/>
      <c r="AR29" s="619"/>
      <c r="AS29" s="619"/>
      <c r="AT29" s="87"/>
      <c r="AU29" s="34">
        <v>45351</v>
      </c>
      <c r="AV29" s="34"/>
      <c r="AW29" s="34"/>
      <c r="AX29" s="34"/>
      <c r="AY29" s="34"/>
      <c r="AZ29" s="34">
        <v>45412</v>
      </c>
      <c r="BA29" s="34"/>
      <c r="BB29" s="34"/>
      <c r="BC29" s="34"/>
      <c r="BD29" s="34"/>
      <c r="BE29" s="34">
        <v>45473</v>
      </c>
      <c r="BF29" s="34"/>
      <c r="BG29" s="34"/>
      <c r="BH29" s="34"/>
      <c r="BI29" s="34"/>
      <c r="BJ29" s="34">
        <v>45535</v>
      </c>
      <c r="BK29" s="34"/>
      <c r="BL29" s="34"/>
      <c r="BM29" s="34"/>
      <c r="BN29" s="34"/>
      <c r="BO29" s="34">
        <v>45596</v>
      </c>
      <c r="BP29" s="34"/>
      <c r="BQ29" s="34"/>
      <c r="BR29" s="34"/>
      <c r="BS29" s="34"/>
      <c r="BT29" s="34">
        <v>45657</v>
      </c>
      <c r="BU29" s="34"/>
      <c r="BV29" s="34"/>
      <c r="BW29" s="34"/>
      <c r="BX29" s="34"/>
    </row>
  </sheetData>
  <sheetProtection formatCells="0" formatColumns="0" formatRows="0"/>
  <autoFilter ref="A3:BL22" xr:uid="{00000000-0009-0000-0000-00000C000000}">
    <filterColumn colId="6" showButton="0"/>
    <filterColumn colId="34" showButton="0"/>
    <filterColumn colId="36" showButton="0"/>
    <filterColumn colId="37" showButton="0"/>
    <filterColumn colId="40" showButton="0"/>
  </autoFilter>
  <mergeCells count="241">
    <mergeCell ref="A12:A14"/>
    <mergeCell ref="B12:B14"/>
    <mergeCell ref="C12:C14"/>
    <mergeCell ref="A7:A11"/>
    <mergeCell ref="B7:B11"/>
    <mergeCell ref="C7:C11"/>
    <mergeCell ref="D7:D11"/>
    <mergeCell ref="E7:E11"/>
    <mergeCell ref="H7:H11"/>
    <mergeCell ref="F7:F11"/>
    <mergeCell ref="G7:G11"/>
    <mergeCell ref="A15:A16"/>
    <mergeCell ref="B15:B16"/>
    <mergeCell ref="C15:C16"/>
    <mergeCell ref="D15:D16"/>
    <mergeCell ref="E15:E16"/>
    <mergeCell ref="H17:H18"/>
    <mergeCell ref="A20:A21"/>
    <mergeCell ref="B20:B21"/>
    <mergeCell ref="C20:C21"/>
    <mergeCell ref="D20:D21"/>
    <mergeCell ref="E20:E21"/>
    <mergeCell ref="F20:F21"/>
    <mergeCell ref="A17:A18"/>
    <mergeCell ref="F15:F16"/>
    <mergeCell ref="B17:B18"/>
    <mergeCell ref="C17:C18"/>
    <mergeCell ref="D17:D18"/>
    <mergeCell ref="E17:E18"/>
    <mergeCell ref="F17:F18"/>
    <mergeCell ref="G17:G18"/>
    <mergeCell ref="I17:I18"/>
    <mergeCell ref="J17:J18"/>
    <mergeCell ref="G20:G21"/>
    <mergeCell ref="H20:H21"/>
    <mergeCell ref="I20:I21"/>
    <mergeCell ref="J20:J21"/>
    <mergeCell ref="AN17:AN18"/>
    <mergeCell ref="T17:T18"/>
    <mergeCell ref="V17:V18"/>
    <mergeCell ref="X17:X18"/>
    <mergeCell ref="Z17:Z18"/>
    <mergeCell ref="K20:K21"/>
    <mergeCell ref="L20:L21"/>
    <mergeCell ref="M20:M21"/>
    <mergeCell ref="T20:T21"/>
    <mergeCell ref="U20:U21"/>
    <mergeCell ref="L17:L18"/>
    <mergeCell ref="M17:M18"/>
    <mergeCell ref="O17:O18"/>
    <mergeCell ref="Q17:Q18"/>
    <mergeCell ref="S17:S18"/>
    <mergeCell ref="AN20:AN21"/>
    <mergeCell ref="N20:N21"/>
    <mergeCell ref="O20:O21"/>
    <mergeCell ref="P20:P21"/>
    <mergeCell ref="Q20:Q21"/>
    <mergeCell ref="AA20:AA21"/>
    <mergeCell ref="AM20:AM21"/>
    <mergeCell ref="X20:X21"/>
    <mergeCell ref="AB20:AB21"/>
    <mergeCell ref="AB7:AB11"/>
    <mergeCell ref="AM7:AM11"/>
    <mergeCell ref="AB12:AB14"/>
    <mergeCell ref="AB17:AB18"/>
    <mergeCell ref="AM17:AM18"/>
    <mergeCell ref="AM12:AM14"/>
    <mergeCell ref="X15:X16"/>
    <mergeCell ref="Z15:Z16"/>
    <mergeCell ref="T12:T14"/>
    <mergeCell ref="AB15:AB16"/>
    <mergeCell ref="Y15:Y16"/>
    <mergeCell ref="AA12:AA14"/>
    <mergeCell ref="Z12:Z14"/>
    <mergeCell ref="U12:U14"/>
    <mergeCell ref="U15:U16"/>
    <mergeCell ref="G15:G16"/>
    <mergeCell ref="Q15:Q16"/>
    <mergeCell ref="G12:G14"/>
    <mergeCell ref="N15:N16"/>
    <mergeCell ref="H15:H16"/>
    <mergeCell ref="I15:I16"/>
    <mergeCell ref="M15:M16"/>
    <mergeCell ref="T4:T6"/>
    <mergeCell ref="Z7:Z11"/>
    <mergeCell ref="S12:S14"/>
    <mergeCell ref="P12:P14"/>
    <mergeCell ref="Q12:Q14"/>
    <mergeCell ref="R12:R14"/>
    <mergeCell ref="R15:R16"/>
    <mergeCell ref="H12:H14"/>
    <mergeCell ref="I12:I14"/>
    <mergeCell ref="J12:J14"/>
    <mergeCell ref="I7:I11"/>
    <mergeCell ref="I4:I6"/>
    <mergeCell ref="R4:R6"/>
    <mergeCell ref="U4:U6"/>
    <mergeCell ref="V4:V6"/>
    <mergeCell ref="O15:O16"/>
    <mergeCell ref="P15:P16"/>
    <mergeCell ref="K15:K16"/>
    <mergeCell ref="L15:L16"/>
    <mergeCell ref="L12:L14"/>
    <mergeCell ref="M12:M14"/>
    <mergeCell ref="K12:K14"/>
    <mergeCell ref="A1:T2"/>
    <mergeCell ref="AC1:AJ1"/>
    <mergeCell ref="AL1:AN1"/>
    <mergeCell ref="AC2:AC3"/>
    <mergeCell ref="AD2:AG2"/>
    <mergeCell ref="A4:A6"/>
    <mergeCell ref="B4:B6"/>
    <mergeCell ref="C4:C6"/>
    <mergeCell ref="D4:D6"/>
    <mergeCell ref="E4:E6"/>
    <mergeCell ref="G3:H3"/>
    <mergeCell ref="Q4:Q6"/>
    <mergeCell ref="O4:O6"/>
    <mergeCell ref="P4:P6"/>
    <mergeCell ref="M4:M6"/>
    <mergeCell ref="F4:F6"/>
    <mergeCell ref="N4:N6"/>
    <mergeCell ref="J4:J6"/>
    <mergeCell ref="K4:K6"/>
    <mergeCell ref="L4:L6"/>
    <mergeCell ref="U1:AB2"/>
    <mergeCell ref="AI3:AJ3"/>
    <mergeCell ref="W4:W6"/>
    <mergeCell ref="AN4:AN6"/>
    <mergeCell ref="AU2:BX2"/>
    <mergeCell ref="AO1:BX1"/>
    <mergeCell ref="AT2:AT3"/>
    <mergeCell ref="AS2:AS3"/>
    <mergeCell ref="AK2:AM3"/>
    <mergeCell ref="AN2:AN3"/>
    <mergeCell ref="AH2:AH3"/>
    <mergeCell ref="AI2:AJ2"/>
    <mergeCell ref="AO2:AP3"/>
    <mergeCell ref="AQ2:AQ3"/>
    <mergeCell ref="AR2:AR3"/>
    <mergeCell ref="AT4:AT5"/>
    <mergeCell ref="AO4:AO5"/>
    <mergeCell ref="Y7:Y10"/>
    <mergeCell ref="AA7:AA10"/>
    <mergeCell ref="AN15:AN16"/>
    <mergeCell ref="S15:S16"/>
    <mergeCell ref="T15:T16"/>
    <mergeCell ref="V15:V16"/>
    <mergeCell ref="W15:W16"/>
    <mergeCell ref="AM15:AM16"/>
    <mergeCell ref="AA15:AA16"/>
    <mergeCell ref="AN12:AN14"/>
    <mergeCell ref="V12:V14"/>
    <mergeCell ref="W12:W14"/>
    <mergeCell ref="X12:X14"/>
    <mergeCell ref="Y12:Y14"/>
    <mergeCell ref="AB4:AB6"/>
    <mergeCell ref="AM4:AM6"/>
    <mergeCell ref="V7:V11"/>
    <mergeCell ref="S4:S6"/>
    <mergeCell ref="AR4:AR5"/>
    <mergeCell ref="AS4:AS5"/>
    <mergeCell ref="AP4:AP5"/>
    <mergeCell ref="AQ4:AQ5"/>
    <mergeCell ref="D12:D14"/>
    <mergeCell ref="E12:E14"/>
    <mergeCell ref="F12:F14"/>
    <mergeCell ref="AN7:AN11"/>
    <mergeCell ref="X4:X6"/>
    <mergeCell ref="Y4:Y6"/>
    <mergeCell ref="W7:W10"/>
    <mergeCell ref="P7:P10"/>
    <mergeCell ref="R7:R10"/>
    <mergeCell ref="U7:U10"/>
    <mergeCell ref="S7:S11"/>
    <mergeCell ref="T7:T11"/>
    <mergeCell ref="M7:M11"/>
    <mergeCell ref="O7:O11"/>
    <mergeCell ref="Q7:Q11"/>
    <mergeCell ref="L7:L11"/>
    <mergeCell ref="N7:N10"/>
    <mergeCell ref="J7:J11"/>
    <mergeCell ref="K7:K11"/>
    <mergeCell ref="X7:X11"/>
    <mergeCell ref="Z4:Z6"/>
    <mergeCell ref="AA4:AA6"/>
    <mergeCell ref="G4:G6"/>
    <mergeCell ref="H4:H6"/>
    <mergeCell ref="AB25:AB26"/>
    <mergeCell ref="Q28:Q29"/>
    <mergeCell ref="S28:S29"/>
    <mergeCell ref="T28:T29"/>
    <mergeCell ref="V28:V29"/>
    <mergeCell ref="X28:X29"/>
    <mergeCell ref="N12:N14"/>
    <mergeCell ref="O12:O14"/>
    <mergeCell ref="J15:J16"/>
    <mergeCell ref="Y20:Y21"/>
    <mergeCell ref="Z20:Z21"/>
    <mergeCell ref="R20:R21"/>
    <mergeCell ref="S20:S21"/>
    <mergeCell ref="V20:V21"/>
    <mergeCell ref="W20:W21"/>
    <mergeCell ref="K17:K18"/>
    <mergeCell ref="AN25:AN26"/>
    <mergeCell ref="AN28:AN29"/>
    <mergeCell ref="K28:K29"/>
    <mergeCell ref="L28:L29"/>
    <mergeCell ref="M28:M29"/>
    <mergeCell ref="O28:O29"/>
    <mergeCell ref="H25:H26"/>
    <mergeCell ref="I25:I26"/>
    <mergeCell ref="J25:J26"/>
    <mergeCell ref="AM28:AM29"/>
    <mergeCell ref="K25:K26"/>
    <mergeCell ref="L25:L26"/>
    <mergeCell ref="M25:M26"/>
    <mergeCell ref="O25:O26"/>
    <mergeCell ref="Q25:Q26"/>
    <mergeCell ref="I28:I29"/>
    <mergeCell ref="J28:J29"/>
    <mergeCell ref="Z28:Z29"/>
    <mergeCell ref="AB28:AB29"/>
    <mergeCell ref="S25:S26"/>
    <mergeCell ref="T25:T26"/>
    <mergeCell ref="V25:V26"/>
    <mergeCell ref="X25:X26"/>
    <mergeCell ref="Z25:Z26"/>
    <mergeCell ref="A28:A29"/>
    <mergeCell ref="B28:B29"/>
    <mergeCell ref="C28:C29"/>
    <mergeCell ref="D28:D29"/>
    <mergeCell ref="E28:E29"/>
    <mergeCell ref="G28:G29"/>
    <mergeCell ref="H28:H29"/>
    <mergeCell ref="A25:A26"/>
    <mergeCell ref="B25:B26"/>
    <mergeCell ref="C25:C26"/>
    <mergeCell ref="D25:D26"/>
    <mergeCell ref="E25:E26"/>
    <mergeCell ref="G25:G26"/>
  </mergeCells>
  <conditionalFormatting sqref="AC7 AC15:AH15">
    <cfRule type="containsText" dxfId="608" priority="62" operator="containsText" text="ALTA">
      <formula>NOT(ISERROR(SEARCH("ALTA",AC7)))</formula>
    </cfRule>
    <cfRule type="containsText" dxfId="607" priority="60" operator="containsText" text="BAJA">
      <formula>NOT(ISERROR(SEARCH("BAJA",AC7)))</formula>
    </cfRule>
    <cfRule type="containsText" dxfId="606" priority="61" operator="containsText" text="MEDIA">
      <formula>NOT(ISERROR(SEARCH("MEDIA",AC7)))</formula>
    </cfRule>
  </conditionalFormatting>
  <conditionalFormatting sqref="AC17:AC21 AC22:AJ22 AI20:AJ20">
    <cfRule type="containsText" dxfId="605" priority="32" operator="containsText" text="ALTA">
      <formula>NOT(ISERROR(SEARCH("ALTA",AC17)))</formula>
    </cfRule>
  </conditionalFormatting>
  <conditionalFormatting sqref="AC17:AC22 AK20:AL21">
    <cfRule type="containsText" dxfId="604" priority="30" operator="containsText" text="BAJA">
      <formula>NOT(ISERROR(SEARCH("BAJA",AC17)))</formula>
    </cfRule>
    <cfRule type="containsText" dxfId="603" priority="31" operator="containsText" text="MEDIA">
      <formula>NOT(ISERROR(SEARCH("MEDIA",AC17)))</formula>
    </cfRule>
  </conditionalFormatting>
  <conditionalFormatting sqref="AC23:AD23">
    <cfRule type="containsText" dxfId="602" priority="27" operator="containsText" text="BAJA">
      <formula>NOT(ISERROR(SEARCH("BAJA",AC23)))</formula>
    </cfRule>
    <cfRule type="containsText" dxfId="601" priority="28" operator="containsText" text="MEDIA">
      <formula>NOT(ISERROR(SEARCH("MEDIA",AC23)))</formula>
    </cfRule>
    <cfRule type="containsText" dxfId="600" priority="29" operator="containsText" text="ALTA">
      <formula>NOT(ISERROR(SEARCH("ALTA",AC23)))</formula>
    </cfRule>
  </conditionalFormatting>
  <conditionalFormatting sqref="AI17:AJ17 AI19:AJ19">
    <cfRule type="containsText" dxfId="599" priority="50" operator="containsText" text="MEDIA">
      <formula>NOT(ISERROR(SEARCH("MEDIA",AI17)))</formula>
    </cfRule>
    <cfRule type="containsText" dxfId="598" priority="49" operator="containsText" text="BAJA">
      <formula>NOT(ISERROR(SEARCH("BAJA",AI17)))</formula>
    </cfRule>
  </conditionalFormatting>
  <conditionalFormatting sqref="AI23:AK24">
    <cfRule type="containsText" dxfId="597" priority="4" operator="containsText" text="BAJA">
      <formula>NOT(ISERROR(SEARCH("BAJA",AI23)))</formula>
    </cfRule>
    <cfRule type="containsText" dxfId="596" priority="5" operator="containsText" text="MEDIA">
      <formula>NOT(ISERROR(SEARCH("MEDIA",AI23)))</formula>
    </cfRule>
    <cfRule type="containsText" dxfId="595" priority="6" operator="containsText" text="ALTA">
      <formula>NOT(ISERROR(SEARCH("ALTA",AI23)))</formula>
    </cfRule>
  </conditionalFormatting>
  <conditionalFormatting sqref="AJ7:AJ8">
    <cfRule type="containsText" dxfId="594" priority="59" operator="containsText" text="ALTA">
      <formula>NOT(ISERROR(SEARCH("ALTA",AJ7)))</formula>
    </cfRule>
    <cfRule type="containsText" dxfId="593" priority="58" operator="containsText" text="MEDIA">
      <formula>NOT(ISERROR(SEARCH("MEDIA",AJ7)))</formula>
    </cfRule>
    <cfRule type="containsText" dxfId="592" priority="57" operator="containsText" text="BAJA">
      <formula>NOT(ISERROR(SEARCH("BAJA",AJ7)))</formula>
    </cfRule>
  </conditionalFormatting>
  <conditionalFormatting sqref="AJ12">
    <cfRule type="containsText" dxfId="591" priority="55" operator="containsText" text="MEDIA">
      <formula>NOT(ISERROR(SEARCH("MEDIA",AJ12)))</formula>
    </cfRule>
    <cfRule type="containsText" dxfId="590" priority="54" operator="containsText" text="BAJA">
      <formula>NOT(ISERROR(SEARCH("BAJA",AJ12)))</formula>
    </cfRule>
    <cfRule type="containsText" dxfId="589" priority="56" operator="containsText" text="ALTA">
      <formula>NOT(ISERROR(SEARCH("ALTA",AJ12)))</formula>
    </cfRule>
  </conditionalFormatting>
  <conditionalFormatting sqref="AJ15">
    <cfRule type="containsText" dxfId="588" priority="53" operator="containsText" text="ALTA">
      <formula>NOT(ISERROR(SEARCH("ALTA",AJ15)))</formula>
    </cfRule>
    <cfRule type="containsText" dxfId="587" priority="52" operator="containsText" text="MEDIA">
      <formula>NOT(ISERROR(SEARCH("MEDIA",AJ15)))</formula>
    </cfRule>
    <cfRule type="containsText" dxfId="586" priority="51" operator="containsText" text="BAJA">
      <formula>NOT(ISERROR(SEARCH("BAJA",AJ15)))</formula>
    </cfRule>
  </conditionalFormatting>
  <conditionalFormatting sqref="AJ17:AJ18">
    <cfRule type="containsText" dxfId="585" priority="48" operator="containsText" text="ALTA">
      <formula>NOT(ISERROR(SEARCH("ALTA",AJ17)))</formula>
    </cfRule>
  </conditionalFormatting>
  <conditionalFormatting sqref="AJ18">
    <cfRule type="containsText" dxfId="584" priority="47" operator="containsText" text="MEDIA">
      <formula>NOT(ISERROR(SEARCH("MEDIA",AJ18)))</formula>
    </cfRule>
    <cfRule type="containsText" dxfId="583" priority="46" operator="containsText" text="BAJA">
      <formula>NOT(ISERROR(SEARCH("BAJA",AJ18)))</formula>
    </cfRule>
  </conditionalFormatting>
  <conditionalFormatting sqref="AJ19:AJ21">
    <cfRule type="containsText" dxfId="582" priority="42" operator="containsText" text="ALTA">
      <formula>NOT(ISERROR(SEARCH("ALTA",AJ19)))</formula>
    </cfRule>
  </conditionalFormatting>
  <conditionalFormatting sqref="AJ20:AJ22">
    <cfRule type="containsText" dxfId="581" priority="33" operator="containsText" text="BAJA">
      <formula>NOT(ISERROR(SEARCH("BAJA",AJ20)))</formula>
    </cfRule>
    <cfRule type="containsText" dxfId="580" priority="34" operator="containsText" text="MEDIA">
      <formula>NOT(ISERROR(SEARCH("MEDIA",AJ20)))</formula>
    </cfRule>
  </conditionalFormatting>
  <conditionalFormatting sqref="AK4:AL19">
    <cfRule type="containsText" dxfId="579" priority="43" operator="containsText" text="BAJA">
      <formula>NOT(ISERROR(SEARCH("BAJA",AK4)))</formula>
    </cfRule>
    <cfRule type="containsText" dxfId="578" priority="44" operator="containsText" text="MEDIA">
      <formula>NOT(ISERROR(SEARCH("MEDIA",AK4)))</formula>
    </cfRule>
    <cfRule type="containsText" dxfId="577" priority="45" operator="containsText" text="ALTA">
      <formula>NOT(ISERROR(SEARCH("ALTA",AK4)))</formula>
    </cfRule>
  </conditionalFormatting>
  <conditionalFormatting sqref="AK20:AL22">
    <cfRule type="containsText" dxfId="576" priority="41" operator="containsText" text="ALTA">
      <formula>NOT(ISERROR(SEARCH("ALTA",AK20)))</formula>
    </cfRule>
  </conditionalFormatting>
  <conditionalFormatting sqref="AK22:AL22">
    <cfRule type="containsText" dxfId="575" priority="39" operator="containsText" text="BAJA">
      <formula>NOT(ISERROR(SEARCH("BAJA",AK22)))</formula>
    </cfRule>
    <cfRule type="containsText" dxfId="574" priority="40" operator="containsText" text="MEDIA">
      <formula>NOT(ISERROR(SEARCH("MEDIA",AK22)))</formula>
    </cfRule>
  </conditionalFormatting>
  <conditionalFormatting sqref="AL4:AL22">
    <cfRule type="cellIs" dxfId="573" priority="37" operator="between">
      <formula>26%</formula>
      <formula>50%</formula>
    </cfRule>
    <cfRule type="cellIs" dxfId="572" priority="38" operator="between">
      <formula>0%</formula>
      <formula>25%</formula>
    </cfRule>
    <cfRule type="cellIs" dxfId="571" priority="35" operator="greaterThan">
      <formula>75%</formula>
    </cfRule>
    <cfRule type="cellIs" dxfId="570" priority="36" operator="between">
      <formula>51%</formula>
      <formula>75%</formula>
    </cfRule>
  </conditionalFormatting>
  <conditionalFormatting sqref="AL23:AL24">
    <cfRule type="containsText" dxfId="569" priority="19" operator="containsText" text="ALTA">
      <formula>NOT(ISERROR(SEARCH("ALTA",AL23)))</formula>
    </cfRule>
    <cfRule type="containsText" dxfId="568" priority="18" operator="containsText" text="MEDIA">
      <formula>NOT(ISERROR(SEARCH("MEDIA",AL23)))</formula>
    </cfRule>
    <cfRule type="containsText" dxfId="567" priority="17" operator="containsText" text="BAJA">
      <formula>NOT(ISERROR(SEARCH("BAJA",AL23)))</formula>
    </cfRule>
    <cfRule type="cellIs" dxfId="566" priority="15" operator="between">
      <formula>26%</formula>
      <formula>50%</formula>
    </cfRule>
    <cfRule type="cellIs" dxfId="565" priority="14" operator="between">
      <formula>51%</formula>
      <formula>75%</formula>
    </cfRule>
    <cfRule type="cellIs" dxfId="564" priority="13" operator="greaterThan">
      <formula>75%</formula>
    </cfRule>
    <cfRule type="cellIs" dxfId="563" priority="16" operator="between">
      <formula>0%</formula>
      <formula>25%</formula>
    </cfRule>
  </conditionalFormatting>
  <conditionalFormatting sqref="AP23">
    <cfRule type="containsText" dxfId="562" priority="9" operator="containsText" text="ALTA">
      <formula>NOT(ISERROR(SEARCH("ALTA",AP23)))</formula>
    </cfRule>
    <cfRule type="containsText" dxfId="561" priority="8" operator="containsText" text="MEDIA">
      <formula>NOT(ISERROR(SEARCH("MEDIA",AP23)))</formula>
    </cfRule>
    <cfRule type="containsText" dxfId="560" priority="7" operator="containsText" text="BAJA">
      <formula>NOT(ISERROR(SEARCH("BAJA",AP23)))</formula>
    </cfRule>
  </conditionalFormatting>
  <conditionalFormatting sqref="AQ23:AQ24">
    <cfRule type="containsText" dxfId="559" priority="10" operator="containsText" text="BAJA">
      <formula>NOT(ISERROR(SEARCH("BAJA",AQ23)))</formula>
    </cfRule>
    <cfRule type="containsText" dxfId="558" priority="12" operator="containsText" text="ALTA">
      <formula>NOT(ISERROR(SEARCH("ALTA",AQ23)))</formula>
    </cfRule>
    <cfRule type="containsText" dxfId="557" priority="11" operator="containsText" text="MEDIA">
      <formula>NOT(ISERROR(SEARCH("MEDIA",AQ23)))</formula>
    </cfRule>
  </conditionalFormatting>
  <dataValidations count="15">
    <dataValidation type="list" allowBlank="1" showInputMessage="1" showErrorMessage="1" sqref="AF25:AF29" xr:uid="{00000000-0002-0000-0C00-00000E000000}">
      <formula1>INDIRECT("IMPL[IMPLEMENTACION]")</formula1>
    </dataValidation>
    <dataValidation type="list" allowBlank="1" showInputMessage="1" showErrorMessage="1" sqref="AD25:AD29" xr:uid="{00000000-0002-0000-0C00-00000D000000}">
      <formula1>INDIRECT("CONT[CONTROL]")</formula1>
    </dataValidation>
    <dataValidation type="list" allowBlank="1" showInputMessage="1" showErrorMessage="1" sqref="B25 B27:B28" xr:uid="{00000000-0002-0000-0C00-00000C000000}">
      <formula1>INDIRECT("PROC[PROCESOS]")</formula1>
    </dataValidation>
    <dataValidation type="list" allowBlank="1" showInputMessage="1" showErrorMessage="1" sqref="D25 D27:D28" xr:uid="{00000000-0002-0000-0C00-00000B000000}">
      <formula1>INDIRECT("FACT[FACTOR]")</formula1>
    </dataValidation>
    <dataValidation type="list" allowBlank="1" showInputMessage="1" showErrorMessage="1" sqref="E25 E27:E28" xr:uid="{00000000-0002-0000-0C00-00000A000000}">
      <formula1>INDIRECT("CLAS[CLASIFICACION]")</formula1>
    </dataValidation>
    <dataValidation type="list" allowBlank="1" showInputMessage="1" showErrorMessage="1" sqref="J25 J27:J28" xr:uid="{00000000-0002-0000-0C00-000009000000}">
      <formula1>INDIRECT("PERI[PERIODICIDAD]")</formula1>
    </dataValidation>
    <dataValidation type="list" allowBlank="1" showInputMessage="1" showErrorMessage="1" sqref="M25 M27:M28" xr:uid="{00000000-0002-0000-0C00-000008000000}">
      <formula1>INDIRECT("ECON[ECONO]")</formula1>
    </dataValidation>
    <dataValidation type="list" allowBlank="1" showInputMessage="1" showErrorMessage="1" sqref="O25 O27:O28" xr:uid="{00000000-0002-0000-0C00-000007000000}">
      <formula1>INDIRECT("REPU[REPUT]")</formula1>
    </dataValidation>
    <dataValidation type="list" allowBlank="1" showInputMessage="1" showErrorMessage="1" sqref="Q25 Q27:Q28" xr:uid="{00000000-0002-0000-0C00-000006000000}">
      <formula1>INDIRECT("OPER[OPER]")</formula1>
    </dataValidation>
    <dataValidation type="list" allowBlank="1" showInputMessage="1" showErrorMessage="1" sqref="S25 S27:S28" xr:uid="{00000000-0002-0000-0C00-000005000000}">
      <formula1>INDIRECT("ACTI[ACTIVO]")</formula1>
    </dataValidation>
    <dataValidation type="list" allowBlank="1" showInputMessage="1" showErrorMessage="1" sqref="T25 T27:T28" xr:uid="{00000000-0002-0000-0C00-000004000000}">
      <formula1>INDIRECT("CRIT[CRITERIO]")</formula1>
    </dataValidation>
    <dataValidation type="list" allowBlank="1" showInputMessage="1" showErrorMessage="1" sqref="AI25:AI29" xr:uid="{00000000-0002-0000-0C00-000003000000}">
      <formula1>INDIRECT("DOCU[DOCUMENTADO]")</formula1>
    </dataValidation>
    <dataValidation type="list" allowBlank="1" showInputMessage="1" showErrorMessage="1" sqref="AN25 AN27:AN28" xr:uid="{00000000-0002-0000-0C00-000002000000}">
      <formula1>INDIRECT("TRAT[TRATAMIENTO]")</formula1>
    </dataValidation>
    <dataValidation type="list" allowBlank="1" showInputMessage="1" showErrorMessage="1" sqref="AF4:AF24" xr:uid="{00000000-0002-0000-0C00-000001000000}">
      <formula1>"Manual,Automático"</formula1>
    </dataValidation>
    <dataValidation type="list" allowBlank="1" showInputMessage="1" showErrorMessage="1" sqref="A4 A7 A19:A20 A12 A15 A17 A22:A25 A27:A28" xr:uid="{00000000-0002-0000-0C00-000000000000}">
      <formula1>"SI,NO"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EB38C53-B4A0-4480-A0F2-C4BB39F6DC19}">
          <x14:formula1>
            <xm:f>Listas!$R$2:$R$3</xm:f>
          </x14:formula1>
          <xm:sqref>BU4:BU29 BP4:BP29 BK4:BK29 AV4:AV29 BA4:BA29 BF4:BF29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9E372-5F4B-44D8-BEB4-E089D8792A4A}">
  <dimension ref="A1:BX18"/>
  <sheetViews>
    <sheetView topLeftCell="AC1" zoomScale="71" zoomScaleNormal="89" workbookViewId="0">
      <pane ySplit="3" topLeftCell="A15" activePane="bottomLeft" state="frozen"/>
      <selection activeCell="AB16" sqref="AB16"/>
      <selection pane="bottomLeft" activeCell="AB16" sqref="AB16"/>
    </sheetView>
  </sheetViews>
  <sheetFormatPr baseColWidth="10" defaultColWidth="11.42578125" defaultRowHeight="15" customHeight="1" x14ac:dyDescent="0.25"/>
  <cols>
    <col min="1" max="1" width="14.140625" style="1" customWidth="1"/>
    <col min="2" max="2" width="14" style="6" customWidth="1"/>
    <col min="3" max="3" width="17.28515625" style="6" customWidth="1"/>
    <col min="4" max="4" width="11.8554687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4.7109375" style="2" bestFit="1" customWidth="1"/>
    <col min="11" max="11" width="15.7109375" style="2" customWidth="1"/>
    <col min="12" max="12" width="17.28515625" style="2" customWidth="1"/>
    <col min="13" max="13" width="28.7109375" style="2" customWidth="1"/>
    <col min="14" max="14" width="3.42578125" style="2" hidden="1" customWidth="1"/>
    <col min="15" max="15" width="30.28515625" style="2" customWidth="1"/>
    <col min="16" max="16" width="3.42578125" style="2" hidden="1" customWidth="1"/>
    <col min="17" max="17" width="16.7109375" style="2" customWidth="1"/>
    <col min="18" max="18" width="3" style="2" hidden="1" customWidth="1"/>
    <col min="19" max="19" width="18.28515625" style="2" customWidth="1"/>
    <col min="20" max="20" width="19.85546875" style="2" customWidth="1"/>
    <col min="21" max="21" width="21.85546875" style="2" hidden="1" customWidth="1"/>
    <col min="22" max="22" width="15" style="2" bestFit="1" customWidth="1"/>
    <col min="23" max="23" width="5.7109375" style="21" hidden="1" customWidth="1"/>
    <col min="24" max="24" width="16" style="2" customWidth="1"/>
    <col min="25" max="25" width="5.7109375" style="21" hidden="1" customWidth="1"/>
    <col min="26" max="26" width="16.85546875" style="2" bestFit="1" customWidth="1"/>
    <col min="27" max="27" width="5.42578125" style="2" hidden="1" customWidth="1"/>
    <col min="28" max="28" width="33.28515625" style="2" customWidth="1"/>
    <col min="29" max="29" width="67.28515625" style="2" customWidth="1"/>
    <col min="30" max="30" width="10.85546875" style="2" customWidth="1"/>
    <col min="31" max="31" width="8.42578125" style="21" customWidth="1"/>
    <col min="32" max="32" width="20.28515625" style="21" customWidth="1"/>
    <col min="33" max="33" width="7" style="21" customWidth="1"/>
    <col min="34" max="34" width="14.140625" style="21" customWidth="1"/>
    <col min="35" max="35" width="13.7109375" style="6" customWidth="1"/>
    <col min="36" max="36" width="33.42578125" style="2" customWidth="1"/>
    <col min="37" max="37" width="13.7109375" style="2" hidden="1" customWidth="1"/>
    <col min="38" max="38" width="13.7109375" style="24" hidden="1" customWidth="1"/>
    <col min="39" max="39" width="13.7109375" style="2" customWidth="1"/>
    <col min="40" max="40" width="15.28515625" style="2" customWidth="1"/>
    <col min="41" max="41" width="2.28515625" style="5" customWidth="1"/>
    <col min="42" max="42" width="49.28515625" style="5" customWidth="1"/>
    <col min="43" max="43" width="21.7109375" style="4" customWidth="1"/>
    <col min="44" max="44" width="11.5703125" style="3" customWidth="1"/>
    <col min="45" max="45" width="21.28515625" style="3" customWidth="1"/>
    <col min="46" max="46" width="24.5703125" style="2" customWidth="1"/>
    <col min="47" max="47" width="14.85546875" style="1" customWidth="1"/>
    <col min="48" max="49" width="53.42578125" style="71" customWidth="1"/>
    <col min="50" max="50" width="14.85546875" style="1" customWidth="1"/>
    <col min="51" max="51" width="48" style="71" customWidth="1"/>
    <col min="52" max="52" width="31.85546875" style="71" customWidth="1"/>
    <col min="53" max="53" width="14.85546875" style="1" customWidth="1"/>
    <col min="54" max="54" width="46.140625" style="1" customWidth="1"/>
    <col min="55" max="55" width="29.140625" style="1" customWidth="1"/>
    <col min="56" max="56" width="23.140625" style="1" customWidth="1"/>
    <col min="57" max="57" width="35.42578125" style="1" customWidth="1"/>
    <col min="58" max="58" width="25.7109375" style="1" customWidth="1"/>
    <col min="59" max="59" width="11.42578125" style="1"/>
    <col min="60" max="60" width="27.28515625" style="1" customWidth="1"/>
    <col min="61" max="61" width="24.7109375" style="1" customWidth="1"/>
    <col min="62" max="62" width="11.42578125" style="1"/>
    <col min="63" max="63" width="25.85546875" style="1" customWidth="1"/>
    <col min="64" max="64" width="25.28515625" style="1" customWidth="1"/>
    <col min="65" max="243" width="11.42578125" style="1"/>
    <col min="244" max="244" width="21.85546875" style="1" customWidth="1"/>
    <col min="245" max="245" width="13.85546875" style="1" customWidth="1"/>
    <col min="246" max="246" width="38.7109375" style="1" customWidth="1"/>
    <col min="247" max="247" width="3" style="1" bestFit="1" customWidth="1"/>
    <col min="248" max="248" width="32.28515625" style="1" customWidth="1"/>
    <col min="249" max="249" width="46.28515625" style="1" customWidth="1"/>
    <col min="250" max="250" width="19" style="1" customWidth="1"/>
    <col min="251" max="251" width="0" style="1" hidden="1" customWidth="1"/>
    <col min="252" max="252" width="17.7109375" style="1" customWidth="1"/>
    <col min="253" max="253" width="0" style="1" hidden="1" customWidth="1"/>
    <col min="254" max="254" width="22.28515625" style="1" customWidth="1"/>
    <col min="255" max="255" width="5.28515625" style="1" customWidth="1"/>
    <col min="256" max="256" width="36.28515625" style="1" customWidth="1"/>
    <col min="257" max="257" width="5.7109375" style="1" customWidth="1"/>
    <col min="258" max="258" width="0" style="1" hidden="1" customWidth="1"/>
    <col min="259" max="259" width="20.7109375" style="1" customWidth="1"/>
    <col min="260" max="260" width="4.85546875" style="1" customWidth="1"/>
    <col min="261" max="261" width="0" style="1" hidden="1" customWidth="1"/>
    <col min="262" max="262" width="24.7109375" style="1" customWidth="1"/>
    <col min="263" max="263" width="12.28515625" style="1" customWidth="1"/>
    <col min="264" max="264" width="0" style="1" hidden="1" customWidth="1"/>
    <col min="265" max="265" width="3.42578125" style="1" customWidth="1"/>
    <col min="266" max="266" width="0" style="1" hidden="1" customWidth="1"/>
    <col min="267" max="267" width="17.7109375" style="1" customWidth="1"/>
    <col min="268" max="268" width="3.42578125" style="1" customWidth="1"/>
    <col min="269" max="269" width="0" style="1" hidden="1" customWidth="1"/>
    <col min="270" max="270" width="23.7109375" style="1" customWidth="1"/>
    <col min="271" max="271" width="10" style="1" customWidth="1"/>
    <col min="272" max="272" width="0" style="1" hidden="1" customWidth="1"/>
    <col min="273" max="274" width="14.7109375" style="1" customWidth="1"/>
    <col min="275" max="275" width="12.85546875" style="1" customWidth="1"/>
    <col min="276" max="276" width="3.28515625" style="1" customWidth="1"/>
    <col min="277" max="277" width="30.28515625" style="1" customWidth="1"/>
    <col min="278" max="278" width="5" style="1" customWidth="1"/>
    <col min="279" max="279" width="0" style="1" hidden="1" customWidth="1"/>
    <col min="280" max="280" width="14.28515625" style="1" customWidth="1"/>
    <col min="281" max="281" width="5.7109375" style="1" customWidth="1"/>
    <col min="282" max="282" width="0" style="1" hidden="1" customWidth="1"/>
    <col min="283" max="283" width="17.28515625" style="1" customWidth="1"/>
    <col min="284" max="284" width="12.7109375" style="1" customWidth="1"/>
    <col min="285" max="285" width="0" style="1" hidden="1" customWidth="1"/>
    <col min="286" max="286" width="5.28515625" style="1" customWidth="1"/>
    <col min="287" max="287" width="0" style="1" hidden="1" customWidth="1"/>
    <col min="288" max="288" width="17" style="1" customWidth="1"/>
    <col min="289" max="289" width="6.28515625" style="1" customWidth="1"/>
    <col min="290" max="290" width="0" style="1" hidden="1" customWidth="1"/>
    <col min="291" max="291" width="14.28515625" style="1" customWidth="1"/>
    <col min="292" max="292" width="7.5703125" style="1" customWidth="1"/>
    <col min="293" max="293" width="0" style="1" hidden="1" customWidth="1"/>
    <col min="294" max="295" width="14.28515625" style="1" customWidth="1"/>
    <col min="296" max="296" width="20.85546875" style="1" customWidth="1"/>
    <col min="297" max="297" width="14.42578125" style="1" customWidth="1"/>
    <col min="298" max="298" width="15" style="1" customWidth="1"/>
    <col min="299" max="299" width="2.7109375" style="1" customWidth="1"/>
    <col min="300" max="300" width="11.7109375" style="1" customWidth="1"/>
    <col min="301" max="301" width="11.5703125" style="1" customWidth="1"/>
    <col min="302" max="302" width="2.28515625" style="1" customWidth="1"/>
    <col min="303" max="303" width="41" style="1" customWidth="1"/>
    <col min="304" max="304" width="14.28515625" style="1" customWidth="1"/>
    <col min="305" max="306" width="11.5703125" style="1" customWidth="1"/>
    <col min="307" max="307" width="21.85546875" style="1" customWidth="1"/>
    <col min="308" max="499" width="11.42578125" style="1"/>
    <col min="500" max="500" width="21.85546875" style="1" customWidth="1"/>
    <col min="501" max="501" width="13.85546875" style="1" customWidth="1"/>
    <col min="502" max="502" width="38.7109375" style="1" customWidth="1"/>
    <col min="503" max="503" width="3" style="1" bestFit="1" customWidth="1"/>
    <col min="504" max="504" width="32.28515625" style="1" customWidth="1"/>
    <col min="505" max="505" width="46.28515625" style="1" customWidth="1"/>
    <col min="506" max="506" width="19" style="1" customWidth="1"/>
    <col min="507" max="507" width="0" style="1" hidden="1" customWidth="1"/>
    <col min="508" max="508" width="17.7109375" style="1" customWidth="1"/>
    <col min="509" max="509" width="0" style="1" hidden="1" customWidth="1"/>
    <col min="510" max="510" width="22.28515625" style="1" customWidth="1"/>
    <col min="511" max="511" width="5.28515625" style="1" customWidth="1"/>
    <col min="512" max="512" width="36.28515625" style="1" customWidth="1"/>
    <col min="513" max="513" width="5.7109375" style="1" customWidth="1"/>
    <col min="514" max="514" width="0" style="1" hidden="1" customWidth="1"/>
    <col min="515" max="515" width="20.7109375" style="1" customWidth="1"/>
    <col min="516" max="516" width="4.85546875" style="1" customWidth="1"/>
    <col min="517" max="517" width="0" style="1" hidden="1" customWidth="1"/>
    <col min="518" max="518" width="24.7109375" style="1" customWidth="1"/>
    <col min="519" max="519" width="12.28515625" style="1" customWidth="1"/>
    <col min="520" max="520" width="0" style="1" hidden="1" customWidth="1"/>
    <col min="521" max="521" width="3.42578125" style="1" customWidth="1"/>
    <col min="522" max="522" width="0" style="1" hidden="1" customWidth="1"/>
    <col min="523" max="523" width="17.7109375" style="1" customWidth="1"/>
    <col min="524" max="524" width="3.42578125" style="1" customWidth="1"/>
    <col min="525" max="525" width="0" style="1" hidden="1" customWidth="1"/>
    <col min="526" max="526" width="23.7109375" style="1" customWidth="1"/>
    <col min="527" max="527" width="10" style="1" customWidth="1"/>
    <col min="528" max="528" width="0" style="1" hidden="1" customWidth="1"/>
    <col min="529" max="530" width="14.7109375" style="1" customWidth="1"/>
    <col min="531" max="531" width="12.85546875" style="1" customWidth="1"/>
    <col min="532" max="532" width="3.28515625" style="1" customWidth="1"/>
    <col min="533" max="533" width="30.28515625" style="1" customWidth="1"/>
    <col min="534" max="534" width="5" style="1" customWidth="1"/>
    <col min="535" max="535" width="0" style="1" hidden="1" customWidth="1"/>
    <col min="536" max="536" width="14.28515625" style="1" customWidth="1"/>
    <col min="537" max="537" width="5.7109375" style="1" customWidth="1"/>
    <col min="538" max="538" width="0" style="1" hidden="1" customWidth="1"/>
    <col min="539" max="539" width="17.28515625" style="1" customWidth="1"/>
    <col min="540" max="540" width="12.7109375" style="1" customWidth="1"/>
    <col min="541" max="541" width="0" style="1" hidden="1" customWidth="1"/>
    <col min="542" max="542" width="5.28515625" style="1" customWidth="1"/>
    <col min="543" max="543" width="0" style="1" hidden="1" customWidth="1"/>
    <col min="544" max="544" width="17" style="1" customWidth="1"/>
    <col min="545" max="545" width="6.28515625" style="1" customWidth="1"/>
    <col min="546" max="546" width="0" style="1" hidden="1" customWidth="1"/>
    <col min="547" max="547" width="14.28515625" style="1" customWidth="1"/>
    <col min="548" max="548" width="7.5703125" style="1" customWidth="1"/>
    <col min="549" max="549" width="0" style="1" hidden="1" customWidth="1"/>
    <col min="550" max="551" width="14.28515625" style="1" customWidth="1"/>
    <col min="552" max="552" width="20.85546875" style="1" customWidth="1"/>
    <col min="553" max="553" width="14.42578125" style="1" customWidth="1"/>
    <col min="554" max="554" width="15" style="1" customWidth="1"/>
    <col min="555" max="555" width="2.7109375" style="1" customWidth="1"/>
    <col min="556" max="556" width="11.7109375" style="1" customWidth="1"/>
    <col min="557" max="557" width="11.5703125" style="1" customWidth="1"/>
    <col min="558" max="558" width="2.28515625" style="1" customWidth="1"/>
    <col min="559" max="559" width="41" style="1" customWidth="1"/>
    <col min="560" max="560" width="14.28515625" style="1" customWidth="1"/>
    <col min="561" max="562" width="11.5703125" style="1" customWidth="1"/>
    <col min="563" max="563" width="21.85546875" style="1" customWidth="1"/>
    <col min="564" max="755" width="11.42578125" style="1"/>
    <col min="756" max="756" width="21.85546875" style="1" customWidth="1"/>
    <col min="757" max="757" width="13.85546875" style="1" customWidth="1"/>
    <col min="758" max="758" width="38.7109375" style="1" customWidth="1"/>
    <col min="759" max="759" width="3" style="1" bestFit="1" customWidth="1"/>
    <col min="760" max="760" width="32.28515625" style="1" customWidth="1"/>
    <col min="761" max="761" width="46.28515625" style="1" customWidth="1"/>
    <col min="762" max="762" width="19" style="1" customWidth="1"/>
    <col min="763" max="763" width="0" style="1" hidden="1" customWidth="1"/>
    <col min="764" max="764" width="17.7109375" style="1" customWidth="1"/>
    <col min="765" max="765" width="0" style="1" hidden="1" customWidth="1"/>
    <col min="766" max="766" width="22.28515625" style="1" customWidth="1"/>
    <col min="767" max="767" width="5.28515625" style="1" customWidth="1"/>
    <col min="768" max="768" width="36.28515625" style="1" customWidth="1"/>
    <col min="769" max="769" width="5.7109375" style="1" customWidth="1"/>
    <col min="770" max="770" width="0" style="1" hidden="1" customWidth="1"/>
    <col min="771" max="771" width="20.7109375" style="1" customWidth="1"/>
    <col min="772" max="772" width="4.85546875" style="1" customWidth="1"/>
    <col min="773" max="773" width="0" style="1" hidden="1" customWidth="1"/>
    <col min="774" max="774" width="24.7109375" style="1" customWidth="1"/>
    <col min="775" max="775" width="12.28515625" style="1" customWidth="1"/>
    <col min="776" max="776" width="0" style="1" hidden="1" customWidth="1"/>
    <col min="777" max="777" width="3.42578125" style="1" customWidth="1"/>
    <col min="778" max="778" width="0" style="1" hidden="1" customWidth="1"/>
    <col min="779" max="779" width="17.7109375" style="1" customWidth="1"/>
    <col min="780" max="780" width="3.42578125" style="1" customWidth="1"/>
    <col min="781" max="781" width="0" style="1" hidden="1" customWidth="1"/>
    <col min="782" max="782" width="23.7109375" style="1" customWidth="1"/>
    <col min="783" max="783" width="10" style="1" customWidth="1"/>
    <col min="784" max="784" width="0" style="1" hidden="1" customWidth="1"/>
    <col min="785" max="786" width="14.7109375" style="1" customWidth="1"/>
    <col min="787" max="787" width="12.85546875" style="1" customWidth="1"/>
    <col min="788" max="788" width="3.28515625" style="1" customWidth="1"/>
    <col min="789" max="789" width="30.28515625" style="1" customWidth="1"/>
    <col min="790" max="790" width="5" style="1" customWidth="1"/>
    <col min="791" max="791" width="0" style="1" hidden="1" customWidth="1"/>
    <col min="792" max="792" width="14.28515625" style="1" customWidth="1"/>
    <col min="793" max="793" width="5.7109375" style="1" customWidth="1"/>
    <col min="794" max="794" width="0" style="1" hidden="1" customWidth="1"/>
    <col min="795" max="795" width="17.28515625" style="1" customWidth="1"/>
    <col min="796" max="796" width="12.7109375" style="1" customWidth="1"/>
    <col min="797" max="797" width="0" style="1" hidden="1" customWidth="1"/>
    <col min="798" max="798" width="5.28515625" style="1" customWidth="1"/>
    <col min="799" max="799" width="0" style="1" hidden="1" customWidth="1"/>
    <col min="800" max="800" width="17" style="1" customWidth="1"/>
    <col min="801" max="801" width="6.28515625" style="1" customWidth="1"/>
    <col min="802" max="802" width="0" style="1" hidden="1" customWidth="1"/>
    <col min="803" max="803" width="14.28515625" style="1" customWidth="1"/>
    <col min="804" max="804" width="7.5703125" style="1" customWidth="1"/>
    <col min="805" max="805" width="0" style="1" hidden="1" customWidth="1"/>
    <col min="806" max="807" width="14.28515625" style="1" customWidth="1"/>
    <col min="808" max="808" width="20.85546875" style="1" customWidth="1"/>
    <col min="809" max="809" width="14.42578125" style="1" customWidth="1"/>
    <col min="810" max="810" width="15" style="1" customWidth="1"/>
    <col min="811" max="811" width="2.7109375" style="1" customWidth="1"/>
    <col min="812" max="812" width="11.7109375" style="1" customWidth="1"/>
    <col min="813" max="813" width="11.5703125" style="1" customWidth="1"/>
    <col min="814" max="814" width="2.28515625" style="1" customWidth="1"/>
    <col min="815" max="815" width="41" style="1" customWidth="1"/>
    <col min="816" max="816" width="14.28515625" style="1" customWidth="1"/>
    <col min="817" max="818" width="11.5703125" style="1" customWidth="1"/>
    <col min="819" max="819" width="21.85546875" style="1" customWidth="1"/>
    <col min="820" max="1011" width="11.42578125" style="1"/>
    <col min="1012" max="1012" width="21.85546875" style="1" customWidth="1"/>
    <col min="1013" max="1013" width="13.85546875" style="1" customWidth="1"/>
    <col min="1014" max="1014" width="38.7109375" style="1" customWidth="1"/>
    <col min="1015" max="1015" width="3" style="1" bestFit="1" customWidth="1"/>
    <col min="1016" max="1016" width="32.28515625" style="1" customWidth="1"/>
    <col min="1017" max="1017" width="46.28515625" style="1" customWidth="1"/>
    <col min="1018" max="1018" width="19" style="1" customWidth="1"/>
    <col min="1019" max="1019" width="0" style="1" hidden="1" customWidth="1"/>
    <col min="1020" max="1020" width="17.7109375" style="1" customWidth="1"/>
    <col min="1021" max="1021" width="0" style="1" hidden="1" customWidth="1"/>
    <col min="1022" max="1022" width="22.28515625" style="1" customWidth="1"/>
    <col min="1023" max="1023" width="5.28515625" style="1" customWidth="1"/>
    <col min="1024" max="1024" width="36.28515625" style="1" customWidth="1"/>
    <col min="1025" max="1025" width="5.7109375" style="1" customWidth="1"/>
    <col min="1026" max="1026" width="0" style="1" hidden="1" customWidth="1"/>
    <col min="1027" max="1027" width="20.7109375" style="1" customWidth="1"/>
    <col min="1028" max="1028" width="4.85546875" style="1" customWidth="1"/>
    <col min="1029" max="1029" width="0" style="1" hidden="1" customWidth="1"/>
    <col min="1030" max="1030" width="24.7109375" style="1" customWidth="1"/>
    <col min="1031" max="1031" width="12.28515625" style="1" customWidth="1"/>
    <col min="1032" max="1032" width="0" style="1" hidden="1" customWidth="1"/>
    <col min="1033" max="1033" width="3.42578125" style="1" customWidth="1"/>
    <col min="1034" max="1034" width="0" style="1" hidden="1" customWidth="1"/>
    <col min="1035" max="1035" width="17.7109375" style="1" customWidth="1"/>
    <col min="1036" max="1036" width="3.42578125" style="1" customWidth="1"/>
    <col min="1037" max="1037" width="0" style="1" hidden="1" customWidth="1"/>
    <col min="1038" max="1038" width="23.7109375" style="1" customWidth="1"/>
    <col min="1039" max="1039" width="10" style="1" customWidth="1"/>
    <col min="1040" max="1040" width="0" style="1" hidden="1" customWidth="1"/>
    <col min="1041" max="1042" width="14.7109375" style="1" customWidth="1"/>
    <col min="1043" max="1043" width="12.85546875" style="1" customWidth="1"/>
    <col min="1044" max="1044" width="3.28515625" style="1" customWidth="1"/>
    <col min="1045" max="1045" width="30.28515625" style="1" customWidth="1"/>
    <col min="1046" max="1046" width="5" style="1" customWidth="1"/>
    <col min="1047" max="1047" width="0" style="1" hidden="1" customWidth="1"/>
    <col min="1048" max="1048" width="14.28515625" style="1" customWidth="1"/>
    <col min="1049" max="1049" width="5.7109375" style="1" customWidth="1"/>
    <col min="1050" max="1050" width="0" style="1" hidden="1" customWidth="1"/>
    <col min="1051" max="1051" width="17.28515625" style="1" customWidth="1"/>
    <col min="1052" max="1052" width="12.7109375" style="1" customWidth="1"/>
    <col min="1053" max="1053" width="0" style="1" hidden="1" customWidth="1"/>
    <col min="1054" max="1054" width="5.28515625" style="1" customWidth="1"/>
    <col min="1055" max="1055" width="0" style="1" hidden="1" customWidth="1"/>
    <col min="1056" max="1056" width="17" style="1" customWidth="1"/>
    <col min="1057" max="1057" width="6.28515625" style="1" customWidth="1"/>
    <col min="1058" max="1058" width="0" style="1" hidden="1" customWidth="1"/>
    <col min="1059" max="1059" width="14.28515625" style="1" customWidth="1"/>
    <col min="1060" max="1060" width="7.5703125" style="1" customWidth="1"/>
    <col min="1061" max="1061" width="0" style="1" hidden="1" customWidth="1"/>
    <col min="1062" max="1063" width="14.28515625" style="1" customWidth="1"/>
    <col min="1064" max="1064" width="20.85546875" style="1" customWidth="1"/>
    <col min="1065" max="1065" width="14.42578125" style="1" customWidth="1"/>
    <col min="1066" max="1066" width="15" style="1" customWidth="1"/>
    <col min="1067" max="1067" width="2.7109375" style="1" customWidth="1"/>
    <col min="1068" max="1068" width="11.7109375" style="1" customWidth="1"/>
    <col min="1069" max="1069" width="11.5703125" style="1" customWidth="1"/>
    <col min="1070" max="1070" width="2.28515625" style="1" customWidth="1"/>
    <col min="1071" max="1071" width="41" style="1" customWidth="1"/>
    <col min="1072" max="1072" width="14.28515625" style="1" customWidth="1"/>
    <col min="1073" max="1074" width="11.5703125" style="1" customWidth="1"/>
    <col min="1075" max="1075" width="21.85546875" style="1" customWidth="1"/>
    <col min="1076" max="1267" width="11.42578125" style="1"/>
    <col min="1268" max="1268" width="21.85546875" style="1" customWidth="1"/>
    <col min="1269" max="1269" width="13.85546875" style="1" customWidth="1"/>
    <col min="1270" max="1270" width="38.7109375" style="1" customWidth="1"/>
    <col min="1271" max="1271" width="3" style="1" bestFit="1" customWidth="1"/>
    <col min="1272" max="1272" width="32.28515625" style="1" customWidth="1"/>
    <col min="1273" max="1273" width="46.28515625" style="1" customWidth="1"/>
    <col min="1274" max="1274" width="19" style="1" customWidth="1"/>
    <col min="1275" max="1275" width="0" style="1" hidden="1" customWidth="1"/>
    <col min="1276" max="1276" width="17.7109375" style="1" customWidth="1"/>
    <col min="1277" max="1277" width="0" style="1" hidden="1" customWidth="1"/>
    <col min="1278" max="1278" width="22.28515625" style="1" customWidth="1"/>
    <col min="1279" max="1279" width="5.28515625" style="1" customWidth="1"/>
    <col min="1280" max="1280" width="36.28515625" style="1" customWidth="1"/>
    <col min="1281" max="1281" width="5.7109375" style="1" customWidth="1"/>
    <col min="1282" max="1282" width="0" style="1" hidden="1" customWidth="1"/>
    <col min="1283" max="1283" width="20.7109375" style="1" customWidth="1"/>
    <col min="1284" max="1284" width="4.85546875" style="1" customWidth="1"/>
    <col min="1285" max="1285" width="0" style="1" hidden="1" customWidth="1"/>
    <col min="1286" max="1286" width="24.7109375" style="1" customWidth="1"/>
    <col min="1287" max="1287" width="12.28515625" style="1" customWidth="1"/>
    <col min="1288" max="1288" width="0" style="1" hidden="1" customWidth="1"/>
    <col min="1289" max="1289" width="3.42578125" style="1" customWidth="1"/>
    <col min="1290" max="1290" width="0" style="1" hidden="1" customWidth="1"/>
    <col min="1291" max="1291" width="17.7109375" style="1" customWidth="1"/>
    <col min="1292" max="1292" width="3.42578125" style="1" customWidth="1"/>
    <col min="1293" max="1293" width="0" style="1" hidden="1" customWidth="1"/>
    <col min="1294" max="1294" width="23.7109375" style="1" customWidth="1"/>
    <col min="1295" max="1295" width="10" style="1" customWidth="1"/>
    <col min="1296" max="1296" width="0" style="1" hidden="1" customWidth="1"/>
    <col min="1297" max="1298" width="14.7109375" style="1" customWidth="1"/>
    <col min="1299" max="1299" width="12.85546875" style="1" customWidth="1"/>
    <col min="1300" max="1300" width="3.28515625" style="1" customWidth="1"/>
    <col min="1301" max="1301" width="30.28515625" style="1" customWidth="1"/>
    <col min="1302" max="1302" width="5" style="1" customWidth="1"/>
    <col min="1303" max="1303" width="0" style="1" hidden="1" customWidth="1"/>
    <col min="1304" max="1304" width="14.28515625" style="1" customWidth="1"/>
    <col min="1305" max="1305" width="5.7109375" style="1" customWidth="1"/>
    <col min="1306" max="1306" width="0" style="1" hidden="1" customWidth="1"/>
    <col min="1307" max="1307" width="17.28515625" style="1" customWidth="1"/>
    <col min="1308" max="1308" width="12.7109375" style="1" customWidth="1"/>
    <col min="1309" max="1309" width="0" style="1" hidden="1" customWidth="1"/>
    <col min="1310" max="1310" width="5.28515625" style="1" customWidth="1"/>
    <col min="1311" max="1311" width="0" style="1" hidden="1" customWidth="1"/>
    <col min="1312" max="1312" width="17" style="1" customWidth="1"/>
    <col min="1313" max="1313" width="6.28515625" style="1" customWidth="1"/>
    <col min="1314" max="1314" width="0" style="1" hidden="1" customWidth="1"/>
    <col min="1315" max="1315" width="14.28515625" style="1" customWidth="1"/>
    <col min="1316" max="1316" width="7.5703125" style="1" customWidth="1"/>
    <col min="1317" max="1317" width="0" style="1" hidden="1" customWidth="1"/>
    <col min="1318" max="1319" width="14.28515625" style="1" customWidth="1"/>
    <col min="1320" max="1320" width="20.85546875" style="1" customWidth="1"/>
    <col min="1321" max="1321" width="14.42578125" style="1" customWidth="1"/>
    <col min="1322" max="1322" width="15" style="1" customWidth="1"/>
    <col min="1323" max="1323" width="2.7109375" style="1" customWidth="1"/>
    <col min="1324" max="1324" width="11.7109375" style="1" customWidth="1"/>
    <col min="1325" max="1325" width="11.5703125" style="1" customWidth="1"/>
    <col min="1326" max="1326" width="2.28515625" style="1" customWidth="1"/>
    <col min="1327" max="1327" width="41" style="1" customWidth="1"/>
    <col min="1328" max="1328" width="14.28515625" style="1" customWidth="1"/>
    <col min="1329" max="1330" width="11.5703125" style="1" customWidth="1"/>
    <col min="1331" max="1331" width="21.85546875" style="1" customWidth="1"/>
    <col min="1332" max="1523" width="11.42578125" style="1"/>
    <col min="1524" max="1524" width="21.85546875" style="1" customWidth="1"/>
    <col min="1525" max="1525" width="13.85546875" style="1" customWidth="1"/>
    <col min="1526" max="1526" width="38.7109375" style="1" customWidth="1"/>
    <col min="1527" max="1527" width="3" style="1" bestFit="1" customWidth="1"/>
    <col min="1528" max="1528" width="32.28515625" style="1" customWidth="1"/>
    <col min="1529" max="1529" width="46.28515625" style="1" customWidth="1"/>
    <col min="1530" max="1530" width="19" style="1" customWidth="1"/>
    <col min="1531" max="1531" width="0" style="1" hidden="1" customWidth="1"/>
    <col min="1532" max="1532" width="17.7109375" style="1" customWidth="1"/>
    <col min="1533" max="1533" width="0" style="1" hidden="1" customWidth="1"/>
    <col min="1534" max="1534" width="22.28515625" style="1" customWidth="1"/>
    <col min="1535" max="1535" width="5.28515625" style="1" customWidth="1"/>
    <col min="1536" max="1536" width="36.28515625" style="1" customWidth="1"/>
    <col min="1537" max="1537" width="5.7109375" style="1" customWidth="1"/>
    <col min="1538" max="1538" width="0" style="1" hidden="1" customWidth="1"/>
    <col min="1539" max="1539" width="20.7109375" style="1" customWidth="1"/>
    <col min="1540" max="1540" width="4.85546875" style="1" customWidth="1"/>
    <col min="1541" max="1541" width="0" style="1" hidden="1" customWidth="1"/>
    <col min="1542" max="1542" width="24.7109375" style="1" customWidth="1"/>
    <col min="1543" max="1543" width="12.28515625" style="1" customWidth="1"/>
    <col min="1544" max="1544" width="0" style="1" hidden="1" customWidth="1"/>
    <col min="1545" max="1545" width="3.42578125" style="1" customWidth="1"/>
    <col min="1546" max="1546" width="0" style="1" hidden="1" customWidth="1"/>
    <col min="1547" max="1547" width="17.7109375" style="1" customWidth="1"/>
    <col min="1548" max="1548" width="3.42578125" style="1" customWidth="1"/>
    <col min="1549" max="1549" width="0" style="1" hidden="1" customWidth="1"/>
    <col min="1550" max="1550" width="23.7109375" style="1" customWidth="1"/>
    <col min="1551" max="1551" width="10" style="1" customWidth="1"/>
    <col min="1552" max="1552" width="0" style="1" hidden="1" customWidth="1"/>
    <col min="1553" max="1554" width="14.7109375" style="1" customWidth="1"/>
    <col min="1555" max="1555" width="12.85546875" style="1" customWidth="1"/>
    <col min="1556" max="1556" width="3.28515625" style="1" customWidth="1"/>
    <col min="1557" max="1557" width="30.28515625" style="1" customWidth="1"/>
    <col min="1558" max="1558" width="5" style="1" customWidth="1"/>
    <col min="1559" max="1559" width="0" style="1" hidden="1" customWidth="1"/>
    <col min="1560" max="1560" width="14.28515625" style="1" customWidth="1"/>
    <col min="1561" max="1561" width="5.7109375" style="1" customWidth="1"/>
    <col min="1562" max="1562" width="0" style="1" hidden="1" customWidth="1"/>
    <col min="1563" max="1563" width="17.28515625" style="1" customWidth="1"/>
    <col min="1564" max="1564" width="12.7109375" style="1" customWidth="1"/>
    <col min="1565" max="1565" width="0" style="1" hidden="1" customWidth="1"/>
    <col min="1566" max="1566" width="5.28515625" style="1" customWidth="1"/>
    <col min="1567" max="1567" width="0" style="1" hidden="1" customWidth="1"/>
    <col min="1568" max="1568" width="17" style="1" customWidth="1"/>
    <col min="1569" max="1569" width="6.28515625" style="1" customWidth="1"/>
    <col min="1570" max="1570" width="0" style="1" hidden="1" customWidth="1"/>
    <col min="1571" max="1571" width="14.28515625" style="1" customWidth="1"/>
    <col min="1572" max="1572" width="7.5703125" style="1" customWidth="1"/>
    <col min="1573" max="1573" width="0" style="1" hidden="1" customWidth="1"/>
    <col min="1574" max="1575" width="14.28515625" style="1" customWidth="1"/>
    <col min="1576" max="1576" width="20.85546875" style="1" customWidth="1"/>
    <col min="1577" max="1577" width="14.42578125" style="1" customWidth="1"/>
    <col min="1578" max="1578" width="15" style="1" customWidth="1"/>
    <col min="1579" max="1579" width="2.7109375" style="1" customWidth="1"/>
    <col min="1580" max="1580" width="11.7109375" style="1" customWidth="1"/>
    <col min="1581" max="1581" width="11.5703125" style="1" customWidth="1"/>
    <col min="1582" max="1582" width="2.28515625" style="1" customWidth="1"/>
    <col min="1583" max="1583" width="41" style="1" customWidth="1"/>
    <col min="1584" max="1584" width="14.28515625" style="1" customWidth="1"/>
    <col min="1585" max="1586" width="11.5703125" style="1" customWidth="1"/>
    <col min="1587" max="1587" width="21.85546875" style="1" customWidth="1"/>
    <col min="1588" max="1779" width="11.42578125" style="1"/>
    <col min="1780" max="1780" width="21.85546875" style="1" customWidth="1"/>
    <col min="1781" max="1781" width="13.85546875" style="1" customWidth="1"/>
    <col min="1782" max="1782" width="38.7109375" style="1" customWidth="1"/>
    <col min="1783" max="1783" width="3" style="1" bestFit="1" customWidth="1"/>
    <col min="1784" max="1784" width="32.28515625" style="1" customWidth="1"/>
    <col min="1785" max="1785" width="46.28515625" style="1" customWidth="1"/>
    <col min="1786" max="1786" width="19" style="1" customWidth="1"/>
    <col min="1787" max="1787" width="0" style="1" hidden="1" customWidth="1"/>
    <col min="1788" max="1788" width="17.7109375" style="1" customWidth="1"/>
    <col min="1789" max="1789" width="0" style="1" hidden="1" customWidth="1"/>
    <col min="1790" max="1790" width="22.28515625" style="1" customWidth="1"/>
    <col min="1791" max="1791" width="5.28515625" style="1" customWidth="1"/>
    <col min="1792" max="1792" width="36.28515625" style="1" customWidth="1"/>
    <col min="1793" max="1793" width="5.7109375" style="1" customWidth="1"/>
    <col min="1794" max="1794" width="0" style="1" hidden="1" customWidth="1"/>
    <col min="1795" max="1795" width="20.7109375" style="1" customWidth="1"/>
    <col min="1796" max="1796" width="4.85546875" style="1" customWidth="1"/>
    <col min="1797" max="1797" width="0" style="1" hidden="1" customWidth="1"/>
    <col min="1798" max="1798" width="24.7109375" style="1" customWidth="1"/>
    <col min="1799" max="1799" width="12.28515625" style="1" customWidth="1"/>
    <col min="1800" max="1800" width="0" style="1" hidden="1" customWidth="1"/>
    <col min="1801" max="1801" width="3.42578125" style="1" customWidth="1"/>
    <col min="1802" max="1802" width="0" style="1" hidden="1" customWidth="1"/>
    <col min="1803" max="1803" width="17.7109375" style="1" customWidth="1"/>
    <col min="1804" max="1804" width="3.42578125" style="1" customWidth="1"/>
    <col min="1805" max="1805" width="0" style="1" hidden="1" customWidth="1"/>
    <col min="1806" max="1806" width="23.7109375" style="1" customWidth="1"/>
    <col min="1807" max="1807" width="10" style="1" customWidth="1"/>
    <col min="1808" max="1808" width="0" style="1" hidden="1" customWidth="1"/>
    <col min="1809" max="1810" width="14.7109375" style="1" customWidth="1"/>
    <col min="1811" max="1811" width="12.85546875" style="1" customWidth="1"/>
    <col min="1812" max="1812" width="3.28515625" style="1" customWidth="1"/>
    <col min="1813" max="1813" width="30.28515625" style="1" customWidth="1"/>
    <col min="1814" max="1814" width="5" style="1" customWidth="1"/>
    <col min="1815" max="1815" width="0" style="1" hidden="1" customWidth="1"/>
    <col min="1816" max="1816" width="14.28515625" style="1" customWidth="1"/>
    <col min="1817" max="1817" width="5.7109375" style="1" customWidth="1"/>
    <col min="1818" max="1818" width="0" style="1" hidden="1" customWidth="1"/>
    <col min="1819" max="1819" width="17.28515625" style="1" customWidth="1"/>
    <col min="1820" max="1820" width="12.7109375" style="1" customWidth="1"/>
    <col min="1821" max="1821" width="0" style="1" hidden="1" customWidth="1"/>
    <col min="1822" max="1822" width="5.28515625" style="1" customWidth="1"/>
    <col min="1823" max="1823" width="0" style="1" hidden="1" customWidth="1"/>
    <col min="1824" max="1824" width="17" style="1" customWidth="1"/>
    <col min="1825" max="1825" width="6.28515625" style="1" customWidth="1"/>
    <col min="1826" max="1826" width="0" style="1" hidden="1" customWidth="1"/>
    <col min="1827" max="1827" width="14.28515625" style="1" customWidth="1"/>
    <col min="1828" max="1828" width="7.5703125" style="1" customWidth="1"/>
    <col min="1829" max="1829" width="0" style="1" hidden="1" customWidth="1"/>
    <col min="1830" max="1831" width="14.28515625" style="1" customWidth="1"/>
    <col min="1832" max="1832" width="20.85546875" style="1" customWidth="1"/>
    <col min="1833" max="1833" width="14.42578125" style="1" customWidth="1"/>
    <col min="1834" max="1834" width="15" style="1" customWidth="1"/>
    <col min="1835" max="1835" width="2.7109375" style="1" customWidth="1"/>
    <col min="1836" max="1836" width="11.7109375" style="1" customWidth="1"/>
    <col min="1837" max="1837" width="11.5703125" style="1" customWidth="1"/>
    <col min="1838" max="1838" width="2.28515625" style="1" customWidth="1"/>
    <col min="1839" max="1839" width="41" style="1" customWidth="1"/>
    <col min="1840" max="1840" width="14.28515625" style="1" customWidth="1"/>
    <col min="1841" max="1842" width="11.5703125" style="1" customWidth="1"/>
    <col min="1843" max="1843" width="21.85546875" style="1" customWidth="1"/>
    <col min="1844" max="2035" width="11.42578125" style="1"/>
    <col min="2036" max="2036" width="21.85546875" style="1" customWidth="1"/>
    <col min="2037" max="2037" width="13.85546875" style="1" customWidth="1"/>
    <col min="2038" max="2038" width="38.7109375" style="1" customWidth="1"/>
    <col min="2039" max="2039" width="3" style="1" bestFit="1" customWidth="1"/>
    <col min="2040" max="2040" width="32.28515625" style="1" customWidth="1"/>
    <col min="2041" max="2041" width="46.28515625" style="1" customWidth="1"/>
    <col min="2042" max="2042" width="19" style="1" customWidth="1"/>
    <col min="2043" max="2043" width="0" style="1" hidden="1" customWidth="1"/>
    <col min="2044" max="2044" width="17.7109375" style="1" customWidth="1"/>
    <col min="2045" max="2045" width="0" style="1" hidden="1" customWidth="1"/>
    <col min="2046" max="2046" width="22.28515625" style="1" customWidth="1"/>
    <col min="2047" max="2047" width="5.28515625" style="1" customWidth="1"/>
    <col min="2048" max="2048" width="36.28515625" style="1" customWidth="1"/>
    <col min="2049" max="2049" width="5.7109375" style="1" customWidth="1"/>
    <col min="2050" max="2050" width="0" style="1" hidden="1" customWidth="1"/>
    <col min="2051" max="2051" width="20.7109375" style="1" customWidth="1"/>
    <col min="2052" max="2052" width="4.85546875" style="1" customWidth="1"/>
    <col min="2053" max="2053" width="0" style="1" hidden="1" customWidth="1"/>
    <col min="2054" max="2054" width="24.7109375" style="1" customWidth="1"/>
    <col min="2055" max="2055" width="12.28515625" style="1" customWidth="1"/>
    <col min="2056" max="2056" width="0" style="1" hidden="1" customWidth="1"/>
    <col min="2057" max="2057" width="3.42578125" style="1" customWidth="1"/>
    <col min="2058" max="2058" width="0" style="1" hidden="1" customWidth="1"/>
    <col min="2059" max="2059" width="17.7109375" style="1" customWidth="1"/>
    <col min="2060" max="2060" width="3.42578125" style="1" customWidth="1"/>
    <col min="2061" max="2061" width="0" style="1" hidden="1" customWidth="1"/>
    <col min="2062" max="2062" width="23.7109375" style="1" customWidth="1"/>
    <col min="2063" max="2063" width="10" style="1" customWidth="1"/>
    <col min="2064" max="2064" width="0" style="1" hidden="1" customWidth="1"/>
    <col min="2065" max="2066" width="14.7109375" style="1" customWidth="1"/>
    <col min="2067" max="2067" width="12.85546875" style="1" customWidth="1"/>
    <col min="2068" max="2068" width="3.28515625" style="1" customWidth="1"/>
    <col min="2069" max="2069" width="30.28515625" style="1" customWidth="1"/>
    <col min="2070" max="2070" width="5" style="1" customWidth="1"/>
    <col min="2071" max="2071" width="0" style="1" hidden="1" customWidth="1"/>
    <col min="2072" max="2072" width="14.28515625" style="1" customWidth="1"/>
    <col min="2073" max="2073" width="5.7109375" style="1" customWidth="1"/>
    <col min="2074" max="2074" width="0" style="1" hidden="1" customWidth="1"/>
    <col min="2075" max="2075" width="17.28515625" style="1" customWidth="1"/>
    <col min="2076" max="2076" width="12.7109375" style="1" customWidth="1"/>
    <col min="2077" max="2077" width="0" style="1" hidden="1" customWidth="1"/>
    <col min="2078" max="2078" width="5.28515625" style="1" customWidth="1"/>
    <col min="2079" max="2079" width="0" style="1" hidden="1" customWidth="1"/>
    <col min="2080" max="2080" width="17" style="1" customWidth="1"/>
    <col min="2081" max="2081" width="6.28515625" style="1" customWidth="1"/>
    <col min="2082" max="2082" width="0" style="1" hidden="1" customWidth="1"/>
    <col min="2083" max="2083" width="14.28515625" style="1" customWidth="1"/>
    <col min="2084" max="2084" width="7.5703125" style="1" customWidth="1"/>
    <col min="2085" max="2085" width="0" style="1" hidden="1" customWidth="1"/>
    <col min="2086" max="2087" width="14.28515625" style="1" customWidth="1"/>
    <col min="2088" max="2088" width="20.85546875" style="1" customWidth="1"/>
    <col min="2089" max="2089" width="14.42578125" style="1" customWidth="1"/>
    <col min="2090" max="2090" width="15" style="1" customWidth="1"/>
    <col min="2091" max="2091" width="2.7109375" style="1" customWidth="1"/>
    <col min="2092" max="2092" width="11.7109375" style="1" customWidth="1"/>
    <col min="2093" max="2093" width="11.5703125" style="1" customWidth="1"/>
    <col min="2094" max="2094" width="2.28515625" style="1" customWidth="1"/>
    <col min="2095" max="2095" width="41" style="1" customWidth="1"/>
    <col min="2096" max="2096" width="14.28515625" style="1" customWidth="1"/>
    <col min="2097" max="2098" width="11.5703125" style="1" customWidth="1"/>
    <col min="2099" max="2099" width="21.85546875" style="1" customWidth="1"/>
    <col min="2100" max="2291" width="11.42578125" style="1"/>
    <col min="2292" max="2292" width="21.85546875" style="1" customWidth="1"/>
    <col min="2293" max="2293" width="13.85546875" style="1" customWidth="1"/>
    <col min="2294" max="2294" width="38.7109375" style="1" customWidth="1"/>
    <col min="2295" max="2295" width="3" style="1" bestFit="1" customWidth="1"/>
    <col min="2296" max="2296" width="32.28515625" style="1" customWidth="1"/>
    <col min="2297" max="2297" width="46.28515625" style="1" customWidth="1"/>
    <col min="2298" max="2298" width="19" style="1" customWidth="1"/>
    <col min="2299" max="2299" width="0" style="1" hidden="1" customWidth="1"/>
    <col min="2300" max="2300" width="17.7109375" style="1" customWidth="1"/>
    <col min="2301" max="2301" width="0" style="1" hidden="1" customWidth="1"/>
    <col min="2302" max="2302" width="22.28515625" style="1" customWidth="1"/>
    <col min="2303" max="2303" width="5.28515625" style="1" customWidth="1"/>
    <col min="2304" max="2304" width="36.28515625" style="1" customWidth="1"/>
    <col min="2305" max="2305" width="5.7109375" style="1" customWidth="1"/>
    <col min="2306" max="2306" width="0" style="1" hidden="1" customWidth="1"/>
    <col min="2307" max="2307" width="20.7109375" style="1" customWidth="1"/>
    <col min="2308" max="2308" width="4.85546875" style="1" customWidth="1"/>
    <col min="2309" max="2309" width="0" style="1" hidden="1" customWidth="1"/>
    <col min="2310" max="2310" width="24.7109375" style="1" customWidth="1"/>
    <col min="2311" max="2311" width="12.28515625" style="1" customWidth="1"/>
    <col min="2312" max="2312" width="0" style="1" hidden="1" customWidth="1"/>
    <col min="2313" max="2313" width="3.42578125" style="1" customWidth="1"/>
    <col min="2314" max="2314" width="0" style="1" hidden="1" customWidth="1"/>
    <col min="2315" max="2315" width="17.7109375" style="1" customWidth="1"/>
    <col min="2316" max="2316" width="3.42578125" style="1" customWidth="1"/>
    <col min="2317" max="2317" width="0" style="1" hidden="1" customWidth="1"/>
    <col min="2318" max="2318" width="23.7109375" style="1" customWidth="1"/>
    <col min="2319" max="2319" width="10" style="1" customWidth="1"/>
    <col min="2320" max="2320" width="0" style="1" hidden="1" customWidth="1"/>
    <col min="2321" max="2322" width="14.7109375" style="1" customWidth="1"/>
    <col min="2323" max="2323" width="12.85546875" style="1" customWidth="1"/>
    <col min="2324" max="2324" width="3.28515625" style="1" customWidth="1"/>
    <col min="2325" max="2325" width="30.28515625" style="1" customWidth="1"/>
    <col min="2326" max="2326" width="5" style="1" customWidth="1"/>
    <col min="2327" max="2327" width="0" style="1" hidden="1" customWidth="1"/>
    <col min="2328" max="2328" width="14.28515625" style="1" customWidth="1"/>
    <col min="2329" max="2329" width="5.7109375" style="1" customWidth="1"/>
    <col min="2330" max="2330" width="0" style="1" hidden="1" customWidth="1"/>
    <col min="2331" max="2331" width="17.28515625" style="1" customWidth="1"/>
    <col min="2332" max="2332" width="12.7109375" style="1" customWidth="1"/>
    <col min="2333" max="2333" width="0" style="1" hidden="1" customWidth="1"/>
    <col min="2334" max="2334" width="5.28515625" style="1" customWidth="1"/>
    <col min="2335" max="2335" width="0" style="1" hidden="1" customWidth="1"/>
    <col min="2336" max="2336" width="17" style="1" customWidth="1"/>
    <col min="2337" max="2337" width="6.28515625" style="1" customWidth="1"/>
    <col min="2338" max="2338" width="0" style="1" hidden="1" customWidth="1"/>
    <col min="2339" max="2339" width="14.28515625" style="1" customWidth="1"/>
    <col min="2340" max="2340" width="7.5703125" style="1" customWidth="1"/>
    <col min="2341" max="2341" width="0" style="1" hidden="1" customWidth="1"/>
    <col min="2342" max="2343" width="14.28515625" style="1" customWidth="1"/>
    <col min="2344" max="2344" width="20.85546875" style="1" customWidth="1"/>
    <col min="2345" max="2345" width="14.42578125" style="1" customWidth="1"/>
    <col min="2346" max="2346" width="15" style="1" customWidth="1"/>
    <col min="2347" max="2347" width="2.7109375" style="1" customWidth="1"/>
    <col min="2348" max="2348" width="11.7109375" style="1" customWidth="1"/>
    <col min="2349" max="2349" width="11.5703125" style="1" customWidth="1"/>
    <col min="2350" max="2350" width="2.28515625" style="1" customWidth="1"/>
    <col min="2351" max="2351" width="41" style="1" customWidth="1"/>
    <col min="2352" max="2352" width="14.28515625" style="1" customWidth="1"/>
    <col min="2353" max="2354" width="11.5703125" style="1" customWidth="1"/>
    <col min="2355" max="2355" width="21.85546875" style="1" customWidth="1"/>
    <col min="2356" max="2547" width="11.42578125" style="1"/>
    <col min="2548" max="2548" width="21.85546875" style="1" customWidth="1"/>
    <col min="2549" max="2549" width="13.85546875" style="1" customWidth="1"/>
    <col min="2550" max="2550" width="38.7109375" style="1" customWidth="1"/>
    <col min="2551" max="2551" width="3" style="1" bestFit="1" customWidth="1"/>
    <col min="2552" max="2552" width="32.28515625" style="1" customWidth="1"/>
    <col min="2553" max="2553" width="46.28515625" style="1" customWidth="1"/>
    <col min="2554" max="2554" width="19" style="1" customWidth="1"/>
    <col min="2555" max="2555" width="0" style="1" hidden="1" customWidth="1"/>
    <col min="2556" max="2556" width="17.7109375" style="1" customWidth="1"/>
    <col min="2557" max="2557" width="0" style="1" hidden="1" customWidth="1"/>
    <col min="2558" max="2558" width="22.28515625" style="1" customWidth="1"/>
    <col min="2559" max="2559" width="5.28515625" style="1" customWidth="1"/>
    <col min="2560" max="2560" width="36.28515625" style="1" customWidth="1"/>
    <col min="2561" max="2561" width="5.7109375" style="1" customWidth="1"/>
    <col min="2562" max="2562" width="0" style="1" hidden="1" customWidth="1"/>
    <col min="2563" max="2563" width="20.7109375" style="1" customWidth="1"/>
    <col min="2564" max="2564" width="4.85546875" style="1" customWidth="1"/>
    <col min="2565" max="2565" width="0" style="1" hidden="1" customWidth="1"/>
    <col min="2566" max="2566" width="24.7109375" style="1" customWidth="1"/>
    <col min="2567" max="2567" width="12.28515625" style="1" customWidth="1"/>
    <col min="2568" max="2568" width="0" style="1" hidden="1" customWidth="1"/>
    <col min="2569" max="2569" width="3.42578125" style="1" customWidth="1"/>
    <col min="2570" max="2570" width="0" style="1" hidden="1" customWidth="1"/>
    <col min="2571" max="2571" width="17.7109375" style="1" customWidth="1"/>
    <col min="2572" max="2572" width="3.42578125" style="1" customWidth="1"/>
    <col min="2573" max="2573" width="0" style="1" hidden="1" customWidth="1"/>
    <col min="2574" max="2574" width="23.7109375" style="1" customWidth="1"/>
    <col min="2575" max="2575" width="10" style="1" customWidth="1"/>
    <col min="2576" max="2576" width="0" style="1" hidden="1" customWidth="1"/>
    <col min="2577" max="2578" width="14.7109375" style="1" customWidth="1"/>
    <col min="2579" max="2579" width="12.85546875" style="1" customWidth="1"/>
    <col min="2580" max="2580" width="3.28515625" style="1" customWidth="1"/>
    <col min="2581" max="2581" width="30.28515625" style="1" customWidth="1"/>
    <col min="2582" max="2582" width="5" style="1" customWidth="1"/>
    <col min="2583" max="2583" width="0" style="1" hidden="1" customWidth="1"/>
    <col min="2584" max="2584" width="14.28515625" style="1" customWidth="1"/>
    <col min="2585" max="2585" width="5.7109375" style="1" customWidth="1"/>
    <col min="2586" max="2586" width="0" style="1" hidden="1" customWidth="1"/>
    <col min="2587" max="2587" width="17.28515625" style="1" customWidth="1"/>
    <col min="2588" max="2588" width="12.7109375" style="1" customWidth="1"/>
    <col min="2589" max="2589" width="0" style="1" hidden="1" customWidth="1"/>
    <col min="2590" max="2590" width="5.28515625" style="1" customWidth="1"/>
    <col min="2591" max="2591" width="0" style="1" hidden="1" customWidth="1"/>
    <col min="2592" max="2592" width="17" style="1" customWidth="1"/>
    <col min="2593" max="2593" width="6.28515625" style="1" customWidth="1"/>
    <col min="2594" max="2594" width="0" style="1" hidden="1" customWidth="1"/>
    <col min="2595" max="2595" width="14.28515625" style="1" customWidth="1"/>
    <col min="2596" max="2596" width="7.5703125" style="1" customWidth="1"/>
    <col min="2597" max="2597" width="0" style="1" hidden="1" customWidth="1"/>
    <col min="2598" max="2599" width="14.28515625" style="1" customWidth="1"/>
    <col min="2600" max="2600" width="20.85546875" style="1" customWidth="1"/>
    <col min="2601" max="2601" width="14.42578125" style="1" customWidth="1"/>
    <col min="2602" max="2602" width="15" style="1" customWidth="1"/>
    <col min="2603" max="2603" width="2.7109375" style="1" customWidth="1"/>
    <col min="2604" max="2604" width="11.7109375" style="1" customWidth="1"/>
    <col min="2605" max="2605" width="11.5703125" style="1" customWidth="1"/>
    <col min="2606" max="2606" width="2.28515625" style="1" customWidth="1"/>
    <col min="2607" max="2607" width="41" style="1" customWidth="1"/>
    <col min="2608" max="2608" width="14.28515625" style="1" customWidth="1"/>
    <col min="2609" max="2610" width="11.5703125" style="1" customWidth="1"/>
    <col min="2611" max="2611" width="21.85546875" style="1" customWidth="1"/>
    <col min="2612" max="2803" width="11.42578125" style="1"/>
    <col min="2804" max="2804" width="21.85546875" style="1" customWidth="1"/>
    <col min="2805" max="2805" width="13.85546875" style="1" customWidth="1"/>
    <col min="2806" max="2806" width="38.7109375" style="1" customWidth="1"/>
    <col min="2807" max="2807" width="3" style="1" bestFit="1" customWidth="1"/>
    <col min="2808" max="2808" width="32.28515625" style="1" customWidth="1"/>
    <col min="2809" max="2809" width="46.28515625" style="1" customWidth="1"/>
    <col min="2810" max="2810" width="19" style="1" customWidth="1"/>
    <col min="2811" max="2811" width="0" style="1" hidden="1" customWidth="1"/>
    <col min="2812" max="2812" width="17.7109375" style="1" customWidth="1"/>
    <col min="2813" max="2813" width="0" style="1" hidden="1" customWidth="1"/>
    <col min="2814" max="2814" width="22.28515625" style="1" customWidth="1"/>
    <col min="2815" max="2815" width="5.28515625" style="1" customWidth="1"/>
    <col min="2816" max="2816" width="36.28515625" style="1" customWidth="1"/>
    <col min="2817" max="2817" width="5.7109375" style="1" customWidth="1"/>
    <col min="2818" max="2818" width="0" style="1" hidden="1" customWidth="1"/>
    <col min="2819" max="2819" width="20.7109375" style="1" customWidth="1"/>
    <col min="2820" max="2820" width="4.85546875" style="1" customWidth="1"/>
    <col min="2821" max="2821" width="0" style="1" hidden="1" customWidth="1"/>
    <col min="2822" max="2822" width="24.7109375" style="1" customWidth="1"/>
    <col min="2823" max="2823" width="12.28515625" style="1" customWidth="1"/>
    <col min="2824" max="2824" width="0" style="1" hidden="1" customWidth="1"/>
    <col min="2825" max="2825" width="3.42578125" style="1" customWidth="1"/>
    <col min="2826" max="2826" width="0" style="1" hidden="1" customWidth="1"/>
    <col min="2827" max="2827" width="17.7109375" style="1" customWidth="1"/>
    <col min="2828" max="2828" width="3.42578125" style="1" customWidth="1"/>
    <col min="2829" max="2829" width="0" style="1" hidden="1" customWidth="1"/>
    <col min="2830" max="2830" width="23.7109375" style="1" customWidth="1"/>
    <col min="2831" max="2831" width="10" style="1" customWidth="1"/>
    <col min="2832" max="2832" width="0" style="1" hidden="1" customWidth="1"/>
    <col min="2833" max="2834" width="14.7109375" style="1" customWidth="1"/>
    <col min="2835" max="2835" width="12.85546875" style="1" customWidth="1"/>
    <col min="2836" max="2836" width="3.28515625" style="1" customWidth="1"/>
    <col min="2837" max="2837" width="30.28515625" style="1" customWidth="1"/>
    <col min="2838" max="2838" width="5" style="1" customWidth="1"/>
    <col min="2839" max="2839" width="0" style="1" hidden="1" customWidth="1"/>
    <col min="2840" max="2840" width="14.28515625" style="1" customWidth="1"/>
    <col min="2841" max="2841" width="5.7109375" style="1" customWidth="1"/>
    <col min="2842" max="2842" width="0" style="1" hidden="1" customWidth="1"/>
    <col min="2843" max="2843" width="17.28515625" style="1" customWidth="1"/>
    <col min="2844" max="2844" width="12.7109375" style="1" customWidth="1"/>
    <col min="2845" max="2845" width="0" style="1" hidden="1" customWidth="1"/>
    <col min="2846" max="2846" width="5.28515625" style="1" customWidth="1"/>
    <col min="2847" max="2847" width="0" style="1" hidden="1" customWidth="1"/>
    <col min="2848" max="2848" width="17" style="1" customWidth="1"/>
    <col min="2849" max="2849" width="6.28515625" style="1" customWidth="1"/>
    <col min="2850" max="2850" width="0" style="1" hidden="1" customWidth="1"/>
    <col min="2851" max="2851" width="14.28515625" style="1" customWidth="1"/>
    <col min="2852" max="2852" width="7.5703125" style="1" customWidth="1"/>
    <col min="2853" max="2853" width="0" style="1" hidden="1" customWidth="1"/>
    <col min="2854" max="2855" width="14.28515625" style="1" customWidth="1"/>
    <col min="2856" max="2856" width="20.85546875" style="1" customWidth="1"/>
    <col min="2857" max="2857" width="14.42578125" style="1" customWidth="1"/>
    <col min="2858" max="2858" width="15" style="1" customWidth="1"/>
    <col min="2859" max="2859" width="2.7109375" style="1" customWidth="1"/>
    <col min="2860" max="2860" width="11.7109375" style="1" customWidth="1"/>
    <col min="2861" max="2861" width="11.5703125" style="1" customWidth="1"/>
    <col min="2862" max="2862" width="2.28515625" style="1" customWidth="1"/>
    <col min="2863" max="2863" width="41" style="1" customWidth="1"/>
    <col min="2864" max="2864" width="14.28515625" style="1" customWidth="1"/>
    <col min="2865" max="2866" width="11.5703125" style="1" customWidth="1"/>
    <col min="2867" max="2867" width="21.85546875" style="1" customWidth="1"/>
    <col min="2868" max="3059" width="11.42578125" style="1"/>
    <col min="3060" max="3060" width="21.85546875" style="1" customWidth="1"/>
    <col min="3061" max="3061" width="13.85546875" style="1" customWidth="1"/>
    <col min="3062" max="3062" width="38.7109375" style="1" customWidth="1"/>
    <col min="3063" max="3063" width="3" style="1" bestFit="1" customWidth="1"/>
    <col min="3064" max="3064" width="32.28515625" style="1" customWidth="1"/>
    <col min="3065" max="3065" width="46.28515625" style="1" customWidth="1"/>
    <col min="3066" max="3066" width="19" style="1" customWidth="1"/>
    <col min="3067" max="3067" width="0" style="1" hidden="1" customWidth="1"/>
    <col min="3068" max="3068" width="17.7109375" style="1" customWidth="1"/>
    <col min="3069" max="3069" width="0" style="1" hidden="1" customWidth="1"/>
    <col min="3070" max="3070" width="22.28515625" style="1" customWidth="1"/>
    <col min="3071" max="3071" width="5.28515625" style="1" customWidth="1"/>
    <col min="3072" max="3072" width="36.28515625" style="1" customWidth="1"/>
    <col min="3073" max="3073" width="5.7109375" style="1" customWidth="1"/>
    <col min="3074" max="3074" width="0" style="1" hidden="1" customWidth="1"/>
    <col min="3075" max="3075" width="20.7109375" style="1" customWidth="1"/>
    <col min="3076" max="3076" width="4.85546875" style="1" customWidth="1"/>
    <col min="3077" max="3077" width="0" style="1" hidden="1" customWidth="1"/>
    <col min="3078" max="3078" width="24.7109375" style="1" customWidth="1"/>
    <col min="3079" max="3079" width="12.28515625" style="1" customWidth="1"/>
    <col min="3080" max="3080" width="0" style="1" hidden="1" customWidth="1"/>
    <col min="3081" max="3081" width="3.42578125" style="1" customWidth="1"/>
    <col min="3082" max="3082" width="0" style="1" hidden="1" customWidth="1"/>
    <col min="3083" max="3083" width="17.7109375" style="1" customWidth="1"/>
    <col min="3084" max="3084" width="3.42578125" style="1" customWidth="1"/>
    <col min="3085" max="3085" width="0" style="1" hidden="1" customWidth="1"/>
    <col min="3086" max="3086" width="23.7109375" style="1" customWidth="1"/>
    <col min="3087" max="3087" width="10" style="1" customWidth="1"/>
    <col min="3088" max="3088" width="0" style="1" hidden="1" customWidth="1"/>
    <col min="3089" max="3090" width="14.7109375" style="1" customWidth="1"/>
    <col min="3091" max="3091" width="12.85546875" style="1" customWidth="1"/>
    <col min="3092" max="3092" width="3.28515625" style="1" customWidth="1"/>
    <col min="3093" max="3093" width="30.28515625" style="1" customWidth="1"/>
    <col min="3094" max="3094" width="5" style="1" customWidth="1"/>
    <col min="3095" max="3095" width="0" style="1" hidden="1" customWidth="1"/>
    <col min="3096" max="3096" width="14.28515625" style="1" customWidth="1"/>
    <col min="3097" max="3097" width="5.7109375" style="1" customWidth="1"/>
    <col min="3098" max="3098" width="0" style="1" hidden="1" customWidth="1"/>
    <col min="3099" max="3099" width="17.28515625" style="1" customWidth="1"/>
    <col min="3100" max="3100" width="12.7109375" style="1" customWidth="1"/>
    <col min="3101" max="3101" width="0" style="1" hidden="1" customWidth="1"/>
    <col min="3102" max="3102" width="5.28515625" style="1" customWidth="1"/>
    <col min="3103" max="3103" width="0" style="1" hidden="1" customWidth="1"/>
    <col min="3104" max="3104" width="17" style="1" customWidth="1"/>
    <col min="3105" max="3105" width="6.28515625" style="1" customWidth="1"/>
    <col min="3106" max="3106" width="0" style="1" hidden="1" customWidth="1"/>
    <col min="3107" max="3107" width="14.28515625" style="1" customWidth="1"/>
    <col min="3108" max="3108" width="7.5703125" style="1" customWidth="1"/>
    <col min="3109" max="3109" width="0" style="1" hidden="1" customWidth="1"/>
    <col min="3110" max="3111" width="14.28515625" style="1" customWidth="1"/>
    <col min="3112" max="3112" width="20.85546875" style="1" customWidth="1"/>
    <col min="3113" max="3113" width="14.42578125" style="1" customWidth="1"/>
    <col min="3114" max="3114" width="15" style="1" customWidth="1"/>
    <col min="3115" max="3115" width="2.7109375" style="1" customWidth="1"/>
    <col min="3116" max="3116" width="11.7109375" style="1" customWidth="1"/>
    <col min="3117" max="3117" width="11.5703125" style="1" customWidth="1"/>
    <col min="3118" max="3118" width="2.28515625" style="1" customWidth="1"/>
    <col min="3119" max="3119" width="41" style="1" customWidth="1"/>
    <col min="3120" max="3120" width="14.28515625" style="1" customWidth="1"/>
    <col min="3121" max="3122" width="11.5703125" style="1" customWidth="1"/>
    <col min="3123" max="3123" width="21.85546875" style="1" customWidth="1"/>
    <col min="3124" max="3315" width="11.42578125" style="1"/>
    <col min="3316" max="3316" width="21.85546875" style="1" customWidth="1"/>
    <col min="3317" max="3317" width="13.85546875" style="1" customWidth="1"/>
    <col min="3318" max="3318" width="38.7109375" style="1" customWidth="1"/>
    <col min="3319" max="3319" width="3" style="1" bestFit="1" customWidth="1"/>
    <col min="3320" max="3320" width="32.28515625" style="1" customWidth="1"/>
    <col min="3321" max="3321" width="46.28515625" style="1" customWidth="1"/>
    <col min="3322" max="3322" width="19" style="1" customWidth="1"/>
    <col min="3323" max="3323" width="0" style="1" hidden="1" customWidth="1"/>
    <col min="3324" max="3324" width="17.7109375" style="1" customWidth="1"/>
    <col min="3325" max="3325" width="0" style="1" hidden="1" customWidth="1"/>
    <col min="3326" max="3326" width="22.28515625" style="1" customWidth="1"/>
    <col min="3327" max="3327" width="5.28515625" style="1" customWidth="1"/>
    <col min="3328" max="3328" width="36.28515625" style="1" customWidth="1"/>
    <col min="3329" max="3329" width="5.7109375" style="1" customWidth="1"/>
    <col min="3330" max="3330" width="0" style="1" hidden="1" customWidth="1"/>
    <col min="3331" max="3331" width="20.7109375" style="1" customWidth="1"/>
    <col min="3332" max="3332" width="4.85546875" style="1" customWidth="1"/>
    <col min="3333" max="3333" width="0" style="1" hidden="1" customWidth="1"/>
    <col min="3334" max="3334" width="24.7109375" style="1" customWidth="1"/>
    <col min="3335" max="3335" width="12.28515625" style="1" customWidth="1"/>
    <col min="3336" max="3336" width="0" style="1" hidden="1" customWidth="1"/>
    <col min="3337" max="3337" width="3.42578125" style="1" customWidth="1"/>
    <col min="3338" max="3338" width="0" style="1" hidden="1" customWidth="1"/>
    <col min="3339" max="3339" width="17.7109375" style="1" customWidth="1"/>
    <col min="3340" max="3340" width="3.42578125" style="1" customWidth="1"/>
    <col min="3341" max="3341" width="0" style="1" hidden="1" customWidth="1"/>
    <col min="3342" max="3342" width="23.7109375" style="1" customWidth="1"/>
    <col min="3343" max="3343" width="10" style="1" customWidth="1"/>
    <col min="3344" max="3344" width="0" style="1" hidden="1" customWidth="1"/>
    <col min="3345" max="3346" width="14.7109375" style="1" customWidth="1"/>
    <col min="3347" max="3347" width="12.85546875" style="1" customWidth="1"/>
    <col min="3348" max="3348" width="3.28515625" style="1" customWidth="1"/>
    <col min="3349" max="3349" width="30.28515625" style="1" customWidth="1"/>
    <col min="3350" max="3350" width="5" style="1" customWidth="1"/>
    <col min="3351" max="3351" width="0" style="1" hidden="1" customWidth="1"/>
    <col min="3352" max="3352" width="14.28515625" style="1" customWidth="1"/>
    <col min="3353" max="3353" width="5.7109375" style="1" customWidth="1"/>
    <col min="3354" max="3354" width="0" style="1" hidden="1" customWidth="1"/>
    <col min="3355" max="3355" width="17.28515625" style="1" customWidth="1"/>
    <col min="3356" max="3356" width="12.7109375" style="1" customWidth="1"/>
    <col min="3357" max="3357" width="0" style="1" hidden="1" customWidth="1"/>
    <col min="3358" max="3358" width="5.28515625" style="1" customWidth="1"/>
    <col min="3359" max="3359" width="0" style="1" hidden="1" customWidth="1"/>
    <col min="3360" max="3360" width="17" style="1" customWidth="1"/>
    <col min="3361" max="3361" width="6.28515625" style="1" customWidth="1"/>
    <col min="3362" max="3362" width="0" style="1" hidden="1" customWidth="1"/>
    <col min="3363" max="3363" width="14.28515625" style="1" customWidth="1"/>
    <col min="3364" max="3364" width="7.5703125" style="1" customWidth="1"/>
    <col min="3365" max="3365" width="0" style="1" hidden="1" customWidth="1"/>
    <col min="3366" max="3367" width="14.28515625" style="1" customWidth="1"/>
    <col min="3368" max="3368" width="20.85546875" style="1" customWidth="1"/>
    <col min="3369" max="3369" width="14.42578125" style="1" customWidth="1"/>
    <col min="3370" max="3370" width="15" style="1" customWidth="1"/>
    <col min="3371" max="3371" width="2.7109375" style="1" customWidth="1"/>
    <col min="3372" max="3372" width="11.7109375" style="1" customWidth="1"/>
    <col min="3373" max="3373" width="11.5703125" style="1" customWidth="1"/>
    <col min="3374" max="3374" width="2.28515625" style="1" customWidth="1"/>
    <col min="3375" max="3375" width="41" style="1" customWidth="1"/>
    <col min="3376" max="3376" width="14.28515625" style="1" customWidth="1"/>
    <col min="3377" max="3378" width="11.5703125" style="1" customWidth="1"/>
    <col min="3379" max="3379" width="21.85546875" style="1" customWidth="1"/>
    <col min="3380" max="3571" width="11.42578125" style="1"/>
    <col min="3572" max="3572" width="21.85546875" style="1" customWidth="1"/>
    <col min="3573" max="3573" width="13.85546875" style="1" customWidth="1"/>
    <col min="3574" max="3574" width="38.7109375" style="1" customWidth="1"/>
    <col min="3575" max="3575" width="3" style="1" bestFit="1" customWidth="1"/>
    <col min="3576" max="3576" width="32.28515625" style="1" customWidth="1"/>
    <col min="3577" max="3577" width="46.28515625" style="1" customWidth="1"/>
    <col min="3578" max="3578" width="19" style="1" customWidth="1"/>
    <col min="3579" max="3579" width="0" style="1" hidden="1" customWidth="1"/>
    <col min="3580" max="3580" width="17.7109375" style="1" customWidth="1"/>
    <col min="3581" max="3581" width="0" style="1" hidden="1" customWidth="1"/>
    <col min="3582" max="3582" width="22.28515625" style="1" customWidth="1"/>
    <col min="3583" max="3583" width="5.28515625" style="1" customWidth="1"/>
    <col min="3584" max="3584" width="36.28515625" style="1" customWidth="1"/>
    <col min="3585" max="3585" width="5.7109375" style="1" customWidth="1"/>
    <col min="3586" max="3586" width="0" style="1" hidden="1" customWidth="1"/>
    <col min="3587" max="3587" width="20.7109375" style="1" customWidth="1"/>
    <col min="3588" max="3588" width="4.85546875" style="1" customWidth="1"/>
    <col min="3589" max="3589" width="0" style="1" hidden="1" customWidth="1"/>
    <col min="3590" max="3590" width="24.7109375" style="1" customWidth="1"/>
    <col min="3591" max="3591" width="12.28515625" style="1" customWidth="1"/>
    <col min="3592" max="3592" width="0" style="1" hidden="1" customWidth="1"/>
    <col min="3593" max="3593" width="3.42578125" style="1" customWidth="1"/>
    <col min="3594" max="3594" width="0" style="1" hidden="1" customWidth="1"/>
    <col min="3595" max="3595" width="17.7109375" style="1" customWidth="1"/>
    <col min="3596" max="3596" width="3.42578125" style="1" customWidth="1"/>
    <col min="3597" max="3597" width="0" style="1" hidden="1" customWidth="1"/>
    <col min="3598" max="3598" width="23.7109375" style="1" customWidth="1"/>
    <col min="3599" max="3599" width="10" style="1" customWidth="1"/>
    <col min="3600" max="3600" width="0" style="1" hidden="1" customWidth="1"/>
    <col min="3601" max="3602" width="14.7109375" style="1" customWidth="1"/>
    <col min="3603" max="3603" width="12.85546875" style="1" customWidth="1"/>
    <col min="3604" max="3604" width="3.28515625" style="1" customWidth="1"/>
    <col min="3605" max="3605" width="30.28515625" style="1" customWidth="1"/>
    <col min="3606" max="3606" width="5" style="1" customWidth="1"/>
    <col min="3607" max="3607" width="0" style="1" hidden="1" customWidth="1"/>
    <col min="3608" max="3608" width="14.28515625" style="1" customWidth="1"/>
    <col min="3609" max="3609" width="5.7109375" style="1" customWidth="1"/>
    <col min="3610" max="3610" width="0" style="1" hidden="1" customWidth="1"/>
    <col min="3611" max="3611" width="17.28515625" style="1" customWidth="1"/>
    <col min="3612" max="3612" width="12.7109375" style="1" customWidth="1"/>
    <col min="3613" max="3613" width="0" style="1" hidden="1" customWidth="1"/>
    <col min="3614" max="3614" width="5.28515625" style="1" customWidth="1"/>
    <col min="3615" max="3615" width="0" style="1" hidden="1" customWidth="1"/>
    <col min="3616" max="3616" width="17" style="1" customWidth="1"/>
    <col min="3617" max="3617" width="6.28515625" style="1" customWidth="1"/>
    <col min="3618" max="3618" width="0" style="1" hidden="1" customWidth="1"/>
    <col min="3619" max="3619" width="14.28515625" style="1" customWidth="1"/>
    <col min="3620" max="3620" width="7.5703125" style="1" customWidth="1"/>
    <col min="3621" max="3621" width="0" style="1" hidden="1" customWidth="1"/>
    <col min="3622" max="3623" width="14.28515625" style="1" customWidth="1"/>
    <col min="3624" max="3624" width="20.85546875" style="1" customWidth="1"/>
    <col min="3625" max="3625" width="14.42578125" style="1" customWidth="1"/>
    <col min="3626" max="3626" width="15" style="1" customWidth="1"/>
    <col min="3627" max="3627" width="2.7109375" style="1" customWidth="1"/>
    <col min="3628" max="3628" width="11.7109375" style="1" customWidth="1"/>
    <col min="3629" max="3629" width="11.5703125" style="1" customWidth="1"/>
    <col min="3630" max="3630" width="2.28515625" style="1" customWidth="1"/>
    <col min="3631" max="3631" width="41" style="1" customWidth="1"/>
    <col min="3632" max="3632" width="14.28515625" style="1" customWidth="1"/>
    <col min="3633" max="3634" width="11.5703125" style="1" customWidth="1"/>
    <col min="3635" max="3635" width="21.85546875" style="1" customWidth="1"/>
    <col min="3636" max="3827" width="11.42578125" style="1"/>
    <col min="3828" max="3828" width="21.85546875" style="1" customWidth="1"/>
    <col min="3829" max="3829" width="13.85546875" style="1" customWidth="1"/>
    <col min="3830" max="3830" width="38.7109375" style="1" customWidth="1"/>
    <col min="3831" max="3831" width="3" style="1" bestFit="1" customWidth="1"/>
    <col min="3832" max="3832" width="32.28515625" style="1" customWidth="1"/>
    <col min="3833" max="3833" width="46.28515625" style="1" customWidth="1"/>
    <col min="3834" max="3834" width="19" style="1" customWidth="1"/>
    <col min="3835" max="3835" width="0" style="1" hidden="1" customWidth="1"/>
    <col min="3836" max="3836" width="17.7109375" style="1" customWidth="1"/>
    <col min="3837" max="3837" width="0" style="1" hidden="1" customWidth="1"/>
    <col min="3838" max="3838" width="22.28515625" style="1" customWidth="1"/>
    <col min="3839" max="3839" width="5.28515625" style="1" customWidth="1"/>
    <col min="3840" max="3840" width="36.28515625" style="1" customWidth="1"/>
    <col min="3841" max="3841" width="5.7109375" style="1" customWidth="1"/>
    <col min="3842" max="3842" width="0" style="1" hidden="1" customWidth="1"/>
    <col min="3843" max="3843" width="20.7109375" style="1" customWidth="1"/>
    <col min="3844" max="3844" width="4.85546875" style="1" customWidth="1"/>
    <col min="3845" max="3845" width="0" style="1" hidden="1" customWidth="1"/>
    <col min="3846" max="3846" width="24.7109375" style="1" customWidth="1"/>
    <col min="3847" max="3847" width="12.28515625" style="1" customWidth="1"/>
    <col min="3848" max="3848" width="0" style="1" hidden="1" customWidth="1"/>
    <col min="3849" max="3849" width="3.42578125" style="1" customWidth="1"/>
    <col min="3850" max="3850" width="0" style="1" hidden="1" customWidth="1"/>
    <col min="3851" max="3851" width="17.7109375" style="1" customWidth="1"/>
    <col min="3852" max="3852" width="3.42578125" style="1" customWidth="1"/>
    <col min="3853" max="3853" width="0" style="1" hidden="1" customWidth="1"/>
    <col min="3854" max="3854" width="23.7109375" style="1" customWidth="1"/>
    <col min="3855" max="3855" width="10" style="1" customWidth="1"/>
    <col min="3856" max="3856" width="0" style="1" hidden="1" customWidth="1"/>
    <col min="3857" max="3858" width="14.7109375" style="1" customWidth="1"/>
    <col min="3859" max="3859" width="12.85546875" style="1" customWidth="1"/>
    <col min="3860" max="3860" width="3.28515625" style="1" customWidth="1"/>
    <col min="3861" max="3861" width="30.28515625" style="1" customWidth="1"/>
    <col min="3862" max="3862" width="5" style="1" customWidth="1"/>
    <col min="3863" max="3863" width="0" style="1" hidden="1" customWidth="1"/>
    <col min="3864" max="3864" width="14.28515625" style="1" customWidth="1"/>
    <col min="3865" max="3865" width="5.7109375" style="1" customWidth="1"/>
    <col min="3866" max="3866" width="0" style="1" hidden="1" customWidth="1"/>
    <col min="3867" max="3867" width="17.28515625" style="1" customWidth="1"/>
    <col min="3868" max="3868" width="12.7109375" style="1" customWidth="1"/>
    <col min="3869" max="3869" width="0" style="1" hidden="1" customWidth="1"/>
    <col min="3870" max="3870" width="5.28515625" style="1" customWidth="1"/>
    <col min="3871" max="3871" width="0" style="1" hidden="1" customWidth="1"/>
    <col min="3872" max="3872" width="17" style="1" customWidth="1"/>
    <col min="3873" max="3873" width="6.28515625" style="1" customWidth="1"/>
    <col min="3874" max="3874" width="0" style="1" hidden="1" customWidth="1"/>
    <col min="3875" max="3875" width="14.28515625" style="1" customWidth="1"/>
    <col min="3876" max="3876" width="7.5703125" style="1" customWidth="1"/>
    <col min="3877" max="3877" width="0" style="1" hidden="1" customWidth="1"/>
    <col min="3878" max="3879" width="14.28515625" style="1" customWidth="1"/>
    <col min="3880" max="3880" width="20.85546875" style="1" customWidth="1"/>
    <col min="3881" max="3881" width="14.42578125" style="1" customWidth="1"/>
    <col min="3882" max="3882" width="15" style="1" customWidth="1"/>
    <col min="3883" max="3883" width="2.7109375" style="1" customWidth="1"/>
    <col min="3884" max="3884" width="11.7109375" style="1" customWidth="1"/>
    <col min="3885" max="3885" width="11.5703125" style="1" customWidth="1"/>
    <col min="3886" max="3886" width="2.28515625" style="1" customWidth="1"/>
    <col min="3887" max="3887" width="41" style="1" customWidth="1"/>
    <col min="3888" max="3888" width="14.28515625" style="1" customWidth="1"/>
    <col min="3889" max="3890" width="11.5703125" style="1" customWidth="1"/>
    <col min="3891" max="3891" width="21.85546875" style="1" customWidth="1"/>
    <col min="3892" max="4083" width="11.42578125" style="1"/>
    <col min="4084" max="4084" width="21.85546875" style="1" customWidth="1"/>
    <col min="4085" max="4085" width="13.85546875" style="1" customWidth="1"/>
    <col min="4086" max="4086" width="38.7109375" style="1" customWidth="1"/>
    <col min="4087" max="4087" width="3" style="1" bestFit="1" customWidth="1"/>
    <col min="4088" max="4088" width="32.28515625" style="1" customWidth="1"/>
    <col min="4089" max="4089" width="46.28515625" style="1" customWidth="1"/>
    <col min="4090" max="4090" width="19" style="1" customWidth="1"/>
    <col min="4091" max="4091" width="0" style="1" hidden="1" customWidth="1"/>
    <col min="4092" max="4092" width="17.7109375" style="1" customWidth="1"/>
    <col min="4093" max="4093" width="0" style="1" hidden="1" customWidth="1"/>
    <col min="4094" max="4094" width="22.28515625" style="1" customWidth="1"/>
    <col min="4095" max="4095" width="5.28515625" style="1" customWidth="1"/>
    <col min="4096" max="4096" width="36.28515625" style="1" customWidth="1"/>
    <col min="4097" max="4097" width="5.7109375" style="1" customWidth="1"/>
    <col min="4098" max="4098" width="0" style="1" hidden="1" customWidth="1"/>
    <col min="4099" max="4099" width="20.7109375" style="1" customWidth="1"/>
    <col min="4100" max="4100" width="4.85546875" style="1" customWidth="1"/>
    <col min="4101" max="4101" width="0" style="1" hidden="1" customWidth="1"/>
    <col min="4102" max="4102" width="24.7109375" style="1" customWidth="1"/>
    <col min="4103" max="4103" width="12.28515625" style="1" customWidth="1"/>
    <col min="4104" max="4104" width="0" style="1" hidden="1" customWidth="1"/>
    <col min="4105" max="4105" width="3.42578125" style="1" customWidth="1"/>
    <col min="4106" max="4106" width="0" style="1" hidden="1" customWidth="1"/>
    <col min="4107" max="4107" width="17.7109375" style="1" customWidth="1"/>
    <col min="4108" max="4108" width="3.42578125" style="1" customWidth="1"/>
    <col min="4109" max="4109" width="0" style="1" hidden="1" customWidth="1"/>
    <col min="4110" max="4110" width="23.7109375" style="1" customWidth="1"/>
    <col min="4111" max="4111" width="10" style="1" customWidth="1"/>
    <col min="4112" max="4112" width="0" style="1" hidden="1" customWidth="1"/>
    <col min="4113" max="4114" width="14.7109375" style="1" customWidth="1"/>
    <col min="4115" max="4115" width="12.85546875" style="1" customWidth="1"/>
    <col min="4116" max="4116" width="3.28515625" style="1" customWidth="1"/>
    <col min="4117" max="4117" width="30.28515625" style="1" customWidth="1"/>
    <col min="4118" max="4118" width="5" style="1" customWidth="1"/>
    <col min="4119" max="4119" width="0" style="1" hidden="1" customWidth="1"/>
    <col min="4120" max="4120" width="14.28515625" style="1" customWidth="1"/>
    <col min="4121" max="4121" width="5.7109375" style="1" customWidth="1"/>
    <col min="4122" max="4122" width="0" style="1" hidden="1" customWidth="1"/>
    <col min="4123" max="4123" width="17.28515625" style="1" customWidth="1"/>
    <col min="4124" max="4124" width="12.7109375" style="1" customWidth="1"/>
    <col min="4125" max="4125" width="0" style="1" hidden="1" customWidth="1"/>
    <col min="4126" max="4126" width="5.28515625" style="1" customWidth="1"/>
    <col min="4127" max="4127" width="0" style="1" hidden="1" customWidth="1"/>
    <col min="4128" max="4128" width="17" style="1" customWidth="1"/>
    <col min="4129" max="4129" width="6.28515625" style="1" customWidth="1"/>
    <col min="4130" max="4130" width="0" style="1" hidden="1" customWidth="1"/>
    <col min="4131" max="4131" width="14.28515625" style="1" customWidth="1"/>
    <col min="4132" max="4132" width="7.5703125" style="1" customWidth="1"/>
    <col min="4133" max="4133" width="0" style="1" hidden="1" customWidth="1"/>
    <col min="4134" max="4135" width="14.28515625" style="1" customWidth="1"/>
    <col min="4136" max="4136" width="20.85546875" style="1" customWidth="1"/>
    <col min="4137" max="4137" width="14.42578125" style="1" customWidth="1"/>
    <col min="4138" max="4138" width="15" style="1" customWidth="1"/>
    <col min="4139" max="4139" width="2.7109375" style="1" customWidth="1"/>
    <col min="4140" max="4140" width="11.7109375" style="1" customWidth="1"/>
    <col min="4141" max="4141" width="11.5703125" style="1" customWidth="1"/>
    <col min="4142" max="4142" width="2.28515625" style="1" customWidth="1"/>
    <col min="4143" max="4143" width="41" style="1" customWidth="1"/>
    <col min="4144" max="4144" width="14.28515625" style="1" customWidth="1"/>
    <col min="4145" max="4146" width="11.5703125" style="1" customWidth="1"/>
    <col min="4147" max="4147" width="21.85546875" style="1" customWidth="1"/>
    <col min="4148" max="4339" width="11.42578125" style="1"/>
    <col min="4340" max="4340" width="21.85546875" style="1" customWidth="1"/>
    <col min="4341" max="4341" width="13.85546875" style="1" customWidth="1"/>
    <col min="4342" max="4342" width="38.7109375" style="1" customWidth="1"/>
    <col min="4343" max="4343" width="3" style="1" bestFit="1" customWidth="1"/>
    <col min="4344" max="4344" width="32.28515625" style="1" customWidth="1"/>
    <col min="4345" max="4345" width="46.28515625" style="1" customWidth="1"/>
    <col min="4346" max="4346" width="19" style="1" customWidth="1"/>
    <col min="4347" max="4347" width="0" style="1" hidden="1" customWidth="1"/>
    <col min="4348" max="4348" width="17.7109375" style="1" customWidth="1"/>
    <col min="4349" max="4349" width="0" style="1" hidden="1" customWidth="1"/>
    <col min="4350" max="4350" width="22.28515625" style="1" customWidth="1"/>
    <col min="4351" max="4351" width="5.28515625" style="1" customWidth="1"/>
    <col min="4352" max="4352" width="36.28515625" style="1" customWidth="1"/>
    <col min="4353" max="4353" width="5.7109375" style="1" customWidth="1"/>
    <col min="4354" max="4354" width="0" style="1" hidden="1" customWidth="1"/>
    <col min="4355" max="4355" width="20.7109375" style="1" customWidth="1"/>
    <col min="4356" max="4356" width="4.85546875" style="1" customWidth="1"/>
    <col min="4357" max="4357" width="0" style="1" hidden="1" customWidth="1"/>
    <col min="4358" max="4358" width="24.7109375" style="1" customWidth="1"/>
    <col min="4359" max="4359" width="12.28515625" style="1" customWidth="1"/>
    <col min="4360" max="4360" width="0" style="1" hidden="1" customWidth="1"/>
    <col min="4361" max="4361" width="3.42578125" style="1" customWidth="1"/>
    <col min="4362" max="4362" width="0" style="1" hidden="1" customWidth="1"/>
    <col min="4363" max="4363" width="17.7109375" style="1" customWidth="1"/>
    <col min="4364" max="4364" width="3.42578125" style="1" customWidth="1"/>
    <col min="4365" max="4365" width="0" style="1" hidden="1" customWidth="1"/>
    <col min="4366" max="4366" width="23.7109375" style="1" customWidth="1"/>
    <col min="4367" max="4367" width="10" style="1" customWidth="1"/>
    <col min="4368" max="4368" width="0" style="1" hidden="1" customWidth="1"/>
    <col min="4369" max="4370" width="14.7109375" style="1" customWidth="1"/>
    <col min="4371" max="4371" width="12.85546875" style="1" customWidth="1"/>
    <col min="4372" max="4372" width="3.28515625" style="1" customWidth="1"/>
    <col min="4373" max="4373" width="30.28515625" style="1" customWidth="1"/>
    <col min="4374" max="4374" width="5" style="1" customWidth="1"/>
    <col min="4375" max="4375" width="0" style="1" hidden="1" customWidth="1"/>
    <col min="4376" max="4376" width="14.28515625" style="1" customWidth="1"/>
    <col min="4377" max="4377" width="5.7109375" style="1" customWidth="1"/>
    <col min="4378" max="4378" width="0" style="1" hidden="1" customWidth="1"/>
    <col min="4379" max="4379" width="17.28515625" style="1" customWidth="1"/>
    <col min="4380" max="4380" width="12.7109375" style="1" customWidth="1"/>
    <col min="4381" max="4381" width="0" style="1" hidden="1" customWidth="1"/>
    <col min="4382" max="4382" width="5.28515625" style="1" customWidth="1"/>
    <col min="4383" max="4383" width="0" style="1" hidden="1" customWidth="1"/>
    <col min="4384" max="4384" width="17" style="1" customWidth="1"/>
    <col min="4385" max="4385" width="6.28515625" style="1" customWidth="1"/>
    <col min="4386" max="4386" width="0" style="1" hidden="1" customWidth="1"/>
    <col min="4387" max="4387" width="14.28515625" style="1" customWidth="1"/>
    <col min="4388" max="4388" width="7.5703125" style="1" customWidth="1"/>
    <col min="4389" max="4389" width="0" style="1" hidden="1" customWidth="1"/>
    <col min="4390" max="4391" width="14.28515625" style="1" customWidth="1"/>
    <col min="4392" max="4392" width="20.85546875" style="1" customWidth="1"/>
    <col min="4393" max="4393" width="14.42578125" style="1" customWidth="1"/>
    <col min="4394" max="4394" width="15" style="1" customWidth="1"/>
    <col min="4395" max="4395" width="2.7109375" style="1" customWidth="1"/>
    <col min="4396" max="4396" width="11.7109375" style="1" customWidth="1"/>
    <col min="4397" max="4397" width="11.5703125" style="1" customWidth="1"/>
    <col min="4398" max="4398" width="2.28515625" style="1" customWidth="1"/>
    <col min="4399" max="4399" width="41" style="1" customWidth="1"/>
    <col min="4400" max="4400" width="14.28515625" style="1" customWidth="1"/>
    <col min="4401" max="4402" width="11.5703125" style="1" customWidth="1"/>
    <col min="4403" max="4403" width="21.85546875" style="1" customWidth="1"/>
    <col min="4404" max="4595" width="11.42578125" style="1"/>
    <col min="4596" max="4596" width="21.85546875" style="1" customWidth="1"/>
    <col min="4597" max="4597" width="13.85546875" style="1" customWidth="1"/>
    <col min="4598" max="4598" width="38.7109375" style="1" customWidth="1"/>
    <col min="4599" max="4599" width="3" style="1" bestFit="1" customWidth="1"/>
    <col min="4600" max="4600" width="32.28515625" style="1" customWidth="1"/>
    <col min="4601" max="4601" width="46.28515625" style="1" customWidth="1"/>
    <col min="4602" max="4602" width="19" style="1" customWidth="1"/>
    <col min="4603" max="4603" width="0" style="1" hidden="1" customWidth="1"/>
    <col min="4604" max="4604" width="17.7109375" style="1" customWidth="1"/>
    <col min="4605" max="4605" width="0" style="1" hidden="1" customWidth="1"/>
    <col min="4606" max="4606" width="22.28515625" style="1" customWidth="1"/>
    <col min="4607" max="4607" width="5.28515625" style="1" customWidth="1"/>
    <col min="4608" max="4608" width="36.28515625" style="1" customWidth="1"/>
    <col min="4609" max="4609" width="5.7109375" style="1" customWidth="1"/>
    <col min="4610" max="4610" width="0" style="1" hidden="1" customWidth="1"/>
    <col min="4611" max="4611" width="20.7109375" style="1" customWidth="1"/>
    <col min="4612" max="4612" width="4.85546875" style="1" customWidth="1"/>
    <col min="4613" max="4613" width="0" style="1" hidden="1" customWidth="1"/>
    <col min="4614" max="4614" width="24.7109375" style="1" customWidth="1"/>
    <col min="4615" max="4615" width="12.28515625" style="1" customWidth="1"/>
    <col min="4616" max="4616" width="0" style="1" hidden="1" customWidth="1"/>
    <col min="4617" max="4617" width="3.42578125" style="1" customWidth="1"/>
    <col min="4618" max="4618" width="0" style="1" hidden="1" customWidth="1"/>
    <col min="4619" max="4619" width="17.7109375" style="1" customWidth="1"/>
    <col min="4620" max="4620" width="3.42578125" style="1" customWidth="1"/>
    <col min="4621" max="4621" width="0" style="1" hidden="1" customWidth="1"/>
    <col min="4622" max="4622" width="23.7109375" style="1" customWidth="1"/>
    <col min="4623" max="4623" width="10" style="1" customWidth="1"/>
    <col min="4624" max="4624" width="0" style="1" hidden="1" customWidth="1"/>
    <col min="4625" max="4626" width="14.7109375" style="1" customWidth="1"/>
    <col min="4627" max="4627" width="12.85546875" style="1" customWidth="1"/>
    <col min="4628" max="4628" width="3.28515625" style="1" customWidth="1"/>
    <col min="4629" max="4629" width="30.28515625" style="1" customWidth="1"/>
    <col min="4630" max="4630" width="5" style="1" customWidth="1"/>
    <col min="4631" max="4631" width="0" style="1" hidden="1" customWidth="1"/>
    <col min="4632" max="4632" width="14.28515625" style="1" customWidth="1"/>
    <col min="4633" max="4633" width="5.7109375" style="1" customWidth="1"/>
    <col min="4634" max="4634" width="0" style="1" hidden="1" customWidth="1"/>
    <col min="4635" max="4635" width="17.28515625" style="1" customWidth="1"/>
    <col min="4636" max="4636" width="12.7109375" style="1" customWidth="1"/>
    <col min="4637" max="4637" width="0" style="1" hidden="1" customWidth="1"/>
    <col min="4638" max="4638" width="5.28515625" style="1" customWidth="1"/>
    <col min="4639" max="4639" width="0" style="1" hidden="1" customWidth="1"/>
    <col min="4640" max="4640" width="17" style="1" customWidth="1"/>
    <col min="4641" max="4641" width="6.28515625" style="1" customWidth="1"/>
    <col min="4642" max="4642" width="0" style="1" hidden="1" customWidth="1"/>
    <col min="4643" max="4643" width="14.28515625" style="1" customWidth="1"/>
    <col min="4644" max="4644" width="7.5703125" style="1" customWidth="1"/>
    <col min="4645" max="4645" width="0" style="1" hidden="1" customWidth="1"/>
    <col min="4646" max="4647" width="14.28515625" style="1" customWidth="1"/>
    <col min="4648" max="4648" width="20.85546875" style="1" customWidth="1"/>
    <col min="4649" max="4649" width="14.42578125" style="1" customWidth="1"/>
    <col min="4650" max="4650" width="15" style="1" customWidth="1"/>
    <col min="4651" max="4651" width="2.7109375" style="1" customWidth="1"/>
    <col min="4652" max="4652" width="11.7109375" style="1" customWidth="1"/>
    <col min="4653" max="4653" width="11.5703125" style="1" customWidth="1"/>
    <col min="4654" max="4654" width="2.28515625" style="1" customWidth="1"/>
    <col min="4655" max="4655" width="41" style="1" customWidth="1"/>
    <col min="4656" max="4656" width="14.28515625" style="1" customWidth="1"/>
    <col min="4657" max="4658" width="11.5703125" style="1" customWidth="1"/>
    <col min="4659" max="4659" width="21.85546875" style="1" customWidth="1"/>
    <col min="4660" max="4851" width="11.42578125" style="1"/>
    <col min="4852" max="4852" width="21.85546875" style="1" customWidth="1"/>
    <col min="4853" max="4853" width="13.85546875" style="1" customWidth="1"/>
    <col min="4854" max="4854" width="38.7109375" style="1" customWidth="1"/>
    <col min="4855" max="4855" width="3" style="1" bestFit="1" customWidth="1"/>
    <col min="4856" max="4856" width="32.28515625" style="1" customWidth="1"/>
    <col min="4857" max="4857" width="46.28515625" style="1" customWidth="1"/>
    <col min="4858" max="4858" width="19" style="1" customWidth="1"/>
    <col min="4859" max="4859" width="0" style="1" hidden="1" customWidth="1"/>
    <col min="4860" max="4860" width="17.7109375" style="1" customWidth="1"/>
    <col min="4861" max="4861" width="0" style="1" hidden="1" customWidth="1"/>
    <col min="4862" max="4862" width="22.28515625" style="1" customWidth="1"/>
    <col min="4863" max="4863" width="5.28515625" style="1" customWidth="1"/>
    <col min="4864" max="4864" width="36.28515625" style="1" customWidth="1"/>
    <col min="4865" max="4865" width="5.7109375" style="1" customWidth="1"/>
    <col min="4866" max="4866" width="0" style="1" hidden="1" customWidth="1"/>
    <col min="4867" max="4867" width="20.7109375" style="1" customWidth="1"/>
    <col min="4868" max="4868" width="4.85546875" style="1" customWidth="1"/>
    <col min="4869" max="4869" width="0" style="1" hidden="1" customWidth="1"/>
    <col min="4870" max="4870" width="24.7109375" style="1" customWidth="1"/>
    <col min="4871" max="4871" width="12.28515625" style="1" customWidth="1"/>
    <col min="4872" max="4872" width="0" style="1" hidden="1" customWidth="1"/>
    <col min="4873" max="4873" width="3.42578125" style="1" customWidth="1"/>
    <col min="4874" max="4874" width="0" style="1" hidden="1" customWidth="1"/>
    <col min="4875" max="4875" width="17.7109375" style="1" customWidth="1"/>
    <col min="4876" max="4876" width="3.42578125" style="1" customWidth="1"/>
    <col min="4877" max="4877" width="0" style="1" hidden="1" customWidth="1"/>
    <col min="4878" max="4878" width="23.7109375" style="1" customWidth="1"/>
    <col min="4879" max="4879" width="10" style="1" customWidth="1"/>
    <col min="4880" max="4880" width="0" style="1" hidden="1" customWidth="1"/>
    <col min="4881" max="4882" width="14.7109375" style="1" customWidth="1"/>
    <col min="4883" max="4883" width="12.85546875" style="1" customWidth="1"/>
    <col min="4884" max="4884" width="3.28515625" style="1" customWidth="1"/>
    <col min="4885" max="4885" width="30.28515625" style="1" customWidth="1"/>
    <col min="4886" max="4886" width="5" style="1" customWidth="1"/>
    <col min="4887" max="4887" width="0" style="1" hidden="1" customWidth="1"/>
    <col min="4888" max="4888" width="14.28515625" style="1" customWidth="1"/>
    <col min="4889" max="4889" width="5.7109375" style="1" customWidth="1"/>
    <col min="4890" max="4890" width="0" style="1" hidden="1" customWidth="1"/>
    <col min="4891" max="4891" width="17.28515625" style="1" customWidth="1"/>
    <col min="4892" max="4892" width="12.7109375" style="1" customWidth="1"/>
    <col min="4893" max="4893" width="0" style="1" hidden="1" customWidth="1"/>
    <col min="4894" max="4894" width="5.28515625" style="1" customWidth="1"/>
    <col min="4895" max="4895" width="0" style="1" hidden="1" customWidth="1"/>
    <col min="4896" max="4896" width="17" style="1" customWidth="1"/>
    <col min="4897" max="4897" width="6.28515625" style="1" customWidth="1"/>
    <col min="4898" max="4898" width="0" style="1" hidden="1" customWidth="1"/>
    <col min="4899" max="4899" width="14.28515625" style="1" customWidth="1"/>
    <col min="4900" max="4900" width="7.5703125" style="1" customWidth="1"/>
    <col min="4901" max="4901" width="0" style="1" hidden="1" customWidth="1"/>
    <col min="4902" max="4903" width="14.28515625" style="1" customWidth="1"/>
    <col min="4904" max="4904" width="20.85546875" style="1" customWidth="1"/>
    <col min="4905" max="4905" width="14.42578125" style="1" customWidth="1"/>
    <col min="4906" max="4906" width="15" style="1" customWidth="1"/>
    <col min="4907" max="4907" width="2.7109375" style="1" customWidth="1"/>
    <col min="4908" max="4908" width="11.7109375" style="1" customWidth="1"/>
    <col min="4909" max="4909" width="11.5703125" style="1" customWidth="1"/>
    <col min="4910" max="4910" width="2.28515625" style="1" customWidth="1"/>
    <col min="4911" max="4911" width="41" style="1" customWidth="1"/>
    <col min="4912" max="4912" width="14.28515625" style="1" customWidth="1"/>
    <col min="4913" max="4914" width="11.5703125" style="1" customWidth="1"/>
    <col min="4915" max="4915" width="21.85546875" style="1" customWidth="1"/>
    <col min="4916" max="5107" width="11.42578125" style="1"/>
    <col min="5108" max="5108" width="21.85546875" style="1" customWidth="1"/>
    <col min="5109" max="5109" width="13.85546875" style="1" customWidth="1"/>
    <col min="5110" max="5110" width="38.7109375" style="1" customWidth="1"/>
    <col min="5111" max="5111" width="3" style="1" bestFit="1" customWidth="1"/>
    <col min="5112" max="5112" width="32.28515625" style="1" customWidth="1"/>
    <col min="5113" max="5113" width="46.28515625" style="1" customWidth="1"/>
    <col min="5114" max="5114" width="19" style="1" customWidth="1"/>
    <col min="5115" max="5115" width="0" style="1" hidden="1" customWidth="1"/>
    <col min="5116" max="5116" width="17.7109375" style="1" customWidth="1"/>
    <col min="5117" max="5117" width="0" style="1" hidden="1" customWidth="1"/>
    <col min="5118" max="5118" width="22.28515625" style="1" customWidth="1"/>
    <col min="5119" max="5119" width="5.28515625" style="1" customWidth="1"/>
    <col min="5120" max="5120" width="36.28515625" style="1" customWidth="1"/>
    <col min="5121" max="5121" width="5.7109375" style="1" customWidth="1"/>
    <col min="5122" max="5122" width="0" style="1" hidden="1" customWidth="1"/>
    <col min="5123" max="5123" width="20.7109375" style="1" customWidth="1"/>
    <col min="5124" max="5124" width="4.85546875" style="1" customWidth="1"/>
    <col min="5125" max="5125" width="0" style="1" hidden="1" customWidth="1"/>
    <col min="5126" max="5126" width="24.7109375" style="1" customWidth="1"/>
    <col min="5127" max="5127" width="12.28515625" style="1" customWidth="1"/>
    <col min="5128" max="5128" width="0" style="1" hidden="1" customWidth="1"/>
    <col min="5129" max="5129" width="3.42578125" style="1" customWidth="1"/>
    <col min="5130" max="5130" width="0" style="1" hidden="1" customWidth="1"/>
    <col min="5131" max="5131" width="17.7109375" style="1" customWidth="1"/>
    <col min="5132" max="5132" width="3.42578125" style="1" customWidth="1"/>
    <col min="5133" max="5133" width="0" style="1" hidden="1" customWidth="1"/>
    <col min="5134" max="5134" width="23.7109375" style="1" customWidth="1"/>
    <col min="5135" max="5135" width="10" style="1" customWidth="1"/>
    <col min="5136" max="5136" width="0" style="1" hidden="1" customWidth="1"/>
    <col min="5137" max="5138" width="14.7109375" style="1" customWidth="1"/>
    <col min="5139" max="5139" width="12.85546875" style="1" customWidth="1"/>
    <col min="5140" max="5140" width="3.28515625" style="1" customWidth="1"/>
    <col min="5141" max="5141" width="30.28515625" style="1" customWidth="1"/>
    <col min="5142" max="5142" width="5" style="1" customWidth="1"/>
    <col min="5143" max="5143" width="0" style="1" hidden="1" customWidth="1"/>
    <col min="5144" max="5144" width="14.28515625" style="1" customWidth="1"/>
    <col min="5145" max="5145" width="5.7109375" style="1" customWidth="1"/>
    <col min="5146" max="5146" width="0" style="1" hidden="1" customWidth="1"/>
    <col min="5147" max="5147" width="17.28515625" style="1" customWidth="1"/>
    <col min="5148" max="5148" width="12.7109375" style="1" customWidth="1"/>
    <col min="5149" max="5149" width="0" style="1" hidden="1" customWidth="1"/>
    <col min="5150" max="5150" width="5.28515625" style="1" customWidth="1"/>
    <col min="5151" max="5151" width="0" style="1" hidden="1" customWidth="1"/>
    <col min="5152" max="5152" width="17" style="1" customWidth="1"/>
    <col min="5153" max="5153" width="6.28515625" style="1" customWidth="1"/>
    <col min="5154" max="5154" width="0" style="1" hidden="1" customWidth="1"/>
    <col min="5155" max="5155" width="14.28515625" style="1" customWidth="1"/>
    <col min="5156" max="5156" width="7.5703125" style="1" customWidth="1"/>
    <col min="5157" max="5157" width="0" style="1" hidden="1" customWidth="1"/>
    <col min="5158" max="5159" width="14.28515625" style="1" customWidth="1"/>
    <col min="5160" max="5160" width="20.85546875" style="1" customWidth="1"/>
    <col min="5161" max="5161" width="14.42578125" style="1" customWidth="1"/>
    <col min="5162" max="5162" width="15" style="1" customWidth="1"/>
    <col min="5163" max="5163" width="2.7109375" style="1" customWidth="1"/>
    <col min="5164" max="5164" width="11.7109375" style="1" customWidth="1"/>
    <col min="5165" max="5165" width="11.5703125" style="1" customWidth="1"/>
    <col min="5166" max="5166" width="2.28515625" style="1" customWidth="1"/>
    <col min="5167" max="5167" width="41" style="1" customWidth="1"/>
    <col min="5168" max="5168" width="14.28515625" style="1" customWidth="1"/>
    <col min="5169" max="5170" width="11.5703125" style="1" customWidth="1"/>
    <col min="5171" max="5171" width="21.85546875" style="1" customWidth="1"/>
    <col min="5172" max="5363" width="11.42578125" style="1"/>
    <col min="5364" max="5364" width="21.85546875" style="1" customWidth="1"/>
    <col min="5365" max="5365" width="13.85546875" style="1" customWidth="1"/>
    <col min="5366" max="5366" width="38.7109375" style="1" customWidth="1"/>
    <col min="5367" max="5367" width="3" style="1" bestFit="1" customWidth="1"/>
    <col min="5368" max="5368" width="32.28515625" style="1" customWidth="1"/>
    <col min="5369" max="5369" width="46.28515625" style="1" customWidth="1"/>
    <col min="5370" max="5370" width="19" style="1" customWidth="1"/>
    <col min="5371" max="5371" width="0" style="1" hidden="1" customWidth="1"/>
    <col min="5372" max="5372" width="17.7109375" style="1" customWidth="1"/>
    <col min="5373" max="5373" width="0" style="1" hidden="1" customWidth="1"/>
    <col min="5374" max="5374" width="22.28515625" style="1" customWidth="1"/>
    <col min="5375" max="5375" width="5.28515625" style="1" customWidth="1"/>
    <col min="5376" max="5376" width="36.28515625" style="1" customWidth="1"/>
    <col min="5377" max="5377" width="5.7109375" style="1" customWidth="1"/>
    <col min="5378" max="5378" width="0" style="1" hidden="1" customWidth="1"/>
    <col min="5379" max="5379" width="20.7109375" style="1" customWidth="1"/>
    <col min="5380" max="5380" width="4.85546875" style="1" customWidth="1"/>
    <col min="5381" max="5381" width="0" style="1" hidden="1" customWidth="1"/>
    <col min="5382" max="5382" width="24.7109375" style="1" customWidth="1"/>
    <col min="5383" max="5383" width="12.28515625" style="1" customWidth="1"/>
    <col min="5384" max="5384" width="0" style="1" hidden="1" customWidth="1"/>
    <col min="5385" max="5385" width="3.42578125" style="1" customWidth="1"/>
    <col min="5386" max="5386" width="0" style="1" hidden="1" customWidth="1"/>
    <col min="5387" max="5387" width="17.7109375" style="1" customWidth="1"/>
    <col min="5388" max="5388" width="3.42578125" style="1" customWidth="1"/>
    <col min="5389" max="5389" width="0" style="1" hidden="1" customWidth="1"/>
    <col min="5390" max="5390" width="23.7109375" style="1" customWidth="1"/>
    <col min="5391" max="5391" width="10" style="1" customWidth="1"/>
    <col min="5392" max="5392" width="0" style="1" hidden="1" customWidth="1"/>
    <col min="5393" max="5394" width="14.7109375" style="1" customWidth="1"/>
    <col min="5395" max="5395" width="12.85546875" style="1" customWidth="1"/>
    <col min="5396" max="5396" width="3.28515625" style="1" customWidth="1"/>
    <col min="5397" max="5397" width="30.28515625" style="1" customWidth="1"/>
    <col min="5398" max="5398" width="5" style="1" customWidth="1"/>
    <col min="5399" max="5399" width="0" style="1" hidden="1" customWidth="1"/>
    <col min="5400" max="5400" width="14.28515625" style="1" customWidth="1"/>
    <col min="5401" max="5401" width="5.7109375" style="1" customWidth="1"/>
    <col min="5402" max="5402" width="0" style="1" hidden="1" customWidth="1"/>
    <col min="5403" max="5403" width="17.28515625" style="1" customWidth="1"/>
    <col min="5404" max="5404" width="12.7109375" style="1" customWidth="1"/>
    <col min="5405" max="5405" width="0" style="1" hidden="1" customWidth="1"/>
    <col min="5406" max="5406" width="5.28515625" style="1" customWidth="1"/>
    <col min="5407" max="5407" width="0" style="1" hidden="1" customWidth="1"/>
    <col min="5408" max="5408" width="17" style="1" customWidth="1"/>
    <col min="5409" max="5409" width="6.28515625" style="1" customWidth="1"/>
    <col min="5410" max="5410" width="0" style="1" hidden="1" customWidth="1"/>
    <col min="5411" max="5411" width="14.28515625" style="1" customWidth="1"/>
    <col min="5412" max="5412" width="7.5703125" style="1" customWidth="1"/>
    <col min="5413" max="5413" width="0" style="1" hidden="1" customWidth="1"/>
    <col min="5414" max="5415" width="14.28515625" style="1" customWidth="1"/>
    <col min="5416" max="5416" width="20.85546875" style="1" customWidth="1"/>
    <col min="5417" max="5417" width="14.42578125" style="1" customWidth="1"/>
    <col min="5418" max="5418" width="15" style="1" customWidth="1"/>
    <col min="5419" max="5419" width="2.7109375" style="1" customWidth="1"/>
    <col min="5420" max="5420" width="11.7109375" style="1" customWidth="1"/>
    <col min="5421" max="5421" width="11.5703125" style="1" customWidth="1"/>
    <col min="5422" max="5422" width="2.28515625" style="1" customWidth="1"/>
    <col min="5423" max="5423" width="41" style="1" customWidth="1"/>
    <col min="5424" max="5424" width="14.28515625" style="1" customWidth="1"/>
    <col min="5425" max="5426" width="11.5703125" style="1" customWidth="1"/>
    <col min="5427" max="5427" width="21.85546875" style="1" customWidth="1"/>
    <col min="5428" max="5619" width="11.42578125" style="1"/>
    <col min="5620" max="5620" width="21.85546875" style="1" customWidth="1"/>
    <col min="5621" max="5621" width="13.85546875" style="1" customWidth="1"/>
    <col min="5622" max="5622" width="38.7109375" style="1" customWidth="1"/>
    <col min="5623" max="5623" width="3" style="1" bestFit="1" customWidth="1"/>
    <col min="5624" max="5624" width="32.28515625" style="1" customWidth="1"/>
    <col min="5625" max="5625" width="46.28515625" style="1" customWidth="1"/>
    <col min="5626" max="5626" width="19" style="1" customWidth="1"/>
    <col min="5627" max="5627" width="0" style="1" hidden="1" customWidth="1"/>
    <col min="5628" max="5628" width="17.7109375" style="1" customWidth="1"/>
    <col min="5629" max="5629" width="0" style="1" hidden="1" customWidth="1"/>
    <col min="5630" max="5630" width="22.28515625" style="1" customWidth="1"/>
    <col min="5631" max="5631" width="5.28515625" style="1" customWidth="1"/>
    <col min="5632" max="5632" width="36.28515625" style="1" customWidth="1"/>
    <col min="5633" max="5633" width="5.7109375" style="1" customWidth="1"/>
    <col min="5634" max="5634" width="0" style="1" hidden="1" customWidth="1"/>
    <col min="5635" max="5635" width="20.7109375" style="1" customWidth="1"/>
    <col min="5636" max="5636" width="4.85546875" style="1" customWidth="1"/>
    <col min="5637" max="5637" width="0" style="1" hidden="1" customWidth="1"/>
    <col min="5638" max="5638" width="24.7109375" style="1" customWidth="1"/>
    <col min="5639" max="5639" width="12.28515625" style="1" customWidth="1"/>
    <col min="5640" max="5640" width="0" style="1" hidden="1" customWidth="1"/>
    <col min="5641" max="5641" width="3.42578125" style="1" customWidth="1"/>
    <col min="5642" max="5642" width="0" style="1" hidden="1" customWidth="1"/>
    <col min="5643" max="5643" width="17.7109375" style="1" customWidth="1"/>
    <col min="5644" max="5644" width="3.42578125" style="1" customWidth="1"/>
    <col min="5645" max="5645" width="0" style="1" hidden="1" customWidth="1"/>
    <col min="5646" max="5646" width="23.7109375" style="1" customWidth="1"/>
    <col min="5647" max="5647" width="10" style="1" customWidth="1"/>
    <col min="5648" max="5648" width="0" style="1" hidden="1" customWidth="1"/>
    <col min="5649" max="5650" width="14.7109375" style="1" customWidth="1"/>
    <col min="5651" max="5651" width="12.85546875" style="1" customWidth="1"/>
    <col min="5652" max="5652" width="3.28515625" style="1" customWidth="1"/>
    <col min="5653" max="5653" width="30.28515625" style="1" customWidth="1"/>
    <col min="5654" max="5654" width="5" style="1" customWidth="1"/>
    <col min="5655" max="5655" width="0" style="1" hidden="1" customWidth="1"/>
    <col min="5656" max="5656" width="14.28515625" style="1" customWidth="1"/>
    <col min="5657" max="5657" width="5.7109375" style="1" customWidth="1"/>
    <col min="5658" max="5658" width="0" style="1" hidden="1" customWidth="1"/>
    <col min="5659" max="5659" width="17.28515625" style="1" customWidth="1"/>
    <col min="5660" max="5660" width="12.7109375" style="1" customWidth="1"/>
    <col min="5661" max="5661" width="0" style="1" hidden="1" customWidth="1"/>
    <col min="5662" max="5662" width="5.28515625" style="1" customWidth="1"/>
    <col min="5663" max="5663" width="0" style="1" hidden="1" customWidth="1"/>
    <col min="5664" max="5664" width="17" style="1" customWidth="1"/>
    <col min="5665" max="5665" width="6.28515625" style="1" customWidth="1"/>
    <col min="5666" max="5666" width="0" style="1" hidden="1" customWidth="1"/>
    <col min="5667" max="5667" width="14.28515625" style="1" customWidth="1"/>
    <col min="5668" max="5668" width="7.5703125" style="1" customWidth="1"/>
    <col min="5669" max="5669" width="0" style="1" hidden="1" customWidth="1"/>
    <col min="5670" max="5671" width="14.28515625" style="1" customWidth="1"/>
    <col min="5672" max="5672" width="20.85546875" style="1" customWidth="1"/>
    <col min="5673" max="5673" width="14.42578125" style="1" customWidth="1"/>
    <col min="5674" max="5674" width="15" style="1" customWidth="1"/>
    <col min="5675" max="5675" width="2.7109375" style="1" customWidth="1"/>
    <col min="5676" max="5676" width="11.7109375" style="1" customWidth="1"/>
    <col min="5677" max="5677" width="11.5703125" style="1" customWidth="1"/>
    <col min="5678" max="5678" width="2.28515625" style="1" customWidth="1"/>
    <col min="5679" max="5679" width="41" style="1" customWidth="1"/>
    <col min="5680" max="5680" width="14.28515625" style="1" customWidth="1"/>
    <col min="5681" max="5682" width="11.5703125" style="1" customWidth="1"/>
    <col min="5683" max="5683" width="21.85546875" style="1" customWidth="1"/>
    <col min="5684" max="5875" width="11.42578125" style="1"/>
    <col min="5876" max="5876" width="21.85546875" style="1" customWidth="1"/>
    <col min="5877" max="5877" width="13.85546875" style="1" customWidth="1"/>
    <col min="5878" max="5878" width="38.7109375" style="1" customWidth="1"/>
    <col min="5879" max="5879" width="3" style="1" bestFit="1" customWidth="1"/>
    <col min="5880" max="5880" width="32.28515625" style="1" customWidth="1"/>
    <col min="5881" max="5881" width="46.28515625" style="1" customWidth="1"/>
    <col min="5882" max="5882" width="19" style="1" customWidth="1"/>
    <col min="5883" max="5883" width="0" style="1" hidden="1" customWidth="1"/>
    <col min="5884" max="5884" width="17.7109375" style="1" customWidth="1"/>
    <col min="5885" max="5885" width="0" style="1" hidden="1" customWidth="1"/>
    <col min="5886" max="5886" width="22.28515625" style="1" customWidth="1"/>
    <col min="5887" max="5887" width="5.28515625" style="1" customWidth="1"/>
    <col min="5888" max="5888" width="36.28515625" style="1" customWidth="1"/>
    <col min="5889" max="5889" width="5.7109375" style="1" customWidth="1"/>
    <col min="5890" max="5890" width="0" style="1" hidden="1" customWidth="1"/>
    <col min="5891" max="5891" width="20.7109375" style="1" customWidth="1"/>
    <col min="5892" max="5892" width="4.85546875" style="1" customWidth="1"/>
    <col min="5893" max="5893" width="0" style="1" hidden="1" customWidth="1"/>
    <col min="5894" max="5894" width="24.7109375" style="1" customWidth="1"/>
    <col min="5895" max="5895" width="12.28515625" style="1" customWidth="1"/>
    <col min="5896" max="5896" width="0" style="1" hidden="1" customWidth="1"/>
    <col min="5897" max="5897" width="3.42578125" style="1" customWidth="1"/>
    <col min="5898" max="5898" width="0" style="1" hidden="1" customWidth="1"/>
    <col min="5899" max="5899" width="17.7109375" style="1" customWidth="1"/>
    <col min="5900" max="5900" width="3.42578125" style="1" customWidth="1"/>
    <col min="5901" max="5901" width="0" style="1" hidden="1" customWidth="1"/>
    <col min="5902" max="5902" width="23.7109375" style="1" customWidth="1"/>
    <col min="5903" max="5903" width="10" style="1" customWidth="1"/>
    <col min="5904" max="5904" width="0" style="1" hidden="1" customWidth="1"/>
    <col min="5905" max="5906" width="14.7109375" style="1" customWidth="1"/>
    <col min="5907" max="5907" width="12.85546875" style="1" customWidth="1"/>
    <col min="5908" max="5908" width="3.28515625" style="1" customWidth="1"/>
    <col min="5909" max="5909" width="30.28515625" style="1" customWidth="1"/>
    <col min="5910" max="5910" width="5" style="1" customWidth="1"/>
    <col min="5911" max="5911" width="0" style="1" hidden="1" customWidth="1"/>
    <col min="5912" max="5912" width="14.28515625" style="1" customWidth="1"/>
    <col min="5913" max="5913" width="5.7109375" style="1" customWidth="1"/>
    <col min="5914" max="5914" width="0" style="1" hidden="1" customWidth="1"/>
    <col min="5915" max="5915" width="17.28515625" style="1" customWidth="1"/>
    <col min="5916" max="5916" width="12.7109375" style="1" customWidth="1"/>
    <col min="5917" max="5917" width="0" style="1" hidden="1" customWidth="1"/>
    <col min="5918" max="5918" width="5.28515625" style="1" customWidth="1"/>
    <col min="5919" max="5919" width="0" style="1" hidden="1" customWidth="1"/>
    <col min="5920" max="5920" width="17" style="1" customWidth="1"/>
    <col min="5921" max="5921" width="6.28515625" style="1" customWidth="1"/>
    <col min="5922" max="5922" width="0" style="1" hidden="1" customWidth="1"/>
    <col min="5923" max="5923" width="14.28515625" style="1" customWidth="1"/>
    <col min="5924" max="5924" width="7.5703125" style="1" customWidth="1"/>
    <col min="5925" max="5925" width="0" style="1" hidden="1" customWidth="1"/>
    <col min="5926" max="5927" width="14.28515625" style="1" customWidth="1"/>
    <col min="5928" max="5928" width="20.85546875" style="1" customWidth="1"/>
    <col min="5929" max="5929" width="14.42578125" style="1" customWidth="1"/>
    <col min="5930" max="5930" width="15" style="1" customWidth="1"/>
    <col min="5931" max="5931" width="2.7109375" style="1" customWidth="1"/>
    <col min="5932" max="5932" width="11.7109375" style="1" customWidth="1"/>
    <col min="5933" max="5933" width="11.5703125" style="1" customWidth="1"/>
    <col min="5934" max="5934" width="2.28515625" style="1" customWidth="1"/>
    <col min="5935" max="5935" width="41" style="1" customWidth="1"/>
    <col min="5936" max="5936" width="14.28515625" style="1" customWidth="1"/>
    <col min="5937" max="5938" width="11.5703125" style="1" customWidth="1"/>
    <col min="5939" max="5939" width="21.85546875" style="1" customWidth="1"/>
    <col min="5940" max="6131" width="11.42578125" style="1"/>
    <col min="6132" max="6132" width="21.85546875" style="1" customWidth="1"/>
    <col min="6133" max="6133" width="13.85546875" style="1" customWidth="1"/>
    <col min="6134" max="6134" width="38.7109375" style="1" customWidth="1"/>
    <col min="6135" max="6135" width="3" style="1" bestFit="1" customWidth="1"/>
    <col min="6136" max="6136" width="32.28515625" style="1" customWidth="1"/>
    <col min="6137" max="6137" width="46.28515625" style="1" customWidth="1"/>
    <col min="6138" max="6138" width="19" style="1" customWidth="1"/>
    <col min="6139" max="6139" width="0" style="1" hidden="1" customWidth="1"/>
    <col min="6140" max="6140" width="17.7109375" style="1" customWidth="1"/>
    <col min="6141" max="6141" width="0" style="1" hidden="1" customWidth="1"/>
    <col min="6142" max="6142" width="22.28515625" style="1" customWidth="1"/>
    <col min="6143" max="6143" width="5.28515625" style="1" customWidth="1"/>
    <col min="6144" max="6144" width="36.28515625" style="1" customWidth="1"/>
    <col min="6145" max="6145" width="5.7109375" style="1" customWidth="1"/>
    <col min="6146" max="6146" width="0" style="1" hidden="1" customWidth="1"/>
    <col min="6147" max="6147" width="20.7109375" style="1" customWidth="1"/>
    <col min="6148" max="6148" width="4.85546875" style="1" customWidth="1"/>
    <col min="6149" max="6149" width="0" style="1" hidden="1" customWidth="1"/>
    <col min="6150" max="6150" width="24.7109375" style="1" customWidth="1"/>
    <col min="6151" max="6151" width="12.28515625" style="1" customWidth="1"/>
    <col min="6152" max="6152" width="0" style="1" hidden="1" customWidth="1"/>
    <col min="6153" max="6153" width="3.42578125" style="1" customWidth="1"/>
    <col min="6154" max="6154" width="0" style="1" hidden="1" customWidth="1"/>
    <col min="6155" max="6155" width="17.7109375" style="1" customWidth="1"/>
    <col min="6156" max="6156" width="3.42578125" style="1" customWidth="1"/>
    <col min="6157" max="6157" width="0" style="1" hidden="1" customWidth="1"/>
    <col min="6158" max="6158" width="23.7109375" style="1" customWidth="1"/>
    <col min="6159" max="6159" width="10" style="1" customWidth="1"/>
    <col min="6160" max="6160" width="0" style="1" hidden="1" customWidth="1"/>
    <col min="6161" max="6162" width="14.7109375" style="1" customWidth="1"/>
    <col min="6163" max="6163" width="12.85546875" style="1" customWidth="1"/>
    <col min="6164" max="6164" width="3.28515625" style="1" customWidth="1"/>
    <col min="6165" max="6165" width="30.28515625" style="1" customWidth="1"/>
    <col min="6166" max="6166" width="5" style="1" customWidth="1"/>
    <col min="6167" max="6167" width="0" style="1" hidden="1" customWidth="1"/>
    <col min="6168" max="6168" width="14.28515625" style="1" customWidth="1"/>
    <col min="6169" max="6169" width="5.7109375" style="1" customWidth="1"/>
    <col min="6170" max="6170" width="0" style="1" hidden="1" customWidth="1"/>
    <col min="6171" max="6171" width="17.28515625" style="1" customWidth="1"/>
    <col min="6172" max="6172" width="12.7109375" style="1" customWidth="1"/>
    <col min="6173" max="6173" width="0" style="1" hidden="1" customWidth="1"/>
    <col min="6174" max="6174" width="5.28515625" style="1" customWidth="1"/>
    <col min="6175" max="6175" width="0" style="1" hidden="1" customWidth="1"/>
    <col min="6176" max="6176" width="17" style="1" customWidth="1"/>
    <col min="6177" max="6177" width="6.28515625" style="1" customWidth="1"/>
    <col min="6178" max="6178" width="0" style="1" hidden="1" customWidth="1"/>
    <col min="6179" max="6179" width="14.28515625" style="1" customWidth="1"/>
    <col min="6180" max="6180" width="7.5703125" style="1" customWidth="1"/>
    <col min="6181" max="6181" width="0" style="1" hidden="1" customWidth="1"/>
    <col min="6182" max="6183" width="14.28515625" style="1" customWidth="1"/>
    <col min="6184" max="6184" width="20.85546875" style="1" customWidth="1"/>
    <col min="6185" max="6185" width="14.42578125" style="1" customWidth="1"/>
    <col min="6186" max="6186" width="15" style="1" customWidth="1"/>
    <col min="6187" max="6187" width="2.7109375" style="1" customWidth="1"/>
    <col min="6188" max="6188" width="11.7109375" style="1" customWidth="1"/>
    <col min="6189" max="6189" width="11.5703125" style="1" customWidth="1"/>
    <col min="6190" max="6190" width="2.28515625" style="1" customWidth="1"/>
    <col min="6191" max="6191" width="41" style="1" customWidth="1"/>
    <col min="6192" max="6192" width="14.28515625" style="1" customWidth="1"/>
    <col min="6193" max="6194" width="11.5703125" style="1" customWidth="1"/>
    <col min="6195" max="6195" width="21.85546875" style="1" customWidth="1"/>
    <col min="6196" max="6387" width="11.42578125" style="1"/>
    <col min="6388" max="6388" width="21.85546875" style="1" customWidth="1"/>
    <col min="6389" max="6389" width="13.85546875" style="1" customWidth="1"/>
    <col min="6390" max="6390" width="38.7109375" style="1" customWidth="1"/>
    <col min="6391" max="6391" width="3" style="1" bestFit="1" customWidth="1"/>
    <col min="6392" max="6392" width="32.28515625" style="1" customWidth="1"/>
    <col min="6393" max="6393" width="46.28515625" style="1" customWidth="1"/>
    <col min="6394" max="6394" width="19" style="1" customWidth="1"/>
    <col min="6395" max="6395" width="0" style="1" hidden="1" customWidth="1"/>
    <col min="6396" max="6396" width="17.7109375" style="1" customWidth="1"/>
    <col min="6397" max="6397" width="0" style="1" hidden="1" customWidth="1"/>
    <col min="6398" max="6398" width="22.28515625" style="1" customWidth="1"/>
    <col min="6399" max="6399" width="5.28515625" style="1" customWidth="1"/>
    <col min="6400" max="6400" width="36.28515625" style="1" customWidth="1"/>
    <col min="6401" max="6401" width="5.7109375" style="1" customWidth="1"/>
    <col min="6402" max="6402" width="0" style="1" hidden="1" customWidth="1"/>
    <col min="6403" max="6403" width="20.7109375" style="1" customWidth="1"/>
    <col min="6404" max="6404" width="4.85546875" style="1" customWidth="1"/>
    <col min="6405" max="6405" width="0" style="1" hidden="1" customWidth="1"/>
    <col min="6406" max="6406" width="24.7109375" style="1" customWidth="1"/>
    <col min="6407" max="6407" width="12.28515625" style="1" customWidth="1"/>
    <col min="6408" max="6408" width="0" style="1" hidden="1" customWidth="1"/>
    <col min="6409" max="6409" width="3.42578125" style="1" customWidth="1"/>
    <col min="6410" max="6410" width="0" style="1" hidden="1" customWidth="1"/>
    <col min="6411" max="6411" width="17.7109375" style="1" customWidth="1"/>
    <col min="6412" max="6412" width="3.42578125" style="1" customWidth="1"/>
    <col min="6413" max="6413" width="0" style="1" hidden="1" customWidth="1"/>
    <col min="6414" max="6414" width="23.7109375" style="1" customWidth="1"/>
    <col min="6415" max="6415" width="10" style="1" customWidth="1"/>
    <col min="6416" max="6416" width="0" style="1" hidden="1" customWidth="1"/>
    <col min="6417" max="6418" width="14.7109375" style="1" customWidth="1"/>
    <col min="6419" max="6419" width="12.85546875" style="1" customWidth="1"/>
    <col min="6420" max="6420" width="3.28515625" style="1" customWidth="1"/>
    <col min="6421" max="6421" width="30.28515625" style="1" customWidth="1"/>
    <col min="6422" max="6422" width="5" style="1" customWidth="1"/>
    <col min="6423" max="6423" width="0" style="1" hidden="1" customWidth="1"/>
    <col min="6424" max="6424" width="14.28515625" style="1" customWidth="1"/>
    <col min="6425" max="6425" width="5.7109375" style="1" customWidth="1"/>
    <col min="6426" max="6426" width="0" style="1" hidden="1" customWidth="1"/>
    <col min="6427" max="6427" width="17.28515625" style="1" customWidth="1"/>
    <col min="6428" max="6428" width="12.7109375" style="1" customWidth="1"/>
    <col min="6429" max="6429" width="0" style="1" hidden="1" customWidth="1"/>
    <col min="6430" max="6430" width="5.28515625" style="1" customWidth="1"/>
    <col min="6431" max="6431" width="0" style="1" hidden="1" customWidth="1"/>
    <col min="6432" max="6432" width="17" style="1" customWidth="1"/>
    <col min="6433" max="6433" width="6.28515625" style="1" customWidth="1"/>
    <col min="6434" max="6434" width="0" style="1" hidden="1" customWidth="1"/>
    <col min="6435" max="6435" width="14.28515625" style="1" customWidth="1"/>
    <col min="6436" max="6436" width="7.5703125" style="1" customWidth="1"/>
    <col min="6437" max="6437" width="0" style="1" hidden="1" customWidth="1"/>
    <col min="6438" max="6439" width="14.28515625" style="1" customWidth="1"/>
    <col min="6440" max="6440" width="20.85546875" style="1" customWidth="1"/>
    <col min="6441" max="6441" width="14.42578125" style="1" customWidth="1"/>
    <col min="6442" max="6442" width="15" style="1" customWidth="1"/>
    <col min="6443" max="6443" width="2.7109375" style="1" customWidth="1"/>
    <col min="6444" max="6444" width="11.7109375" style="1" customWidth="1"/>
    <col min="6445" max="6445" width="11.5703125" style="1" customWidth="1"/>
    <col min="6446" max="6446" width="2.28515625" style="1" customWidth="1"/>
    <col min="6447" max="6447" width="41" style="1" customWidth="1"/>
    <col min="6448" max="6448" width="14.28515625" style="1" customWidth="1"/>
    <col min="6449" max="6450" width="11.5703125" style="1" customWidth="1"/>
    <col min="6451" max="6451" width="21.85546875" style="1" customWidth="1"/>
    <col min="6452" max="6643" width="11.42578125" style="1"/>
    <col min="6644" max="6644" width="21.85546875" style="1" customWidth="1"/>
    <col min="6645" max="6645" width="13.85546875" style="1" customWidth="1"/>
    <col min="6646" max="6646" width="38.7109375" style="1" customWidth="1"/>
    <col min="6647" max="6647" width="3" style="1" bestFit="1" customWidth="1"/>
    <col min="6648" max="6648" width="32.28515625" style="1" customWidth="1"/>
    <col min="6649" max="6649" width="46.28515625" style="1" customWidth="1"/>
    <col min="6650" max="6650" width="19" style="1" customWidth="1"/>
    <col min="6651" max="6651" width="0" style="1" hidden="1" customWidth="1"/>
    <col min="6652" max="6652" width="17.7109375" style="1" customWidth="1"/>
    <col min="6653" max="6653" width="0" style="1" hidden="1" customWidth="1"/>
    <col min="6654" max="6654" width="22.28515625" style="1" customWidth="1"/>
    <col min="6655" max="6655" width="5.28515625" style="1" customWidth="1"/>
    <col min="6656" max="6656" width="36.28515625" style="1" customWidth="1"/>
    <col min="6657" max="6657" width="5.7109375" style="1" customWidth="1"/>
    <col min="6658" max="6658" width="0" style="1" hidden="1" customWidth="1"/>
    <col min="6659" max="6659" width="20.7109375" style="1" customWidth="1"/>
    <col min="6660" max="6660" width="4.85546875" style="1" customWidth="1"/>
    <col min="6661" max="6661" width="0" style="1" hidden="1" customWidth="1"/>
    <col min="6662" max="6662" width="24.7109375" style="1" customWidth="1"/>
    <col min="6663" max="6663" width="12.28515625" style="1" customWidth="1"/>
    <col min="6664" max="6664" width="0" style="1" hidden="1" customWidth="1"/>
    <col min="6665" max="6665" width="3.42578125" style="1" customWidth="1"/>
    <col min="6666" max="6666" width="0" style="1" hidden="1" customWidth="1"/>
    <col min="6667" max="6667" width="17.7109375" style="1" customWidth="1"/>
    <col min="6668" max="6668" width="3.42578125" style="1" customWidth="1"/>
    <col min="6669" max="6669" width="0" style="1" hidden="1" customWidth="1"/>
    <col min="6670" max="6670" width="23.7109375" style="1" customWidth="1"/>
    <col min="6671" max="6671" width="10" style="1" customWidth="1"/>
    <col min="6672" max="6672" width="0" style="1" hidden="1" customWidth="1"/>
    <col min="6673" max="6674" width="14.7109375" style="1" customWidth="1"/>
    <col min="6675" max="6675" width="12.85546875" style="1" customWidth="1"/>
    <col min="6676" max="6676" width="3.28515625" style="1" customWidth="1"/>
    <col min="6677" max="6677" width="30.28515625" style="1" customWidth="1"/>
    <col min="6678" max="6678" width="5" style="1" customWidth="1"/>
    <col min="6679" max="6679" width="0" style="1" hidden="1" customWidth="1"/>
    <col min="6680" max="6680" width="14.28515625" style="1" customWidth="1"/>
    <col min="6681" max="6681" width="5.7109375" style="1" customWidth="1"/>
    <col min="6682" max="6682" width="0" style="1" hidden="1" customWidth="1"/>
    <col min="6683" max="6683" width="17.28515625" style="1" customWidth="1"/>
    <col min="6684" max="6684" width="12.7109375" style="1" customWidth="1"/>
    <col min="6685" max="6685" width="0" style="1" hidden="1" customWidth="1"/>
    <col min="6686" max="6686" width="5.28515625" style="1" customWidth="1"/>
    <col min="6687" max="6687" width="0" style="1" hidden="1" customWidth="1"/>
    <col min="6688" max="6688" width="17" style="1" customWidth="1"/>
    <col min="6689" max="6689" width="6.28515625" style="1" customWidth="1"/>
    <col min="6690" max="6690" width="0" style="1" hidden="1" customWidth="1"/>
    <col min="6691" max="6691" width="14.28515625" style="1" customWidth="1"/>
    <col min="6692" max="6692" width="7.5703125" style="1" customWidth="1"/>
    <col min="6693" max="6693" width="0" style="1" hidden="1" customWidth="1"/>
    <col min="6694" max="6695" width="14.28515625" style="1" customWidth="1"/>
    <col min="6696" max="6696" width="20.85546875" style="1" customWidth="1"/>
    <col min="6697" max="6697" width="14.42578125" style="1" customWidth="1"/>
    <col min="6698" max="6698" width="15" style="1" customWidth="1"/>
    <col min="6699" max="6699" width="2.7109375" style="1" customWidth="1"/>
    <col min="6700" max="6700" width="11.7109375" style="1" customWidth="1"/>
    <col min="6701" max="6701" width="11.5703125" style="1" customWidth="1"/>
    <col min="6702" max="6702" width="2.28515625" style="1" customWidth="1"/>
    <col min="6703" max="6703" width="41" style="1" customWidth="1"/>
    <col min="6704" max="6704" width="14.28515625" style="1" customWidth="1"/>
    <col min="6705" max="6706" width="11.5703125" style="1" customWidth="1"/>
    <col min="6707" max="6707" width="21.85546875" style="1" customWidth="1"/>
    <col min="6708" max="6899" width="11.42578125" style="1"/>
    <col min="6900" max="6900" width="21.85546875" style="1" customWidth="1"/>
    <col min="6901" max="6901" width="13.85546875" style="1" customWidth="1"/>
    <col min="6902" max="6902" width="38.7109375" style="1" customWidth="1"/>
    <col min="6903" max="6903" width="3" style="1" bestFit="1" customWidth="1"/>
    <col min="6904" max="6904" width="32.28515625" style="1" customWidth="1"/>
    <col min="6905" max="6905" width="46.28515625" style="1" customWidth="1"/>
    <col min="6906" max="6906" width="19" style="1" customWidth="1"/>
    <col min="6907" max="6907" width="0" style="1" hidden="1" customWidth="1"/>
    <col min="6908" max="6908" width="17.7109375" style="1" customWidth="1"/>
    <col min="6909" max="6909" width="0" style="1" hidden="1" customWidth="1"/>
    <col min="6910" max="6910" width="22.28515625" style="1" customWidth="1"/>
    <col min="6911" max="6911" width="5.28515625" style="1" customWidth="1"/>
    <col min="6912" max="6912" width="36.28515625" style="1" customWidth="1"/>
    <col min="6913" max="6913" width="5.7109375" style="1" customWidth="1"/>
    <col min="6914" max="6914" width="0" style="1" hidden="1" customWidth="1"/>
    <col min="6915" max="6915" width="20.7109375" style="1" customWidth="1"/>
    <col min="6916" max="6916" width="4.85546875" style="1" customWidth="1"/>
    <col min="6917" max="6917" width="0" style="1" hidden="1" customWidth="1"/>
    <col min="6918" max="6918" width="24.7109375" style="1" customWidth="1"/>
    <col min="6919" max="6919" width="12.28515625" style="1" customWidth="1"/>
    <col min="6920" max="6920" width="0" style="1" hidden="1" customWidth="1"/>
    <col min="6921" max="6921" width="3.42578125" style="1" customWidth="1"/>
    <col min="6922" max="6922" width="0" style="1" hidden="1" customWidth="1"/>
    <col min="6923" max="6923" width="17.7109375" style="1" customWidth="1"/>
    <col min="6924" max="6924" width="3.42578125" style="1" customWidth="1"/>
    <col min="6925" max="6925" width="0" style="1" hidden="1" customWidth="1"/>
    <col min="6926" max="6926" width="23.7109375" style="1" customWidth="1"/>
    <col min="6927" max="6927" width="10" style="1" customWidth="1"/>
    <col min="6928" max="6928" width="0" style="1" hidden="1" customWidth="1"/>
    <col min="6929" max="6930" width="14.7109375" style="1" customWidth="1"/>
    <col min="6931" max="6931" width="12.85546875" style="1" customWidth="1"/>
    <col min="6932" max="6932" width="3.28515625" style="1" customWidth="1"/>
    <col min="6933" max="6933" width="30.28515625" style="1" customWidth="1"/>
    <col min="6934" max="6934" width="5" style="1" customWidth="1"/>
    <col min="6935" max="6935" width="0" style="1" hidden="1" customWidth="1"/>
    <col min="6936" max="6936" width="14.28515625" style="1" customWidth="1"/>
    <col min="6937" max="6937" width="5.7109375" style="1" customWidth="1"/>
    <col min="6938" max="6938" width="0" style="1" hidden="1" customWidth="1"/>
    <col min="6939" max="6939" width="17.28515625" style="1" customWidth="1"/>
    <col min="6940" max="6940" width="12.7109375" style="1" customWidth="1"/>
    <col min="6941" max="6941" width="0" style="1" hidden="1" customWidth="1"/>
    <col min="6942" max="6942" width="5.28515625" style="1" customWidth="1"/>
    <col min="6943" max="6943" width="0" style="1" hidden="1" customWidth="1"/>
    <col min="6944" max="6944" width="17" style="1" customWidth="1"/>
    <col min="6945" max="6945" width="6.28515625" style="1" customWidth="1"/>
    <col min="6946" max="6946" width="0" style="1" hidden="1" customWidth="1"/>
    <col min="6947" max="6947" width="14.28515625" style="1" customWidth="1"/>
    <col min="6948" max="6948" width="7.5703125" style="1" customWidth="1"/>
    <col min="6949" max="6949" width="0" style="1" hidden="1" customWidth="1"/>
    <col min="6950" max="6951" width="14.28515625" style="1" customWidth="1"/>
    <col min="6952" max="6952" width="20.85546875" style="1" customWidth="1"/>
    <col min="6953" max="6953" width="14.42578125" style="1" customWidth="1"/>
    <col min="6954" max="6954" width="15" style="1" customWidth="1"/>
    <col min="6955" max="6955" width="2.7109375" style="1" customWidth="1"/>
    <col min="6956" max="6956" width="11.7109375" style="1" customWidth="1"/>
    <col min="6957" max="6957" width="11.5703125" style="1" customWidth="1"/>
    <col min="6958" max="6958" width="2.28515625" style="1" customWidth="1"/>
    <col min="6959" max="6959" width="41" style="1" customWidth="1"/>
    <col min="6960" max="6960" width="14.28515625" style="1" customWidth="1"/>
    <col min="6961" max="6962" width="11.5703125" style="1" customWidth="1"/>
    <col min="6963" max="6963" width="21.85546875" style="1" customWidth="1"/>
    <col min="6964" max="7155" width="11.42578125" style="1"/>
    <col min="7156" max="7156" width="21.85546875" style="1" customWidth="1"/>
    <col min="7157" max="7157" width="13.85546875" style="1" customWidth="1"/>
    <col min="7158" max="7158" width="38.7109375" style="1" customWidth="1"/>
    <col min="7159" max="7159" width="3" style="1" bestFit="1" customWidth="1"/>
    <col min="7160" max="7160" width="32.28515625" style="1" customWidth="1"/>
    <col min="7161" max="7161" width="46.28515625" style="1" customWidth="1"/>
    <col min="7162" max="7162" width="19" style="1" customWidth="1"/>
    <col min="7163" max="7163" width="0" style="1" hidden="1" customWidth="1"/>
    <col min="7164" max="7164" width="17.7109375" style="1" customWidth="1"/>
    <col min="7165" max="7165" width="0" style="1" hidden="1" customWidth="1"/>
    <col min="7166" max="7166" width="22.28515625" style="1" customWidth="1"/>
    <col min="7167" max="7167" width="5.28515625" style="1" customWidth="1"/>
    <col min="7168" max="7168" width="36.28515625" style="1" customWidth="1"/>
    <col min="7169" max="7169" width="5.7109375" style="1" customWidth="1"/>
    <col min="7170" max="7170" width="0" style="1" hidden="1" customWidth="1"/>
    <col min="7171" max="7171" width="20.7109375" style="1" customWidth="1"/>
    <col min="7172" max="7172" width="4.85546875" style="1" customWidth="1"/>
    <col min="7173" max="7173" width="0" style="1" hidden="1" customWidth="1"/>
    <col min="7174" max="7174" width="24.7109375" style="1" customWidth="1"/>
    <col min="7175" max="7175" width="12.28515625" style="1" customWidth="1"/>
    <col min="7176" max="7176" width="0" style="1" hidden="1" customWidth="1"/>
    <col min="7177" max="7177" width="3.42578125" style="1" customWidth="1"/>
    <col min="7178" max="7178" width="0" style="1" hidden="1" customWidth="1"/>
    <col min="7179" max="7179" width="17.7109375" style="1" customWidth="1"/>
    <col min="7180" max="7180" width="3.42578125" style="1" customWidth="1"/>
    <col min="7181" max="7181" width="0" style="1" hidden="1" customWidth="1"/>
    <col min="7182" max="7182" width="23.7109375" style="1" customWidth="1"/>
    <col min="7183" max="7183" width="10" style="1" customWidth="1"/>
    <col min="7184" max="7184" width="0" style="1" hidden="1" customWidth="1"/>
    <col min="7185" max="7186" width="14.7109375" style="1" customWidth="1"/>
    <col min="7187" max="7187" width="12.85546875" style="1" customWidth="1"/>
    <col min="7188" max="7188" width="3.28515625" style="1" customWidth="1"/>
    <col min="7189" max="7189" width="30.28515625" style="1" customWidth="1"/>
    <col min="7190" max="7190" width="5" style="1" customWidth="1"/>
    <col min="7191" max="7191" width="0" style="1" hidden="1" customWidth="1"/>
    <col min="7192" max="7192" width="14.28515625" style="1" customWidth="1"/>
    <col min="7193" max="7193" width="5.7109375" style="1" customWidth="1"/>
    <col min="7194" max="7194" width="0" style="1" hidden="1" customWidth="1"/>
    <col min="7195" max="7195" width="17.28515625" style="1" customWidth="1"/>
    <col min="7196" max="7196" width="12.7109375" style="1" customWidth="1"/>
    <col min="7197" max="7197" width="0" style="1" hidden="1" customWidth="1"/>
    <col min="7198" max="7198" width="5.28515625" style="1" customWidth="1"/>
    <col min="7199" max="7199" width="0" style="1" hidden="1" customWidth="1"/>
    <col min="7200" max="7200" width="17" style="1" customWidth="1"/>
    <col min="7201" max="7201" width="6.28515625" style="1" customWidth="1"/>
    <col min="7202" max="7202" width="0" style="1" hidden="1" customWidth="1"/>
    <col min="7203" max="7203" width="14.28515625" style="1" customWidth="1"/>
    <col min="7204" max="7204" width="7.5703125" style="1" customWidth="1"/>
    <col min="7205" max="7205" width="0" style="1" hidden="1" customWidth="1"/>
    <col min="7206" max="7207" width="14.28515625" style="1" customWidth="1"/>
    <col min="7208" max="7208" width="20.85546875" style="1" customWidth="1"/>
    <col min="7209" max="7209" width="14.42578125" style="1" customWidth="1"/>
    <col min="7210" max="7210" width="15" style="1" customWidth="1"/>
    <col min="7211" max="7211" width="2.7109375" style="1" customWidth="1"/>
    <col min="7212" max="7212" width="11.7109375" style="1" customWidth="1"/>
    <col min="7213" max="7213" width="11.5703125" style="1" customWidth="1"/>
    <col min="7214" max="7214" width="2.28515625" style="1" customWidth="1"/>
    <col min="7215" max="7215" width="41" style="1" customWidth="1"/>
    <col min="7216" max="7216" width="14.28515625" style="1" customWidth="1"/>
    <col min="7217" max="7218" width="11.5703125" style="1" customWidth="1"/>
    <col min="7219" max="7219" width="21.85546875" style="1" customWidth="1"/>
    <col min="7220" max="7411" width="11.42578125" style="1"/>
    <col min="7412" max="7412" width="21.85546875" style="1" customWidth="1"/>
    <col min="7413" max="7413" width="13.85546875" style="1" customWidth="1"/>
    <col min="7414" max="7414" width="38.7109375" style="1" customWidth="1"/>
    <col min="7415" max="7415" width="3" style="1" bestFit="1" customWidth="1"/>
    <col min="7416" max="7416" width="32.28515625" style="1" customWidth="1"/>
    <col min="7417" max="7417" width="46.28515625" style="1" customWidth="1"/>
    <col min="7418" max="7418" width="19" style="1" customWidth="1"/>
    <col min="7419" max="7419" width="0" style="1" hidden="1" customWidth="1"/>
    <col min="7420" max="7420" width="17.7109375" style="1" customWidth="1"/>
    <col min="7421" max="7421" width="0" style="1" hidden="1" customWidth="1"/>
    <col min="7422" max="7422" width="22.28515625" style="1" customWidth="1"/>
    <col min="7423" max="7423" width="5.28515625" style="1" customWidth="1"/>
    <col min="7424" max="7424" width="36.28515625" style="1" customWidth="1"/>
    <col min="7425" max="7425" width="5.7109375" style="1" customWidth="1"/>
    <col min="7426" max="7426" width="0" style="1" hidden="1" customWidth="1"/>
    <col min="7427" max="7427" width="20.7109375" style="1" customWidth="1"/>
    <col min="7428" max="7428" width="4.85546875" style="1" customWidth="1"/>
    <col min="7429" max="7429" width="0" style="1" hidden="1" customWidth="1"/>
    <col min="7430" max="7430" width="24.7109375" style="1" customWidth="1"/>
    <col min="7431" max="7431" width="12.28515625" style="1" customWidth="1"/>
    <col min="7432" max="7432" width="0" style="1" hidden="1" customWidth="1"/>
    <col min="7433" max="7433" width="3.42578125" style="1" customWidth="1"/>
    <col min="7434" max="7434" width="0" style="1" hidden="1" customWidth="1"/>
    <col min="7435" max="7435" width="17.7109375" style="1" customWidth="1"/>
    <col min="7436" max="7436" width="3.42578125" style="1" customWidth="1"/>
    <col min="7437" max="7437" width="0" style="1" hidden="1" customWidth="1"/>
    <col min="7438" max="7438" width="23.7109375" style="1" customWidth="1"/>
    <col min="7439" max="7439" width="10" style="1" customWidth="1"/>
    <col min="7440" max="7440" width="0" style="1" hidden="1" customWidth="1"/>
    <col min="7441" max="7442" width="14.7109375" style="1" customWidth="1"/>
    <col min="7443" max="7443" width="12.85546875" style="1" customWidth="1"/>
    <col min="7444" max="7444" width="3.28515625" style="1" customWidth="1"/>
    <col min="7445" max="7445" width="30.28515625" style="1" customWidth="1"/>
    <col min="7446" max="7446" width="5" style="1" customWidth="1"/>
    <col min="7447" max="7447" width="0" style="1" hidden="1" customWidth="1"/>
    <col min="7448" max="7448" width="14.28515625" style="1" customWidth="1"/>
    <col min="7449" max="7449" width="5.7109375" style="1" customWidth="1"/>
    <col min="7450" max="7450" width="0" style="1" hidden="1" customWidth="1"/>
    <col min="7451" max="7451" width="17.28515625" style="1" customWidth="1"/>
    <col min="7452" max="7452" width="12.7109375" style="1" customWidth="1"/>
    <col min="7453" max="7453" width="0" style="1" hidden="1" customWidth="1"/>
    <col min="7454" max="7454" width="5.28515625" style="1" customWidth="1"/>
    <col min="7455" max="7455" width="0" style="1" hidden="1" customWidth="1"/>
    <col min="7456" max="7456" width="17" style="1" customWidth="1"/>
    <col min="7457" max="7457" width="6.28515625" style="1" customWidth="1"/>
    <col min="7458" max="7458" width="0" style="1" hidden="1" customWidth="1"/>
    <col min="7459" max="7459" width="14.28515625" style="1" customWidth="1"/>
    <col min="7460" max="7460" width="7.5703125" style="1" customWidth="1"/>
    <col min="7461" max="7461" width="0" style="1" hidden="1" customWidth="1"/>
    <col min="7462" max="7463" width="14.28515625" style="1" customWidth="1"/>
    <col min="7464" max="7464" width="20.85546875" style="1" customWidth="1"/>
    <col min="7465" max="7465" width="14.42578125" style="1" customWidth="1"/>
    <col min="7466" max="7466" width="15" style="1" customWidth="1"/>
    <col min="7467" max="7467" width="2.7109375" style="1" customWidth="1"/>
    <col min="7468" max="7468" width="11.7109375" style="1" customWidth="1"/>
    <col min="7469" max="7469" width="11.5703125" style="1" customWidth="1"/>
    <col min="7470" max="7470" width="2.28515625" style="1" customWidth="1"/>
    <col min="7471" max="7471" width="41" style="1" customWidth="1"/>
    <col min="7472" max="7472" width="14.28515625" style="1" customWidth="1"/>
    <col min="7473" max="7474" width="11.5703125" style="1" customWidth="1"/>
    <col min="7475" max="7475" width="21.85546875" style="1" customWidth="1"/>
    <col min="7476" max="7667" width="11.42578125" style="1"/>
    <col min="7668" max="7668" width="21.85546875" style="1" customWidth="1"/>
    <col min="7669" max="7669" width="13.85546875" style="1" customWidth="1"/>
    <col min="7670" max="7670" width="38.7109375" style="1" customWidth="1"/>
    <col min="7671" max="7671" width="3" style="1" bestFit="1" customWidth="1"/>
    <col min="7672" max="7672" width="32.28515625" style="1" customWidth="1"/>
    <col min="7673" max="7673" width="46.28515625" style="1" customWidth="1"/>
    <col min="7674" max="7674" width="19" style="1" customWidth="1"/>
    <col min="7675" max="7675" width="0" style="1" hidden="1" customWidth="1"/>
    <col min="7676" max="7676" width="17.7109375" style="1" customWidth="1"/>
    <col min="7677" max="7677" width="0" style="1" hidden="1" customWidth="1"/>
    <col min="7678" max="7678" width="22.28515625" style="1" customWidth="1"/>
    <col min="7679" max="7679" width="5.28515625" style="1" customWidth="1"/>
    <col min="7680" max="7680" width="36.28515625" style="1" customWidth="1"/>
    <col min="7681" max="7681" width="5.7109375" style="1" customWidth="1"/>
    <col min="7682" max="7682" width="0" style="1" hidden="1" customWidth="1"/>
    <col min="7683" max="7683" width="20.7109375" style="1" customWidth="1"/>
    <col min="7684" max="7684" width="4.85546875" style="1" customWidth="1"/>
    <col min="7685" max="7685" width="0" style="1" hidden="1" customWidth="1"/>
    <col min="7686" max="7686" width="24.7109375" style="1" customWidth="1"/>
    <col min="7687" max="7687" width="12.28515625" style="1" customWidth="1"/>
    <col min="7688" max="7688" width="0" style="1" hidden="1" customWidth="1"/>
    <col min="7689" max="7689" width="3.42578125" style="1" customWidth="1"/>
    <col min="7690" max="7690" width="0" style="1" hidden="1" customWidth="1"/>
    <col min="7691" max="7691" width="17.7109375" style="1" customWidth="1"/>
    <col min="7692" max="7692" width="3.42578125" style="1" customWidth="1"/>
    <col min="7693" max="7693" width="0" style="1" hidden="1" customWidth="1"/>
    <col min="7694" max="7694" width="23.7109375" style="1" customWidth="1"/>
    <col min="7695" max="7695" width="10" style="1" customWidth="1"/>
    <col min="7696" max="7696" width="0" style="1" hidden="1" customWidth="1"/>
    <col min="7697" max="7698" width="14.7109375" style="1" customWidth="1"/>
    <col min="7699" max="7699" width="12.85546875" style="1" customWidth="1"/>
    <col min="7700" max="7700" width="3.28515625" style="1" customWidth="1"/>
    <col min="7701" max="7701" width="30.28515625" style="1" customWidth="1"/>
    <col min="7702" max="7702" width="5" style="1" customWidth="1"/>
    <col min="7703" max="7703" width="0" style="1" hidden="1" customWidth="1"/>
    <col min="7704" max="7704" width="14.28515625" style="1" customWidth="1"/>
    <col min="7705" max="7705" width="5.7109375" style="1" customWidth="1"/>
    <col min="7706" max="7706" width="0" style="1" hidden="1" customWidth="1"/>
    <col min="7707" max="7707" width="17.28515625" style="1" customWidth="1"/>
    <col min="7708" max="7708" width="12.7109375" style="1" customWidth="1"/>
    <col min="7709" max="7709" width="0" style="1" hidden="1" customWidth="1"/>
    <col min="7710" max="7710" width="5.28515625" style="1" customWidth="1"/>
    <col min="7711" max="7711" width="0" style="1" hidden="1" customWidth="1"/>
    <col min="7712" max="7712" width="17" style="1" customWidth="1"/>
    <col min="7713" max="7713" width="6.28515625" style="1" customWidth="1"/>
    <col min="7714" max="7714" width="0" style="1" hidden="1" customWidth="1"/>
    <col min="7715" max="7715" width="14.28515625" style="1" customWidth="1"/>
    <col min="7716" max="7716" width="7.5703125" style="1" customWidth="1"/>
    <col min="7717" max="7717" width="0" style="1" hidden="1" customWidth="1"/>
    <col min="7718" max="7719" width="14.28515625" style="1" customWidth="1"/>
    <col min="7720" max="7720" width="20.85546875" style="1" customWidth="1"/>
    <col min="7721" max="7721" width="14.42578125" style="1" customWidth="1"/>
    <col min="7722" max="7722" width="15" style="1" customWidth="1"/>
    <col min="7723" max="7723" width="2.7109375" style="1" customWidth="1"/>
    <col min="7724" max="7724" width="11.7109375" style="1" customWidth="1"/>
    <col min="7725" max="7725" width="11.5703125" style="1" customWidth="1"/>
    <col min="7726" max="7726" width="2.28515625" style="1" customWidth="1"/>
    <col min="7727" max="7727" width="41" style="1" customWidth="1"/>
    <col min="7728" max="7728" width="14.28515625" style="1" customWidth="1"/>
    <col min="7729" max="7730" width="11.5703125" style="1" customWidth="1"/>
    <col min="7731" max="7731" width="21.85546875" style="1" customWidth="1"/>
    <col min="7732" max="7923" width="11.42578125" style="1"/>
    <col min="7924" max="7924" width="21.85546875" style="1" customWidth="1"/>
    <col min="7925" max="7925" width="13.85546875" style="1" customWidth="1"/>
    <col min="7926" max="7926" width="38.7109375" style="1" customWidth="1"/>
    <col min="7927" max="7927" width="3" style="1" bestFit="1" customWidth="1"/>
    <col min="7928" max="7928" width="32.28515625" style="1" customWidth="1"/>
    <col min="7929" max="7929" width="46.28515625" style="1" customWidth="1"/>
    <col min="7930" max="7930" width="19" style="1" customWidth="1"/>
    <col min="7931" max="7931" width="0" style="1" hidden="1" customWidth="1"/>
    <col min="7932" max="7932" width="17.7109375" style="1" customWidth="1"/>
    <col min="7933" max="7933" width="0" style="1" hidden="1" customWidth="1"/>
    <col min="7934" max="7934" width="22.28515625" style="1" customWidth="1"/>
    <col min="7935" max="7935" width="5.28515625" style="1" customWidth="1"/>
    <col min="7936" max="7936" width="36.28515625" style="1" customWidth="1"/>
    <col min="7937" max="7937" width="5.7109375" style="1" customWidth="1"/>
    <col min="7938" max="7938" width="0" style="1" hidden="1" customWidth="1"/>
    <col min="7939" max="7939" width="20.7109375" style="1" customWidth="1"/>
    <col min="7940" max="7940" width="4.85546875" style="1" customWidth="1"/>
    <col min="7941" max="7941" width="0" style="1" hidden="1" customWidth="1"/>
    <col min="7942" max="7942" width="24.7109375" style="1" customWidth="1"/>
    <col min="7943" max="7943" width="12.28515625" style="1" customWidth="1"/>
    <col min="7944" max="7944" width="0" style="1" hidden="1" customWidth="1"/>
    <col min="7945" max="7945" width="3.42578125" style="1" customWidth="1"/>
    <col min="7946" max="7946" width="0" style="1" hidden="1" customWidth="1"/>
    <col min="7947" max="7947" width="17.7109375" style="1" customWidth="1"/>
    <col min="7948" max="7948" width="3.42578125" style="1" customWidth="1"/>
    <col min="7949" max="7949" width="0" style="1" hidden="1" customWidth="1"/>
    <col min="7950" max="7950" width="23.7109375" style="1" customWidth="1"/>
    <col min="7951" max="7951" width="10" style="1" customWidth="1"/>
    <col min="7952" max="7952" width="0" style="1" hidden="1" customWidth="1"/>
    <col min="7953" max="7954" width="14.7109375" style="1" customWidth="1"/>
    <col min="7955" max="7955" width="12.85546875" style="1" customWidth="1"/>
    <col min="7956" max="7956" width="3.28515625" style="1" customWidth="1"/>
    <col min="7957" max="7957" width="30.28515625" style="1" customWidth="1"/>
    <col min="7958" max="7958" width="5" style="1" customWidth="1"/>
    <col min="7959" max="7959" width="0" style="1" hidden="1" customWidth="1"/>
    <col min="7960" max="7960" width="14.28515625" style="1" customWidth="1"/>
    <col min="7961" max="7961" width="5.7109375" style="1" customWidth="1"/>
    <col min="7962" max="7962" width="0" style="1" hidden="1" customWidth="1"/>
    <col min="7963" max="7963" width="17.28515625" style="1" customWidth="1"/>
    <col min="7964" max="7964" width="12.7109375" style="1" customWidth="1"/>
    <col min="7965" max="7965" width="0" style="1" hidden="1" customWidth="1"/>
    <col min="7966" max="7966" width="5.28515625" style="1" customWidth="1"/>
    <col min="7967" max="7967" width="0" style="1" hidden="1" customWidth="1"/>
    <col min="7968" max="7968" width="17" style="1" customWidth="1"/>
    <col min="7969" max="7969" width="6.28515625" style="1" customWidth="1"/>
    <col min="7970" max="7970" width="0" style="1" hidden="1" customWidth="1"/>
    <col min="7971" max="7971" width="14.28515625" style="1" customWidth="1"/>
    <col min="7972" max="7972" width="7.5703125" style="1" customWidth="1"/>
    <col min="7973" max="7973" width="0" style="1" hidden="1" customWidth="1"/>
    <col min="7974" max="7975" width="14.28515625" style="1" customWidth="1"/>
    <col min="7976" max="7976" width="20.85546875" style="1" customWidth="1"/>
    <col min="7977" max="7977" width="14.42578125" style="1" customWidth="1"/>
    <col min="7978" max="7978" width="15" style="1" customWidth="1"/>
    <col min="7979" max="7979" width="2.7109375" style="1" customWidth="1"/>
    <col min="7980" max="7980" width="11.7109375" style="1" customWidth="1"/>
    <col min="7981" max="7981" width="11.5703125" style="1" customWidth="1"/>
    <col min="7982" max="7982" width="2.28515625" style="1" customWidth="1"/>
    <col min="7983" max="7983" width="41" style="1" customWidth="1"/>
    <col min="7984" max="7984" width="14.28515625" style="1" customWidth="1"/>
    <col min="7985" max="7986" width="11.5703125" style="1" customWidth="1"/>
    <col min="7987" max="7987" width="21.85546875" style="1" customWidth="1"/>
    <col min="7988" max="8179" width="11.42578125" style="1"/>
    <col min="8180" max="8180" width="21.85546875" style="1" customWidth="1"/>
    <col min="8181" max="8181" width="13.85546875" style="1" customWidth="1"/>
    <col min="8182" max="8182" width="38.7109375" style="1" customWidth="1"/>
    <col min="8183" max="8183" width="3" style="1" bestFit="1" customWidth="1"/>
    <col min="8184" max="8184" width="32.28515625" style="1" customWidth="1"/>
    <col min="8185" max="8185" width="46.28515625" style="1" customWidth="1"/>
    <col min="8186" max="8186" width="19" style="1" customWidth="1"/>
    <col min="8187" max="8187" width="0" style="1" hidden="1" customWidth="1"/>
    <col min="8188" max="8188" width="17.7109375" style="1" customWidth="1"/>
    <col min="8189" max="8189" width="0" style="1" hidden="1" customWidth="1"/>
    <col min="8190" max="8190" width="22.28515625" style="1" customWidth="1"/>
    <col min="8191" max="8191" width="5.28515625" style="1" customWidth="1"/>
    <col min="8192" max="8192" width="36.28515625" style="1" customWidth="1"/>
    <col min="8193" max="8193" width="5.7109375" style="1" customWidth="1"/>
    <col min="8194" max="8194" width="0" style="1" hidden="1" customWidth="1"/>
    <col min="8195" max="8195" width="20.7109375" style="1" customWidth="1"/>
    <col min="8196" max="8196" width="4.85546875" style="1" customWidth="1"/>
    <col min="8197" max="8197" width="0" style="1" hidden="1" customWidth="1"/>
    <col min="8198" max="8198" width="24.7109375" style="1" customWidth="1"/>
    <col min="8199" max="8199" width="12.28515625" style="1" customWidth="1"/>
    <col min="8200" max="8200" width="0" style="1" hidden="1" customWidth="1"/>
    <col min="8201" max="8201" width="3.42578125" style="1" customWidth="1"/>
    <col min="8202" max="8202" width="0" style="1" hidden="1" customWidth="1"/>
    <col min="8203" max="8203" width="17.7109375" style="1" customWidth="1"/>
    <col min="8204" max="8204" width="3.42578125" style="1" customWidth="1"/>
    <col min="8205" max="8205" width="0" style="1" hidden="1" customWidth="1"/>
    <col min="8206" max="8206" width="23.7109375" style="1" customWidth="1"/>
    <col min="8207" max="8207" width="10" style="1" customWidth="1"/>
    <col min="8208" max="8208" width="0" style="1" hidden="1" customWidth="1"/>
    <col min="8209" max="8210" width="14.7109375" style="1" customWidth="1"/>
    <col min="8211" max="8211" width="12.85546875" style="1" customWidth="1"/>
    <col min="8212" max="8212" width="3.28515625" style="1" customWidth="1"/>
    <col min="8213" max="8213" width="30.28515625" style="1" customWidth="1"/>
    <col min="8214" max="8214" width="5" style="1" customWidth="1"/>
    <col min="8215" max="8215" width="0" style="1" hidden="1" customWidth="1"/>
    <col min="8216" max="8216" width="14.28515625" style="1" customWidth="1"/>
    <col min="8217" max="8217" width="5.7109375" style="1" customWidth="1"/>
    <col min="8218" max="8218" width="0" style="1" hidden="1" customWidth="1"/>
    <col min="8219" max="8219" width="17.28515625" style="1" customWidth="1"/>
    <col min="8220" max="8220" width="12.7109375" style="1" customWidth="1"/>
    <col min="8221" max="8221" width="0" style="1" hidden="1" customWidth="1"/>
    <col min="8222" max="8222" width="5.28515625" style="1" customWidth="1"/>
    <col min="8223" max="8223" width="0" style="1" hidden="1" customWidth="1"/>
    <col min="8224" max="8224" width="17" style="1" customWidth="1"/>
    <col min="8225" max="8225" width="6.28515625" style="1" customWidth="1"/>
    <col min="8226" max="8226" width="0" style="1" hidden="1" customWidth="1"/>
    <col min="8227" max="8227" width="14.28515625" style="1" customWidth="1"/>
    <col min="8228" max="8228" width="7.5703125" style="1" customWidth="1"/>
    <col min="8229" max="8229" width="0" style="1" hidden="1" customWidth="1"/>
    <col min="8230" max="8231" width="14.28515625" style="1" customWidth="1"/>
    <col min="8232" max="8232" width="20.85546875" style="1" customWidth="1"/>
    <col min="8233" max="8233" width="14.42578125" style="1" customWidth="1"/>
    <col min="8234" max="8234" width="15" style="1" customWidth="1"/>
    <col min="8235" max="8235" width="2.7109375" style="1" customWidth="1"/>
    <col min="8236" max="8236" width="11.7109375" style="1" customWidth="1"/>
    <col min="8237" max="8237" width="11.5703125" style="1" customWidth="1"/>
    <col min="8238" max="8238" width="2.28515625" style="1" customWidth="1"/>
    <col min="8239" max="8239" width="41" style="1" customWidth="1"/>
    <col min="8240" max="8240" width="14.28515625" style="1" customWidth="1"/>
    <col min="8241" max="8242" width="11.5703125" style="1" customWidth="1"/>
    <col min="8243" max="8243" width="21.85546875" style="1" customWidth="1"/>
    <col min="8244" max="8435" width="11.42578125" style="1"/>
    <col min="8436" max="8436" width="21.85546875" style="1" customWidth="1"/>
    <col min="8437" max="8437" width="13.85546875" style="1" customWidth="1"/>
    <col min="8438" max="8438" width="38.7109375" style="1" customWidth="1"/>
    <col min="8439" max="8439" width="3" style="1" bestFit="1" customWidth="1"/>
    <col min="8440" max="8440" width="32.28515625" style="1" customWidth="1"/>
    <col min="8441" max="8441" width="46.28515625" style="1" customWidth="1"/>
    <col min="8442" max="8442" width="19" style="1" customWidth="1"/>
    <col min="8443" max="8443" width="0" style="1" hidden="1" customWidth="1"/>
    <col min="8444" max="8444" width="17.7109375" style="1" customWidth="1"/>
    <col min="8445" max="8445" width="0" style="1" hidden="1" customWidth="1"/>
    <col min="8446" max="8446" width="22.28515625" style="1" customWidth="1"/>
    <col min="8447" max="8447" width="5.28515625" style="1" customWidth="1"/>
    <col min="8448" max="8448" width="36.28515625" style="1" customWidth="1"/>
    <col min="8449" max="8449" width="5.7109375" style="1" customWidth="1"/>
    <col min="8450" max="8450" width="0" style="1" hidden="1" customWidth="1"/>
    <col min="8451" max="8451" width="20.7109375" style="1" customWidth="1"/>
    <col min="8452" max="8452" width="4.85546875" style="1" customWidth="1"/>
    <col min="8453" max="8453" width="0" style="1" hidden="1" customWidth="1"/>
    <col min="8454" max="8454" width="24.7109375" style="1" customWidth="1"/>
    <col min="8455" max="8455" width="12.28515625" style="1" customWidth="1"/>
    <col min="8456" max="8456" width="0" style="1" hidden="1" customWidth="1"/>
    <col min="8457" max="8457" width="3.42578125" style="1" customWidth="1"/>
    <col min="8458" max="8458" width="0" style="1" hidden="1" customWidth="1"/>
    <col min="8459" max="8459" width="17.7109375" style="1" customWidth="1"/>
    <col min="8460" max="8460" width="3.42578125" style="1" customWidth="1"/>
    <col min="8461" max="8461" width="0" style="1" hidden="1" customWidth="1"/>
    <col min="8462" max="8462" width="23.7109375" style="1" customWidth="1"/>
    <col min="8463" max="8463" width="10" style="1" customWidth="1"/>
    <col min="8464" max="8464" width="0" style="1" hidden="1" customWidth="1"/>
    <col min="8465" max="8466" width="14.7109375" style="1" customWidth="1"/>
    <col min="8467" max="8467" width="12.85546875" style="1" customWidth="1"/>
    <col min="8468" max="8468" width="3.28515625" style="1" customWidth="1"/>
    <col min="8469" max="8469" width="30.28515625" style="1" customWidth="1"/>
    <col min="8470" max="8470" width="5" style="1" customWidth="1"/>
    <col min="8471" max="8471" width="0" style="1" hidden="1" customWidth="1"/>
    <col min="8472" max="8472" width="14.28515625" style="1" customWidth="1"/>
    <col min="8473" max="8473" width="5.7109375" style="1" customWidth="1"/>
    <col min="8474" max="8474" width="0" style="1" hidden="1" customWidth="1"/>
    <col min="8475" max="8475" width="17.28515625" style="1" customWidth="1"/>
    <col min="8476" max="8476" width="12.7109375" style="1" customWidth="1"/>
    <col min="8477" max="8477" width="0" style="1" hidden="1" customWidth="1"/>
    <col min="8478" max="8478" width="5.28515625" style="1" customWidth="1"/>
    <col min="8479" max="8479" width="0" style="1" hidden="1" customWidth="1"/>
    <col min="8480" max="8480" width="17" style="1" customWidth="1"/>
    <col min="8481" max="8481" width="6.28515625" style="1" customWidth="1"/>
    <col min="8482" max="8482" width="0" style="1" hidden="1" customWidth="1"/>
    <col min="8483" max="8483" width="14.28515625" style="1" customWidth="1"/>
    <col min="8484" max="8484" width="7.5703125" style="1" customWidth="1"/>
    <col min="8485" max="8485" width="0" style="1" hidden="1" customWidth="1"/>
    <col min="8486" max="8487" width="14.28515625" style="1" customWidth="1"/>
    <col min="8488" max="8488" width="20.85546875" style="1" customWidth="1"/>
    <col min="8489" max="8489" width="14.42578125" style="1" customWidth="1"/>
    <col min="8490" max="8490" width="15" style="1" customWidth="1"/>
    <col min="8491" max="8491" width="2.7109375" style="1" customWidth="1"/>
    <col min="8492" max="8492" width="11.7109375" style="1" customWidth="1"/>
    <col min="8493" max="8493" width="11.5703125" style="1" customWidth="1"/>
    <col min="8494" max="8494" width="2.28515625" style="1" customWidth="1"/>
    <col min="8495" max="8495" width="41" style="1" customWidth="1"/>
    <col min="8496" max="8496" width="14.28515625" style="1" customWidth="1"/>
    <col min="8497" max="8498" width="11.5703125" style="1" customWidth="1"/>
    <col min="8499" max="8499" width="21.85546875" style="1" customWidth="1"/>
    <col min="8500" max="8691" width="11.42578125" style="1"/>
    <col min="8692" max="8692" width="21.85546875" style="1" customWidth="1"/>
    <col min="8693" max="8693" width="13.85546875" style="1" customWidth="1"/>
    <col min="8694" max="8694" width="38.7109375" style="1" customWidth="1"/>
    <col min="8695" max="8695" width="3" style="1" bestFit="1" customWidth="1"/>
    <col min="8696" max="8696" width="32.28515625" style="1" customWidth="1"/>
    <col min="8697" max="8697" width="46.28515625" style="1" customWidth="1"/>
    <col min="8698" max="8698" width="19" style="1" customWidth="1"/>
    <col min="8699" max="8699" width="0" style="1" hidden="1" customWidth="1"/>
    <col min="8700" max="8700" width="17.7109375" style="1" customWidth="1"/>
    <col min="8701" max="8701" width="0" style="1" hidden="1" customWidth="1"/>
    <col min="8702" max="8702" width="22.28515625" style="1" customWidth="1"/>
    <col min="8703" max="8703" width="5.28515625" style="1" customWidth="1"/>
    <col min="8704" max="8704" width="36.28515625" style="1" customWidth="1"/>
    <col min="8705" max="8705" width="5.7109375" style="1" customWidth="1"/>
    <col min="8706" max="8706" width="0" style="1" hidden="1" customWidth="1"/>
    <col min="8707" max="8707" width="20.7109375" style="1" customWidth="1"/>
    <col min="8708" max="8708" width="4.85546875" style="1" customWidth="1"/>
    <col min="8709" max="8709" width="0" style="1" hidden="1" customWidth="1"/>
    <col min="8710" max="8710" width="24.7109375" style="1" customWidth="1"/>
    <col min="8711" max="8711" width="12.28515625" style="1" customWidth="1"/>
    <col min="8712" max="8712" width="0" style="1" hidden="1" customWidth="1"/>
    <col min="8713" max="8713" width="3.42578125" style="1" customWidth="1"/>
    <col min="8714" max="8714" width="0" style="1" hidden="1" customWidth="1"/>
    <col min="8715" max="8715" width="17.7109375" style="1" customWidth="1"/>
    <col min="8716" max="8716" width="3.42578125" style="1" customWidth="1"/>
    <col min="8717" max="8717" width="0" style="1" hidden="1" customWidth="1"/>
    <col min="8718" max="8718" width="23.7109375" style="1" customWidth="1"/>
    <col min="8719" max="8719" width="10" style="1" customWidth="1"/>
    <col min="8720" max="8720" width="0" style="1" hidden="1" customWidth="1"/>
    <col min="8721" max="8722" width="14.7109375" style="1" customWidth="1"/>
    <col min="8723" max="8723" width="12.85546875" style="1" customWidth="1"/>
    <col min="8724" max="8724" width="3.28515625" style="1" customWidth="1"/>
    <col min="8725" max="8725" width="30.28515625" style="1" customWidth="1"/>
    <col min="8726" max="8726" width="5" style="1" customWidth="1"/>
    <col min="8727" max="8727" width="0" style="1" hidden="1" customWidth="1"/>
    <col min="8728" max="8728" width="14.28515625" style="1" customWidth="1"/>
    <col min="8729" max="8729" width="5.7109375" style="1" customWidth="1"/>
    <col min="8730" max="8730" width="0" style="1" hidden="1" customWidth="1"/>
    <col min="8731" max="8731" width="17.28515625" style="1" customWidth="1"/>
    <col min="8732" max="8732" width="12.7109375" style="1" customWidth="1"/>
    <col min="8733" max="8733" width="0" style="1" hidden="1" customWidth="1"/>
    <col min="8734" max="8734" width="5.28515625" style="1" customWidth="1"/>
    <col min="8735" max="8735" width="0" style="1" hidden="1" customWidth="1"/>
    <col min="8736" max="8736" width="17" style="1" customWidth="1"/>
    <col min="8737" max="8737" width="6.28515625" style="1" customWidth="1"/>
    <col min="8738" max="8738" width="0" style="1" hidden="1" customWidth="1"/>
    <col min="8739" max="8739" width="14.28515625" style="1" customWidth="1"/>
    <col min="8740" max="8740" width="7.5703125" style="1" customWidth="1"/>
    <col min="8741" max="8741" width="0" style="1" hidden="1" customWidth="1"/>
    <col min="8742" max="8743" width="14.28515625" style="1" customWidth="1"/>
    <col min="8744" max="8744" width="20.85546875" style="1" customWidth="1"/>
    <col min="8745" max="8745" width="14.42578125" style="1" customWidth="1"/>
    <col min="8746" max="8746" width="15" style="1" customWidth="1"/>
    <col min="8747" max="8747" width="2.7109375" style="1" customWidth="1"/>
    <col min="8748" max="8748" width="11.7109375" style="1" customWidth="1"/>
    <col min="8749" max="8749" width="11.5703125" style="1" customWidth="1"/>
    <col min="8750" max="8750" width="2.28515625" style="1" customWidth="1"/>
    <col min="8751" max="8751" width="41" style="1" customWidth="1"/>
    <col min="8752" max="8752" width="14.28515625" style="1" customWidth="1"/>
    <col min="8753" max="8754" width="11.5703125" style="1" customWidth="1"/>
    <col min="8755" max="8755" width="21.85546875" style="1" customWidth="1"/>
    <col min="8756" max="8947" width="11.42578125" style="1"/>
    <col min="8948" max="8948" width="21.85546875" style="1" customWidth="1"/>
    <col min="8949" max="8949" width="13.85546875" style="1" customWidth="1"/>
    <col min="8950" max="8950" width="38.7109375" style="1" customWidth="1"/>
    <col min="8951" max="8951" width="3" style="1" bestFit="1" customWidth="1"/>
    <col min="8952" max="8952" width="32.28515625" style="1" customWidth="1"/>
    <col min="8953" max="8953" width="46.28515625" style="1" customWidth="1"/>
    <col min="8954" max="8954" width="19" style="1" customWidth="1"/>
    <col min="8955" max="8955" width="0" style="1" hidden="1" customWidth="1"/>
    <col min="8956" max="8956" width="17.7109375" style="1" customWidth="1"/>
    <col min="8957" max="8957" width="0" style="1" hidden="1" customWidth="1"/>
    <col min="8958" max="8958" width="22.28515625" style="1" customWidth="1"/>
    <col min="8959" max="8959" width="5.28515625" style="1" customWidth="1"/>
    <col min="8960" max="8960" width="36.28515625" style="1" customWidth="1"/>
    <col min="8961" max="8961" width="5.7109375" style="1" customWidth="1"/>
    <col min="8962" max="8962" width="0" style="1" hidden="1" customWidth="1"/>
    <col min="8963" max="8963" width="20.7109375" style="1" customWidth="1"/>
    <col min="8964" max="8964" width="4.85546875" style="1" customWidth="1"/>
    <col min="8965" max="8965" width="0" style="1" hidden="1" customWidth="1"/>
    <col min="8966" max="8966" width="24.7109375" style="1" customWidth="1"/>
    <col min="8967" max="8967" width="12.28515625" style="1" customWidth="1"/>
    <col min="8968" max="8968" width="0" style="1" hidden="1" customWidth="1"/>
    <col min="8969" max="8969" width="3.42578125" style="1" customWidth="1"/>
    <col min="8970" max="8970" width="0" style="1" hidden="1" customWidth="1"/>
    <col min="8971" max="8971" width="17.7109375" style="1" customWidth="1"/>
    <col min="8972" max="8972" width="3.42578125" style="1" customWidth="1"/>
    <col min="8973" max="8973" width="0" style="1" hidden="1" customWidth="1"/>
    <col min="8974" max="8974" width="23.7109375" style="1" customWidth="1"/>
    <col min="8975" max="8975" width="10" style="1" customWidth="1"/>
    <col min="8976" max="8976" width="0" style="1" hidden="1" customWidth="1"/>
    <col min="8977" max="8978" width="14.7109375" style="1" customWidth="1"/>
    <col min="8979" max="8979" width="12.85546875" style="1" customWidth="1"/>
    <col min="8980" max="8980" width="3.28515625" style="1" customWidth="1"/>
    <col min="8981" max="8981" width="30.28515625" style="1" customWidth="1"/>
    <col min="8982" max="8982" width="5" style="1" customWidth="1"/>
    <col min="8983" max="8983" width="0" style="1" hidden="1" customWidth="1"/>
    <col min="8984" max="8984" width="14.28515625" style="1" customWidth="1"/>
    <col min="8985" max="8985" width="5.7109375" style="1" customWidth="1"/>
    <col min="8986" max="8986" width="0" style="1" hidden="1" customWidth="1"/>
    <col min="8987" max="8987" width="17.28515625" style="1" customWidth="1"/>
    <col min="8988" max="8988" width="12.7109375" style="1" customWidth="1"/>
    <col min="8989" max="8989" width="0" style="1" hidden="1" customWidth="1"/>
    <col min="8990" max="8990" width="5.28515625" style="1" customWidth="1"/>
    <col min="8991" max="8991" width="0" style="1" hidden="1" customWidth="1"/>
    <col min="8992" max="8992" width="17" style="1" customWidth="1"/>
    <col min="8993" max="8993" width="6.28515625" style="1" customWidth="1"/>
    <col min="8994" max="8994" width="0" style="1" hidden="1" customWidth="1"/>
    <col min="8995" max="8995" width="14.28515625" style="1" customWidth="1"/>
    <col min="8996" max="8996" width="7.5703125" style="1" customWidth="1"/>
    <col min="8997" max="8997" width="0" style="1" hidden="1" customWidth="1"/>
    <col min="8998" max="8999" width="14.28515625" style="1" customWidth="1"/>
    <col min="9000" max="9000" width="20.85546875" style="1" customWidth="1"/>
    <col min="9001" max="9001" width="14.42578125" style="1" customWidth="1"/>
    <col min="9002" max="9002" width="15" style="1" customWidth="1"/>
    <col min="9003" max="9003" width="2.7109375" style="1" customWidth="1"/>
    <col min="9004" max="9004" width="11.7109375" style="1" customWidth="1"/>
    <col min="9005" max="9005" width="11.5703125" style="1" customWidth="1"/>
    <col min="9006" max="9006" width="2.28515625" style="1" customWidth="1"/>
    <col min="9007" max="9007" width="41" style="1" customWidth="1"/>
    <col min="9008" max="9008" width="14.28515625" style="1" customWidth="1"/>
    <col min="9009" max="9010" width="11.5703125" style="1" customWidth="1"/>
    <col min="9011" max="9011" width="21.85546875" style="1" customWidth="1"/>
    <col min="9012" max="9203" width="11.42578125" style="1"/>
    <col min="9204" max="9204" width="21.85546875" style="1" customWidth="1"/>
    <col min="9205" max="9205" width="13.85546875" style="1" customWidth="1"/>
    <col min="9206" max="9206" width="38.7109375" style="1" customWidth="1"/>
    <col min="9207" max="9207" width="3" style="1" bestFit="1" customWidth="1"/>
    <col min="9208" max="9208" width="32.28515625" style="1" customWidth="1"/>
    <col min="9209" max="9209" width="46.28515625" style="1" customWidth="1"/>
    <col min="9210" max="9210" width="19" style="1" customWidth="1"/>
    <col min="9211" max="9211" width="0" style="1" hidden="1" customWidth="1"/>
    <col min="9212" max="9212" width="17.7109375" style="1" customWidth="1"/>
    <col min="9213" max="9213" width="0" style="1" hidden="1" customWidth="1"/>
    <col min="9214" max="9214" width="22.28515625" style="1" customWidth="1"/>
    <col min="9215" max="9215" width="5.28515625" style="1" customWidth="1"/>
    <col min="9216" max="9216" width="36.28515625" style="1" customWidth="1"/>
    <col min="9217" max="9217" width="5.7109375" style="1" customWidth="1"/>
    <col min="9218" max="9218" width="0" style="1" hidden="1" customWidth="1"/>
    <col min="9219" max="9219" width="20.7109375" style="1" customWidth="1"/>
    <col min="9220" max="9220" width="4.85546875" style="1" customWidth="1"/>
    <col min="9221" max="9221" width="0" style="1" hidden="1" customWidth="1"/>
    <col min="9222" max="9222" width="24.7109375" style="1" customWidth="1"/>
    <col min="9223" max="9223" width="12.28515625" style="1" customWidth="1"/>
    <col min="9224" max="9224" width="0" style="1" hidden="1" customWidth="1"/>
    <col min="9225" max="9225" width="3.42578125" style="1" customWidth="1"/>
    <col min="9226" max="9226" width="0" style="1" hidden="1" customWidth="1"/>
    <col min="9227" max="9227" width="17.7109375" style="1" customWidth="1"/>
    <col min="9228" max="9228" width="3.42578125" style="1" customWidth="1"/>
    <col min="9229" max="9229" width="0" style="1" hidden="1" customWidth="1"/>
    <col min="9230" max="9230" width="23.7109375" style="1" customWidth="1"/>
    <col min="9231" max="9231" width="10" style="1" customWidth="1"/>
    <col min="9232" max="9232" width="0" style="1" hidden="1" customWidth="1"/>
    <col min="9233" max="9234" width="14.7109375" style="1" customWidth="1"/>
    <col min="9235" max="9235" width="12.85546875" style="1" customWidth="1"/>
    <col min="9236" max="9236" width="3.28515625" style="1" customWidth="1"/>
    <col min="9237" max="9237" width="30.28515625" style="1" customWidth="1"/>
    <col min="9238" max="9238" width="5" style="1" customWidth="1"/>
    <col min="9239" max="9239" width="0" style="1" hidden="1" customWidth="1"/>
    <col min="9240" max="9240" width="14.28515625" style="1" customWidth="1"/>
    <col min="9241" max="9241" width="5.7109375" style="1" customWidth="1"/>
    <col min="9242" max="9242" width="0" style="1" hidden="1" customWidth="1"/>
    <col min="9243" max="9243" width="17.28515625" style="1" customWidth="1"/>
    <col min="9244" max="9244" width="12.7109375" style="1" customWidth="1"/>
    <col min="9245" max="9245" width="0" style="1" hidden="1" customWidth="1"/>
    <col min="9246" max="9246" width="5.28515625" style="1" customWidth="1"/>
    <col min="9247" max="9247" width="0" style="1" hidden="1" customWidth="1"/>
    <col min="9248" max="9248" width="17" style="1" customWidth="1"/>
    <col min="9249" max="9249" width="6.28515625" style="1" customWidth="1"/>
    <col min="9250" max="9250" width="0" style="1" hidden="1" customWidth="1"/>
    <col min="9251" max="9251" width="14.28515625" style="1" customWidth="1"/>
    <col min="9252" max="9252" width="7.5703125" style="1" customWidth="1"/>
    <col min="9253" max="9253" width="0" style="1" hidden="1" customWidth="1"/>
    <col min="9254" max="9255" width="14.28515625" style="1" customWidth="1"/>
    <col min="9256" max="9256" width="20.85546875" style="1" customWidth="1"/>
    <col min="9257" max="9257" width="14.42578125" style="1" customWidth="1"/>
    <col min="9258" max="9258" width="15" style="1" customWidth="1"/>
    <col min="9259" max="9259" width="2.7109375" style="1" customWidth="1"/>
    <col min="9260" max="9260" width="11.7109375" style="1" customWidth="1"/>
    <col min="9261" max="9261" width="11.5703125" style="1" customWidth="1"/>
    <col min="9262" max="9262" width="2.28515625" style="1" customWidth="1"/>
    <col min="9263" max="9263" width="41" style="1" customWidth="1"/>
    <col min="9264" max="9264" width="14.28515625" style="1" customWidth="1"/>
    <col min="9265" max="9266" width="11.5703125" style="1" customWidth="1"/>
    <col min="9267" max="9267" width="21.85546875" style="1" customWidth="1"/>
    <col min="9268" max="9459" width="11.42578125" style="1"/>
    <col min="9460" max="9460" width="21.85546875" style="1" customWidth="1"/>
    <col min="9461" max="9461" width="13.85546875" style="1" customWidth="1"/>
    <col min="9462" max="9462" width="38.7109375" style="1" customWidth="1"/>
    <col min="9463" max="9463" width="3" style="1" bestFit="1" customWidth="1"/>
    <col min="9464" max="9464" width="32.28515625" style="1" customWidth="1"/>
    <col min="9465" max="9465" width="46.28515625" style="1" customWidth="1"/>
    <col min="9466" max="9466" width="19" style="1" customWidth="1"/>
    <col min="9467" max="9467" width="0" style="1" hidden="1" customWidth="1"/>
    <col min="9468" max="9468" width="17.7109375" style="1" customWidth="1"/>
    <col min="9469" max="9469" width="0" style="1" hidden="1" customWidth="1"/>
    <col min="9470" max="9470" width="22.28515625" style="1" customWidth="1"/>
    <col min="9471" max="9471" width="5.28515625" style="1" customWidth="1"/>
    <col min="9472" max="9472" width="36.28515625" style="1" customWidth="1"/>
    <col min="9473" max="9473" width="5.7109375" style="1" customWidth="1"/>
    <col min="9474" max="9474" width="0" style="1" hidden="1" customWidth="1"/>
    <col min="9475" max="9475" width="20.7109375" style="1" customWidth="1"/>
    <col min="9476" max="9476" width="4.85546875" style="1" customWidth="1"/>
    <col min="9477" max="9477" width="0" style="1" hidden="1" customWidth="1"/>
    <col min="9478" max="9478" width="24.7109375" style="1" customWidth="1"/>
    <col min="9479" max="9479" width="12.28515625" style="1" customWidth="1"/>
    <col min="9480" max="9480" width="0" style="1" hidden="1" customWidth="1"/>
    <col min="9481" max="9481" width="3.42578125" style="1" customWidth="1"/>
    <col min="9482" max="9482" width="0" style="1" hidden="1" customWidth="1"/>
    <col min="9483" max="9483" width="17.7109375" style="1" customWidth="1"/>
    <col min="9484" max="9484" width="3.42578125" style="1" customWidth="1"/>
    <col min="9485" max="9485" width="0" style="1" hidden="1" customWidth="1"/>
    <col min="9486" max="9486" width="23.7109375" style="1" customWidth="1"/>
    <col min="9487" max="9487" width="10" style="1" customWidth="1"/>
    <col min="9488" max="9488" width="0" style="1" hidden="1" customWidth="1"/>
    <col min="9489" max="9490" width="14.7109375" style="1" customWidth="1"/>
    <col min="9491" max="9491" width="12.85546875" style="1" customWidth="1"/>
    <col min="9492" max="9492" width="3.28515625" style="1" customWidth="1"/>
    <col min="9493" max="9493" width="30.28515625" style="1" customWidth="1"/>
    <col min="9494" max="9494" width="5" style="1" customWidth="1"/>
    <col min="9495" max="9495" width="0" style="1" hidden="1" customWidth="1"/>
    <col min="9496" max="9496" width="14.28515625" style="1" customWidth="1"/>
    <col min="9497" max="9497" width="5.7109375" style="1" customWidth="1"/>
    <col min="9498" max="9498" width="0" style="1" hidden="1" customWidth="1"/>
    <col min="9499" max="9499" width="17.28515625" style="1" customWidth="1"/>
    <col min="9500" max="9500" width="12.7109375" style="1" customWidth="1"/>
    <col min="9501" max="9501" width="0" style="1" hidden="1" customWidth="1"/>
    <col min="9502" max="9502" width="5.28515625" style="1" customWidth="1"/>
    <col min="9503" max="9503" width="0" style="1" hidden="1" customWidth="1"/>
    <col min="9504" max="9504" width="17" style="1" customWidth="1"/>
    <col min="9505" max="9505" width="6.28515625" style="1" customWidth="1"/>
    <col min="9506" max="9506" width="0" style="1" hidden="1" customWidth="1"/>
    <col min="9507" max="9507" width="14.28515625" style="1" customWidth="1"/>
    <col min="9508" max="9508" width="7.5703125" style="1" customWidth="1"/>
    <col min="9509" max="9509" width="0" style="1" hidden="1" customWidth="1"/>
    <col min="9510" max="9511" width="14.28515625" style="1" customWidth="1"/>
    <col min="9512" max="9512" width="20.85546875" style="1" customWidth="1"/>
    <col min="9513" max="9513" width="14.42578125" style="1" customWidth="1"/>
    <col min="9514" max="9514" width="15" style="1" customWidth="1"/>
    <col min="9515" max="9515" width="2.7109375" style="1" customWidth="1"/>
    <col min="9516" max="9516" width="11.7109375" style="1" customWidth="1"/>
    <col min="9517" max="9517" width="11.5703125" style="1" customWidth="1"/>
    <col min="9518" max="9518" width="2.28515625" style="1" customWidth="1"/>
    <col min="9519" max="9519" width="41" style="1" customWidth="1"/>
    <col min="9520" max="9520" width="14.28515625" style="1" customWidth="1"/>
    <col min="9521" max="9522" width="11.5703125" style="1" customWidth="1"/>
    <col min="9523" max="9523" width="21.85546875" style="1" customWidth="1"/>
    <col min="9524" max="9715" width="11.42578125" style="1"/>
    <col min="9716" max="9716" width="21.85546875" style="1" customWidth="1"/>
    <col min="9717" max="9717" width="13.85546875" style="1" customWidth="1"/>
    <col min="9718" max="9718" width="38.7109375" style="1" customWidth="1"/>
    <col min="9719" max="9719" width="3" style="1" bestFit="1" customWidth="1"/>
    <col min="9720" max="9720" width="32.28515625" style="1" customWidth="1"/>
    <col min="9721" max="9721" width="46.28515625" style="1" customWidth="1"/>
    <col min="9722" max="9722" width="19" style="1" customWidth="1"/>
    <col min="9723" max="9723" width="0" style="1" hidden="1" customWidth="1"/>
    <col min="9724" max="9724" width="17.7109375" style="1" customWidth="1"/>
    <col min="9725" max="9725" width="0" style="1" hidden="1" customWidth="1"/>
    <col min="9726" max="9726" width="22.28515625" style="1" customWidth="1"/>
    <col min="9727" max="9727" width="5.28515625" style="1" customWidth="1"/>
    <col min="9728" max="9728" width="36.28515625" style="1" customWidth="1"/>
    <col min="9729" max="9729" width="5.7109375" style="1" customWidth="1"/>
    <col min="9730" max="9730" width="0" style="1" hidden="1" customWidth="1"/>
    <col min="9731" max="9731" width="20.7109375" style="1" customWidth="1"/>
    <col min="9732" max="9732" width="4.85546875" style="1" customWidth="1"/>
    <col min="9733" max="9733" width="0" style="1" hidden="1" customWidth="1"/>
    <col min="9734" max="9734" width="24.7109375" style="1" customWidth="1"/>
    <col min="9735" max="9735" width="12.28515625" style="1" customWidth="1"/>
    <col min="9736" max="9736" width="0" style="1" hidden="1" customWidth="1"/>
    <col min="9737" max="9737" width="3.42578125" style="1" customWidth="1"/>
    <col min="9738" max="9738" width="0" style="1" hidden="1" customWidth="1"/>
    <col min="9739" max="9739" width="17.7109375" style="1" customWidth="1"/>
    <col min="9740" max="9740" width="3.42578125" style="1" customWidth="1"/>
    <col min="9741" max="9741" width="0" style="1" hidden="1" customWidth="1"/>
    <col min="9742" max="9742" width="23.7109375" style="1" customWidth="1"/>
    <col min="9743" max="9743" width="10" style="1" customWidth="1"/>
    <col min="9744" max="9744" width="0" style="1" hidden="1" customWidth="1"/>
    <col min="9745" max="9746" width="14.7109375" style="1" customWidth="1"/>
    <col min="9747" max="9747" width="12.85546875" style="1" customWidth="1"/>
    <col min="9748" max="9748" width="3.28515625" style="1" customWidth="1"/>
    <col min="9749" max="9749" width="30.28515625" style="1" customWidth="1"/>
    <col min="9750" max="9750" width="5" style="1" customWidth="1"/>
    <col min="9751" max="9751" width="0" style="1" hidden="1" customWidth="1"/>
    <col min="9752" max="9752" width="14.28515625" style="1" customWidth="1"/>
    <col min="9753" max="9753" width="5.7109375" style="1" customWidth="1"/>
    <col min="9754" max="9754" width="0" style="1" hidden="1" customWidth="1"/>
    <col min="9755" max="9755" width="17.28515625" style="1" customWidth="1"/>
    <col min="9756" max="9756" width="12.7109375" style="1" customWidth="1"/>
    <col min="9757" max="9757" width="0" style="1" hidden="1" customWidth="1"/>
    <col min="9758" max="9758" width="5.28515625" style="1" customWidth="1"/>
    <col min="9759" max="9759" width="0" style="1" hidden="1" customWidth="1"/>
    <col min="9760" max="9760" width="17" style="1" customWidth="1"/>
    <col min="9761" max="9761" width="6.28515625" style="1" customWidth="1"/>
    <col min="9762" max="9762" width="0" style="1" hidden="1" customWidth="1"/>
    <col min="9763" max="9763" width="14.28515625" style="1" customWidth="1"/>
    <col min="9764" max="9764" width="7.5703125" style="1" customWidth="1"/>
    <col min="9765" max="9765" width="0" style="1" hidden="1" customWidth="1"/>
    <col min="9766" max="9767" width="14.28515625" style="1" customWidth="1"/>
    <col min="9768" max="9768" width="20.85546875" style="1" customWidth="1"/>
    <col min="9769" max="9769" width="14.42578125" style="1" customWidth="1"/>
    <col min="9770" max="9770" width="15" style="1" customWidth="1"/>
    <col min="9771" max="9771" width="2.7109375" style="1" customWidth="1"/>
    <col min="9772" max="9772" width="11.7109375" style="1" customWidth="1"/>
    <col min="9773" max="9773" width="11.5703125" style="1" customWidth="1"/>
    <col min="9774" max="9774" width="2.28515625" style="1" customWidth="1"/>
    <col min="9775" max="9775" width="41" style="1" customWidth="1"/>
    <col min="9776" max="9776" width="14.28515625" style="1" customWidth="1"/>
    <col min="9777" max="9778" width="11.5703125" style="1" customWidth="1"/>
    <col min="9779" max="9779" width="21.85546875" style="1" customWidth="1"/>
    <col min="9780" max="9971" width="11.42578125" style="1"/>
    <col min="9972" max="9972" width="21.85546875" style="1" customWidth="1"/>
    <col min="9973" max="9973" width="13.85546875" style="1" customWidth="1"/>
    <col min="9974" max="9974" width="38.7109375" style="1" customWidth="1"/>
    <col min="9975" max="9975" width="3" style="1" bestFit="1" customWidth="1"/>
    <col min="9976" max="9976" width="32.28515625" style="1" customWidth="1"/>
    <col min="9977" max="9977" width="46.28515625" style="1" customWidth="1"/>
    <col min="9978" max="9978" width="19" style="1" customWidth="1"/>
    <col min="9979" max="9979" width="0" style="1" hidden="1" customWidth="1"/>
    <col min="9980" max="9980" width="17.7109375" style="1" customWidth="1"/>
    <col min="9981" max="9981" width="0" style="1" hidden="1" customWidth="1"/>
    <col min="9982" max="9982" width="22.28515625" style="1" customWidth="1"/>
    <col min="9983" max="9983" width="5.28515625" style="1" customWidth="1"/>
    <col min="9984" max="9984" width="36.28515625" style="1" customWidth="1"/>
    <col min="9985" max="9985" width="5.7109375" style="1" customWidth="1"/>
    <col min="9986" max="9986" width="0" style="1" hidden="1" customWidth="1"/>
    <col min="9987" max="9987" width="20.7109375" style="1" customWidth="1"/>
    <col min="9988" max="9988" width="4.85546875" style="1" customWidth="1"/>
    <col min="9989" max="9989" width="0" style="1" hidden="1" customWidth="1"/>
    <col min="9990" max="9990" width="24.7109375" style="1" customWidth="1"/>
    <col min="9991" max="9991" width="12.28515625" style="1" customWidth="1"/>
    <col min="9992" max="9992" width="0" style="1" hidden="1" customWidth="1"/>
    <col min="9993" max="9993" width="3.42578125" style="1" customWidth="1"/>
    <col min="9994" max="9994" width="0" style="1" hidden="1" customWidth="1"/>
    <col min="9995" max="9995" width="17.7109375" style="1" customWidth="1"/>
    <col min="9996" max="9996" width="3.42578125" style="1" customWidth="1"/>
    <col min="9997" max="9997" width="0" style="1" hidden="1" customWidth="1"/>
    <col min="9998" max="9998" width="23.7109375" style="1" customWidth="1"/>
    <col min="9999" max="9999" width="10" style="1" customWidth="1"/>
    <col min="10000" max="10000" width="0" style="1" hidden="1" customWidth="1"/>
    <col min="10001" max="10002" width="14.7109375" style="1" customWidth="1"/>
    <col min="10003" max="10003" width="12.85546875" style="1" customWidth="1"/>
    <col min="10004" max="10004" width="3.28515625" style="1" customWidth="1"/>
    <col min="10005" max="10005" width="30.28515625" style="1" customWidth="1"/>
    <col min="10006" max="10006" width="5" style="1" customWidth="1"/>
    <col min="10007" max="10007" width="0" style="1" hidden="1" customWidth="1"/>
    <col min="10008" max="10008" width="14.28515625" style="1" customWidth="1"/>
    <col min="10009" max="10009" width="5.7109375" style="1" customWidth="1"/>
    <col min="10010" max="10010" width="0" style="1" hidden="1" customWidth="1"/>
    <col min="10011" max="10011" width="17.28515625" style="1" customWidth="1"/>
    <col min="10012" max="10012" width="12.7109375" style="1" customWidth="1"/>
    <col min="10013" max="10013" width="0" style="1" hidden="1" customWidth="1"/>
    <col min="10014" max="10014" width="5.28515625" style="1" customWidth="1"/>
    <col min="10015" max="10015" width="0" style="1" hidden="1" customWidth="1"/>
    <col min="10016" max="10016" width="17" style="1" customWidth="1"/>
    <col min="10017" max="10017" width="6.28515625" style="1" customWidth="1"/>
    <col min="10018" max="10018" width="0" style="1" hidden="1" customWidth="1"/>
    <col min="10019" max="10019" width="14.28515625" style="1" customWidth="1"/>
    <col min="10020" max="10020" width="7.5703125" style="1" customWidth="1"/>
    <col min="10021" max="10021" width="0" style="1" hidden="1" customWidth="1"/>
    <col min="10022" max="10023" width="14.28515625" style="1" customWidth="1"/>
    <col min="10024" max="10024" width="20.85546875" style="1" customWidth="1"/>
    <col min="10025" max="10025" width="14.42578125" style="1" customWidth="1"/>
    <col min="10026" max="10026" width="15" style="1" customWidth="1"/>
    <col min="10027" max="10027" width="2.7109375" style="1" customWidth="1"/>
    <col min="10028" max="10028" width="11.7109375" style="1" customWidth="1"/>
    <col min="10029" max="10029" width="11.5703125" style="1" customWidth="1"/>
    <col min="10030" max="10030" width="2.28515625" style="1" customWidth="1"/>
    <col min="10031" max="10031" width="41" style="1" customWidth="1"/>
    <col min="10032" max="10032" width="14.28515625" style="1" customWidth="1"/>
    <col min="10033" max="10034" width="11.5703125" style="1" customWidth="1"/>
    <col min="10035" max="10035" width="21.85546875" style="1" customWidth="1"/>
    <col min="10036" max="10227" width="11.42578125" style="1"/>
    <col min="10228" max="10228" width="21.85546875" style="1" customWidth="1"/>
    <col min="10229" max="10229" width="13.85546875" style="1" customWidth="1"/>
    <col min="10230" max="10230" width="38.7109375" style="1" customWidth="1"/>
    <col min="10231" max="10231" width="3" style="1" bestFit="1" customWidth="1"/>
    <col min="10232" max="10232" width="32.28515625" style="1" customWidth="1"/>
    <col min="10233" max="10233" width="46.28515625" style="1" customWidth="1"/>
    <col min="10234" max="10234" width="19" style="1" customWidth="1"/>
    <col min="10235" max="10235" width="0" style="1" hidden="1" customWidth="1"/>
    <col min="10236" max="10236" width="17.7109375" style="1" customWidth="1"/>
    <col min="10237" max="10237" width="0" style="1" hidden="1" customWidth="1"/>
    <col min="10238" max="10238" width="22.28515625" style="1" customWidth="1"/>
    <col min="10239" max="10239" width="5.28515625" style="1" customWidth="1"/>
    <col min="10240" max="10240" width="36.28515625" style="1" customWidth="1"/>
    <col min="10241" max="10241" width="5.7109375" style="1" customWidth="1"/>
    <col min="10242" max="10242" width="0" style="1" hidden="1" customWidth="1"/>
    <col min="10243" max="10243" width="20.7109375" style="1" customWidth="1"/>
    <col min="10244" max="10244" width="4.85546875" style="1" customWidth="1"/>
    <col min="10245" max="10245" width="0" style="1" hidden="1" customWidth="1"/>
    <col min="10246" max="10246" width="24.7109375" style="1" customWidth="1"/>
    <col min="10247" max="10247" width="12.28515625" style="1" customWidth="1"/>
    <col min="10248" max="10248" width="0" style="1" hidden="1" customWidth="1"/>
    <col min="10249" max="10249" width="3.42578125" style="1" customWidth="1"/>
    <col min="10250" max="10250" width="0" style="1" hidden="1" customWidth="1"/>
    <col min="10251" max="10251" width="17.7109375" style="1" customWidth="1"/>
    <col min="10252" max="10252" width="3.42578125" style="1" customWidth="1"/>
    <col min="10253" max="10253" width="0" style="1" hidden="1" customWidth="1"/>
    <col min="10254" max="10254" width="23.7109375" style="1" customWidth="1"/>
    <col min="10255" max="10255" width="10" style="1" customWidth="1"/>
    <col min="10256" max="10256" width="0" style="1" hidden="1" customWidth="1"/>
    <col min="10257" max="10258" width="14.7109375" style="1" customWidth="1"/>
    <col min="10259" max="10259" width="12.85546875" style="1" customWidth="1"/>
    <col min="10260" max="10260" width="3.28515625" style="1" customWidth="1"/>
    <col min="10261" max="10261" width="30.28515625" style="1" customWidth="1"/>
    <col min="10262" max="10262" width="5" style="1" customWidth="1"/>
    <col min="10263" max="10263" width="0" style="1" hidden="1" customWidth="1"/>
    <col min="10264" max="10264" width="14.28515625" style="1" customWidth="1"/>
    <col min="10265" max="10265" width="5.7109375" style="1" customWidth="1"/>
    <col min="10266" max="10266" width="0" style="1" hidden="1" customWidth="1"/>
    <col min="10267" max="10267" width="17.28515625" style="1" customWidth="1"/>
    <col min="10268" max="10268" width="12.7109375" style="1" customWidth="1"/>
    <col min="10269" max="10269" width="0" style="1" hidden="1" customWidth="1"/>
    <col min="10270" max="10270" width="5.28515625" style="1" customWidth="1"/>
    <col min="10271" max="10271" width="0" style="1" hidden="1" customWidth="1"/>
    <col min="10272" max="10272" width="17" style="1" customWidth="1"/>
    <col min="10273" max="10273" width="6.28515625" style="1" customWidth="1"/>
    <col min="10274" max="10274" width="0" style="1" hidden="1" customWidth="1"/>
    <col min="10275" max="10275" width="14.28515625" style="1" customWidth="1"/>
    <col min="10276" max="10276" width="7.5703125" style="1" customWidth="1"/>
    <col min="10277" max="10277" width="0" style="1" hidden="1" customWidth="1"/>
    <col min="10278" max="10279" width="14.28515625" style="1" customWidth="1"/>
    <col min="10280" max="10280" width="20.85546875" style="1" customWidth="1"/>
    <col min="10281" max="10281" width="14.42578125" style="1" customWidth="1"/>
    <col min="10282" max="10282" width="15" style="1" customWidth="1"/>
    <col min="10283" max="10283" width="2.7109375" style="1" customWidth="1"/>
    <col min="10284" max="10284" width="11.7109375" style="1" customWidth="1"/>
    <col min="10285" max="10285" width="11.5703125" style="1" customWidth="1"/>
    <col min="10286" max="10286" width="2.28515625" style="1" customWidth="1"/>
    <col min="10287" max="10287" width="41" style="1" customWidth="1"/>
    <col min="10288" max="10288" width="14.28515625" style="1" customWidth="1"/>
    <col min="10289" max="10290" width="11.5703125" style="1" customWidth="1"/>
    <col min="10291" max="10291" width="21.85546875" style="1" customWidth="1"/>
    <col min="10292" max="10483" width="11.42578125" style="1"/>
    <col min="10484" max="10484" width="21.85546875" style="1" customWidth="1"/>
    <col min="10485" max="10485" width="13.85546875" style="1" customWidth="1"/>
    <col min="10486" max="10486" width="38.7109375" style="1" customWidth="1"/>
    <col min="10487" max="10487" width="3" style="1" bestFit="1" customWidth="1"/>
    <col min="10488" max="10488" width="32.28515625" style="1" customWidth="1"/>
    <col min="10489" max="10489" width="46.28515625" style="1" customWidth="1"/>
    <col min="10490" max="10490" width="19" style="1" customWidth="1"/>
    <col min="10491" max="10491" width="0" style="1" hidden="1" customWidth="1"/>
    <col min="10492" max="10492" width="17.7109375" style="1" customWidth="1"/>
    <col min="10493" max="10493" width="0" style="1" hidden="1" customWidth="1"/>
    <col min="10494" max="10494" width="22.28515625" style="1" customWidth="1"/>
    <col min="10495" max="10495" width="5.28515625" style="1" customWidth="1"/>
    <col min="10496" max="10496" width="36.28515625" style="1" customWidth="1"/>
    <col min="10497" max="10497" width="5.7109375" style="1" customWidth="1"/>
    <col min="10498" max="10498" width="0" style="1" hidden="1" customWidth="1"/>
    <col min="10499" max="10499" width="20.7109375" style="1" customWidth="1"/>
    <col min="10500" max="10500" width="4.85546875" style="1" customWidth="1"/>
    <col min="10501" max="10501" width="0" style="1" hidden="1" customWidth="1"/>
    <col min="10502" max="10502" width="24.7109375" style="1" customWidth="1"/>
    <col min="10503" max="10503" width="12.28515625" style="1" customWidth="1"/>
    <col min="10504" max="10504" width="0" style="1" hidden="1" customWidth="1"/>
    <col min="10505" max="10505" width="3.42578125" style="1" customWidth="1"/>
    <col min="10506" max="10506" width="0" style="1" hidden="1" customWidth="1"/>
    <col min="10507" max="10507" width="17.7109375" style="1" customWidth="1"/>
    <col min="10508" max="10508" width="3.42578125" style="1" customWidth="1"/>
    <col min="10509" max="10509" width="0" style="1" hidden="1" customWidth="1"/>
    <col min="10510" max="10510" width="23.7109375" style="1" customWidth="1"/>
    <col min="10511" max="10511" width="10" style="1" customWidth="1"/>
    <col min="10512" max="10512" width="0" style="1" hidden="1" customWidth="1"/>
    <col min="10513" max="10514" width="14.7109375" style="1" customWidth="1"/>
    <col min="10515" max="10515" width="12.85546875" style="1" customWidth="1"/>
    <col min="10516" max="10516" width="3.28515625" style="1" customWidth="1"/>
    <col min="10517" max="10517" width="30.28515625" style="1" customWidth="1"/>
    <col min="10518" max="10518" width="5" style="1" customWidth="1"/>
    <col min="10519" max="10519" width="0" style="1" hidden="1" customWidth="1"/>
    <col min="10520" max="10520" width="14.28515625" style="1" customWidth="1"/>
    <col min="10521" max="10521" width="5.7109375" style="1" customWidth="1"/>
    <col min="10522" max="10522" width="0" style="1" hidden="1" customWidth="1"/>
    <col min="10523" max="10523" width="17.28515625" style="1" customWidth="1"/>
    <col min="10524" max="10524" width="12.7109375" style="1" customWidth="1"/>
    <col min="10525" max="10525" width="0" style="1" hidden="1" customWidth="1"/>
    <col min="10526" max="10526" width="5.28515625" style="1" customWidth="1"/>
    <col min="10527" max="10527" width="0" style="1" hidden="1" customWidth="1"/>
    <col min="10528" max="10528" width="17" style="1" customWidth="1"/>
    <col min="10529" max="10529" width="6.28515625" style="1" customWidth="1"/>
    <col min="10530" max="10530" width="0" style="1" hidden="1" customWidth="1"/>
    <col min="10531" max="10531" width="14.28515625" style="1" customWidth="1"/>
    <col min="10532" max="10532" width="7.5703125" style="1" customWidth="1"/>
    <col min="10533" max="10533" width="0" style="1" hidden="1" customWidth="1"/>
    <col min="10534" max="10535" width="14.28515625" style="1" customWidth="1"/>
    <col min="10536" max="10536" width="20.85546875" style="1" customWidth="1"/>
    <col min="10537" max="10537" width="14.42578125" style="1" customWidth="1"/>
    <col min="10538" max="10538" width="15" style="1" customWidth="1"/>
    <col min="10539" max="10539" width="2.7109375" style="1" customWidth="1"/>
    <col min="10540" max="10540" width="11.7109375" style="1" customWidth="1"/>
    <col min="10541" max="10541" width="11.5703125" style="1" customWidth="1"/>
    <col min="10542" max="10542" width="2.28515625" style="1" customWidth="1"/>
    <col min="10543" max="10543" width="41" style="1" customWidth="1"/>
    <col min="10544" max="10544" width="14.28515625" style="1" customWidth="1"/>
    <col min="10545" max="10546" width="11.5703125" style="1" customWidth="1"/>
    <col min="10547" max="10547" width="21.85546875" style="1" customWidth="1"/>
    <col min="10548" max="10739" width="11.42578125" style="1"/>
    <col min="10740" max="10740" width="21.85546875" style="1" customWidth="1"/>
    <col min="10741" max="10741" width="13.85546875" style="1" customWidth="1"/>
    <col min="10742" max="10742" width="38.7109375" style="1" customWidth="1"/>
    <col min="10743" max="10743" width="3" style="1" bestFit="1" customWidth="1"/>
    <col min="10744" max="10744" width="32.28515625" style="1" customWidth="1"/>
    <col min="10745" max="10745" width="46.28515625" style="1" customWidth="1"/>
    <col min="10746" max="10746" width="19" style="1" customWidth="1"/>
    <col min="10747" max="10747" width="0" style="1" hidden="1" customWidth="1"/>
    <col min="10748" max="10748" width="17.7109375" style="1" customWidth="1"/>
    <col min="10749" max="10749" width="0" style="1" hidden="1" customWidth="1"/>
    <col min="10750" max="10750" width="22.28515625" style="1" customWidth="1"/>
    <col min="10751" max="10751" width="5.28515625" style="1" customWidth="1"/>
    <col min="10752" max="10752" width="36.28515625" style="1" customWidth="1"/>
    <col min="10753" max="10753" width="5.7109375" style="1" customWidth="1"/>
    <col min="10754" max="10754" width="0" style="1" hidden="1" customWidth="1"/>
    <col min="10755" max="10755" width="20.7109375" style="1" customWidth="1"/>
    <col min="10756" max="10756" width="4.85546875" style="1" customWidth="1"/>
    <col min="10757" max="10757" width="0" style="1" hidden="1" customWidth="1"/>
    <col min="10758" max="10758" width="24.7109375" style="1" customWidth="1"/>
    <col min="10759" max="10759" width="12.28515625" style="1" customWidth="1"/>
    <col min="10760" max="10760" width="0" style="1" hidden="1" customWidth="1"/>
    <col min="10761" max="10761" width="3.42578125" style="1" customWidth="1"/>
    <col min="10762" max="10762" width="0" style="1" hidden="1" customWidth="1"/>
    <col min="10763" max="10763" width="17.7109375" style="1" customWidth="1"/>
    <col min="10764" max="10764" width="3.42578125" style="1" customWidth="1"/>
    <col min="10765" max="10765" width="0" style="1" hidden="1" customWidth="1"/>
    <col min="10766" max="10766" width="23.7109375" style="1" customWidth="1"/>
    <col min="10767" max="10767" width="10" style="1" customWidth="1"/>
    <col min="10768" max="10768" width="0" style="1" hidden="1" customWidth="1"/>
    <col min="10769" max="10770" width="14.7109375" style="1" customWidth="1"/>
    <col min="10771" max="10771" width="12.85546875" style="1" customWidth="1"/>
    <col min="10772" max="10772" width="3.28515625" style="1" customWidth="1"/>
    <col min="10773" max="10773" width="30.28515625" style="1" customWidth="1"/>
    <col min="10774" max="10774" width="5" style="1" customWidth="1"/>
    <col min="10775" max="10775" width="0" style="1" hidden="1" customWidth="1"/>
    <col min="10776" max="10776" width="14.28515625" style="1" customWidth="1"/>
    <col min="10777" max="10777" width="5.7109375" style="1" customWidth="1"/>
    <col min="10778" max="10778" width="0" style="1" hidden="1" customWidth="1"/>
    <col min="10779" max="10779" width="17.28515625" style="1" customWidth="1"/>
    <col min="10780" max="10780" width="12.7109375" style="1" customWidth="1"/>
    <col min="10781" max="10781" width="0" style="1" hidden="1" customWidth="1"/>
    <col min="10782" max="10782" width="5.28515625" style="1" customWidth="1"/>
    <col min="10783" max="10783" width="0" style="1" hidden="1" customWidth="1"/>
    <col min="10784" max="10784" width="17" style="1" customWidth="1"/>
    <col min="10785" max="10785" width="6.28515625" style="1" customWidth="1"/>
    <col min="10786" max="10786" width="0" style="1" hidden="1" customWidth="1"/>
    <col min="10787" max="10787" width="14.28515625" style="1" customWidth="1"/>
    <col min="10788" max="10788" width="7.5703125" style="1" customWidth="1"/>
    <col min="10789" max="10789" width="0" style="1" hidden="1" customWidth="1"/>
    <col min="10790" max="10791" width="14.28515625" style="1" customWidth="1"/>
    <col min="10792" max="10792" width="20.85546875" style="1" customWidth="1"/>
    <col min="10793" max="10793" width="14.42578125" style="1" customWidth="1"/>
    <col min="10794" max="10794" width="15" style="1" customWidth="1"/>
    <col min="10795" max="10795" width="2.7109375" style="1" customWidth="1"/>
    <col min="10796" max="10796" width="11.7109375" style="1" customWidth="1"/>
    <col min="10797" max="10797" width="11.5703125" style="1" customWidth="1"/>
    <col min="10798" max="10798" width="2.28515625" style="1" customWidth="1"/>
    <col min="10799" max="10799" width="41" style="1" customWidth="1"/>
    <col min="10800" max="10800" width="14.28515625" style="1" customWidth="1"/>
    <col min="10801" max="10802" width="11.5703125" style="1" customWidth="1"/>
    <col min="10803" max="10803" width="21.85546875" style="1" customWidth="1"/>
    <col min="10804" max="10995" width="11.42578125" style="1"/>
    <col min="10996" max="10996" width="21.85546875" style="1" customWidth="1"/>
    <col min="10997" max="10997" width="13.85546875" style="1" customWidth="1"/>
    <col min="10998" max="10998" width="38.7109375" style="1" customWidth="1"/>
    <col min="10999" max="10999" width="3" style="1" bestFit="1" customWidth="1"/>
    <col min="11000" max="11000" width="32.28515625" style="1" customWidth="1"/>
    <col min="11001" max="11001" width="46.28515625" style="1" customWidth="1"/>
    <col min="11002" max="11002" width="19" style="1" customWidth="1"/>
    <col min="11003" max="11003" width="0" style="1" hidden="1" customWidth="1"/>
    <col min="11004" max="11004" width="17.7109375" style="1" customWidth="1"/>
    <col min="11005" max="11005" width="0" style="1" hidden="1" customWidth="1"/>
    <col min="11006" max="11006" width="22.28515625" style="1" customWidth="1"/>
    <col min="11007" max="11007" width="5.28515625" style="1" customWidth="1"/>
    <col min="11008" max="11008" width="36.28515625" style="1" customWidth="1"/>
    <col min="11009" max="11009" width="5.7109375" style="1" customWidth="1"/>
    <col min="11010" max="11010" width="0" style="1" hidden="1" customWidth="1"/>
    <col min="11011" max="11011" width="20.7109375" style="1" customWidth="1"/>
    <col min="11012" max="11012" width="4.85546875" style="1" customWidth="1"/>
    <col min="11013" max="11013" width="0" style="1" hidden="1" customWidth="1"/>
    <col min="11014" max="11014" width="24.7109375" style="1" customWidth="1"/>
    <col min="11015" max="11015" width="12.28515625" style="1" customWidth="1"/>
    <col min="11016" max="11016" width="0" style="1" hidden="1" customWidth="1"/>
    <col min="11017" max="11017" width="3.42578125" style="1" customWidth="1"/>
    <col min="11018" max="11018" width="0" style="1" hidden="1" customWidth="1"/>
    <col min="11019" max="11019" width="17.7109375" style="1" customWidth="1"/>
    <col min="11020" max="11020" width="3.42578125" style="1" customWidth="1"/>
    <col min="11021" max="11021" width="0" style="1" hidden="1" customWidth="1"/>
    <col min="11022" max="11022" width="23.7109375" style="1" customWidth="1"/>
    <col min="11023" max="11023" width="10" style="1" customWidth="1"/>
    <col min="11024" max="11024" width="0" style="1" hidden="1" customWidth="1"/>
    <col min="11025" max="11026" width="14.7109375" style="1" customWidth="1"/>
    <col min="11027" max="11027" width="12.85546875" style="1" customWidth="1"/>
    <col min="11028" max="11028" width="3.28515625" style="1" customWidth="1"/>
    <col min="11029" max="11029" width="30.28515625" style="1" customWidth="1"/>
    <col min="11030" max="11030" width="5" style="1" customWidth="1"/>
    <col min="11031" max="11031" width="0" style="1" hidden="1" customWidth="1"/>
    <col min="11032" max="11032" width="14.28515625" style="1" customWidth="1"/>
    <col min="11033" max="11033" width="5.7109375" style="1" customWidth="1"/>
    <col min="11034" max="11034" width="0" style="1" hidden="1" customWidth="1"/>
    <col min="11035" max="11035" width="17.28515625" style="1" customWidth="1"/>
    <col min="11036" max="11036" width="12.7109375" style="1" customWidth="1"/>
    <col min="11037" max="11037" width="0" style="1" hidden="1" customWidth="1"/>
    <col min="11038" max="11038" width="5.28515625" style="1" customWidth="1"/>
    <col min="11039" max="11039" width="0" style="1" hidden="1" customWidth="1"/>
    <col min="11040" max="11040" width="17" style="1" customWidth="1"/>
    <col min="11041" max="11041" width="6.28515625" style="1" customWidth="1"/>
    <col min="11042" max="11042" width="0" style="1" hidden="1" customWidth="1"/>
    <col min="11043" max="11043" width="14.28515625" style="1" customWidth="1"/>
    <col min="11044" max="11044" width="7.5703125" style="1" customWidth="1"/>
    <col min="11045" max="11045" width="0" style="1" hidden="1" customWidth="1"/>
    <col min="11046" max="11047" width="14.28515625" style="1" customWidth="1"/>
    <col min="11048" max="11048" width="20.85546875" style="1" customWidth="1"/>
    <col min="11049" max="11049" width="14.42578125" style="1" customWidth="1"/>
    <col min="11050" max="11050" width="15" style="1" customWidth="1"/>
    <col min="11051" max="11051" width="2.7109375" style="1" customWidth="1"/>
    <col min="11052" max="11052" width="11.7109375" style="1" customWidth="1"/>
    <col min="11053" max="11053" width="11.5703125" style="1" customWidth="1"/>
    <col min="11054" max="11054" width="2.28515625" style="1" customWidth="1"/>
    <col min="11055" max="11055" width="41" style="1" customWidth="1"/>
    <col min="11056" max="11056" width="14.28515625" style="1" customWidth="1"/>
    <col min="11057" max="11058" width="11.5703125" style="1" customWidth="1"/>
    <col min="11059" max="11059" width="21.85546875" style="1" customWidth="1"/>
    <col min="11060" max="11251" width="11.42578125" style="1"/>
    <col min="11252" max="11252" width="21.85546875" style="1" customWidth="1"/>
    <col min="11253" max="11253" width="13.85546875" style="1" customWidth="1"/>
    <col min="11254" max="11254" width="38.7109375" style="1" customWidth="1"/>
    <col min="11255" max="11255" width="3" style="1" bestFit="1" customWidth="1"/>
    <col min="11256" max="11256" width="32.28515625" style="1" customWidth="1"/>
    <col min="11257" max="11257" width="46.28515625" style="1" customWidth="1"/>
    <col min="11258" max="11258" width="19" style="1" customWidth="1"/>
    <col min="11259" max="11259" width="0" style="1" hidden="1" customWidth="1"/>
    <col min="11260" max="11260" width="17.7109375" style="1" customWidth="1"/>
    <col min="11261" max="11261" width="0" style="1" hidden="1" customWidth="1"/>
    <col min="11262" max="11262" width="22.28515625" style="1" customWidth="1"/>
    <col min="11263" max="11263" width="5.28515625" style="1" customWidth="1"/>
    <col min="11264" max="11264" width="36.28515625" style="1" customWidth="1"/>
    <col min="11265" max="11265" width="5.7109375" style="1" customWidth="1"/>
    <col min="11266" max="11266" width="0" style="1" hidden="1" customWidth="1"/>
    <col min="11267" max="11267" width="20.7109375" style="1" customWidth="1"/>
    <col min="11268" max="11268" width="4.85546875" style="1" customWidth="1"/>
    <col min="11269" max="11269" width="0" style="1" hidden="1" customWidth="1"/>
    <col min="11270" max="11270" width="24.7109375" style="1" customWidth="1"/>
    <col min="11271" max="11271" width="12.28515625" style="1" customWidth="1"/>
    <col min="11272" max="11272" width="0" style="1" hidden="1" customWidth="1"/>
    <col min="11273" max="11273" width="3.42578125" style="1" customWidth="1"/>
    <col min="11274" max="11274" width="0" style="1" hidden="1" customWidth="1"/>
    <col min="11275" max="11275" width="17.7109375" style="1" customWidth="1"/>
    <col min="11276" max="11276" width="3.42578125" style="1" customWidth="1"/>
    <col min="11277" max="11277" width="0" style="1" hidden="1" customWidth="1"/>
    <col min="11278" max="11278" width="23.7109375" style="1" customWidth="1"/>
    <col min="11279" max="11279" width="10" style="1" customWidth="1"/>
    <col min="11280" max="11280" width="0" style="1" hidden="1" customWidth="1"/>
    <col min="11281" max="11282" width="14.7109375" style="1" customWidth="1"/>
    <col min="11283" max="11283" width="12.85546875" style="1" customWidth="1"/>
    <col min="11284" max="11284" width="3.28515625" style="1" customWidth="1"/>
    <col min="11285" max="11285" width="30.28515625" style="1" customWidth="1"/>
    <col min="11286" max="11286" width="5" style="1" customWidth="1"/>
    <col min="11287" max="11287" width="0" style="1" hidden="1" customWidth="1"/>
    <col min="11288" max="11288" width="14.28515625" style="1" customWidth="1"/>
    <col min="11289" max="11289" width="5.7109375" style="1" customWidth="1"/>
    <col min="11290" max="11290" width="0" style="1" hidden="1" customWidth="1"/>
    <col min="11291" max="11291" width="17.28515625" style="1" customWidth="1"/>
    <col min="11292" max="11292" width="12.7109375" style="1" customWidth="1"/>
    <col min="11293" max="11293" width="0" style="1" hidden="1" customWidth="1"/>
    <col min="11294" max="11294" width="5.28515625" style="1" customWidth="1"/>
    <col min="11295" max="11295" width="0" style="1" hidden="1" customWidth="1"/>
    <col min="11296" max="11296" width="17" style="1" customWidth="1"/>
    <col min="11297" max="11297" width="6.28515625" style="1" customWidth="1"/>
    <col min="11298" max="11298" width="0" style="1" hidden="1" customWidth="1"/>
    <col min="11299" max="11299" width="14.28515625" style="1" customWidth="1"/>
    <col min="11300" max="11300" width="7.5703125" style="1" customWidth="1"/>
    <col min="11301" max="11301" width="0" style="1" hidden="1" customWidth="1"/>
    <col min="11302" max="11303" width="14.28515625" style="1" customWidth="1"/>
    <col min="11304" max="11304" width="20.85546875" style="1" customWidth="1"/>
    <col min="11305" max="11305" width="14.42578125" style="1" customWidth="1"/>
    <col min="11306" max="11306" width="15" style="1" customWidth="1"/>
    <col min="11307" max="11307" width="2.7109375" style="1" customWidth="1"/>
    <col min="11308" max="11308" width="11.7109375" style="1" customWidth="1"/>
    <col min="11309" max="11309" width="11.5703125" style="1" customWidth="1"/>
    <col min="11310" max="11310" width="2.28515625" style="1" customWidth="1"/>
    <col min="11311" max="11311" width="41" style="1" customWidth="1"/>
    <col min="11312" max="11312" width="14.28515625" style="1" customWidth="1"/>
    <col min="11313" max="11314" width="11.5703125" style="1" customWidth="1"/>
    <col min="11315" max="11315" width="21.85546875" style="1" customWidth="1"/>
    <col min="11316" max="11507" width="11.42578125" style="1"/>
    <col min="11508" max="11508" width="21.85546875" style="1" customWidth="1"/>
    <col min="11509" max="11509" width="13.85546875" style="1" customWidth="1"/>
    <col min="11510" max="11510" width="38.7109375" style="1" customWidth="1"/>
    <col min="11511" max="11511" width="3" style="1" bestFit="1" customWidth="1"/>
    <col min="11512" max="11512" width="32.28515625" style="1" customWidth="1"/>
    <col min="11513" max="11513" width="46.28515625" style="1" customWidth="1"/>
    <col min="11514" max="11514" width="19" style="1" customWidth="1"/>
    <col min="11515" max="11515" width="0" style="1" hidden="1" customWidth="1"/>
    <col min="11516" max="11516" width="17.7109375" style="1" customWidth="1"/>
    <col min="11517" max="11517" width="0" style="1" hidden="1" customWidth="1"/>
    <col min="11518" max="11518" width="22.28515625" style="1" customWidth="1"/>
    <col min="11519" max="11519" width="5.28515625" style="1" customWidth="1"/>
    <col min="11520" max="11520" width="36.28515625" style="1" customWidth="1"/>
    <col min="11521" max="11521" width="5.7109375" style="1" customWidth="1"/>
    <col min="11522" max="11522" width="0" style="1" hidden="1" customWidth="1"/>
    <col min="11523" max="11523" width="20.7109375" style="1" customWidth="1"/>
    <col min="11524" max="11524" width="4.85546875" style="1" customWidth="1"/>
    <col min="11525" max="11525" width="0" style="1" hidden="1" customWidth="1"/>
    <col min="11526" max="11526" width="24.7109375" style="1" customWidth="1"/>
    <col min="11527" max="11527" width="12.28515625" style="1" customWidth="1"/>
    <col min="11528" max="11528" width="0" style="1" hidden="1" customWidth="1"/>
    <col min="11529" max="11529" width="3.42578125" style="1" customWidth="1"/>
    <col min="11530" max="11530" width="0" style="1" hidden="1" customWidth="1"/>
    <col min="11531" max="11531" width="17.7109375" style="1" customWidth="1"/>
    <col min="11532" max="11532" width="3.42578125" style="1" customWidth="1"/>
    <col min="11533" max="11533" width="0" style="1" hidden="1" customWidth="1"/>
    <col min="11534" max="11534" width="23.7109375" style="1" customWidth="1"/>
    <col min="11535" max="11535" width="10" style="1" customWidth="1"/>
    <col min="11536" max="11536" width="0" style="1" hidden="1" customWidth="1"/>
    <col min="11537" max="11538" width="14.7109375" style="1" customWidth="1"/>
    <col min="11539" max="11539" width="12.85546875" style="1" customWidth="1"/>
    <col min="11540" max="11540" width="3.28515625" style="1" customWidth="1"/>
    <col min="11541" max="11541" width="30.28515625" style="1" customWidth="1"/>
    <col min="11542" max="11542" width="5" style="1" customWidth="1"/>
    <col min="11543" max="11543" width="0" style="1" hidden="1" customWidth="1"/>
    <col min="11544" max="11544" width="14.28515625" style="1" customWidth="1"/>
    <col min="11545" max="11545" width="5.7109375" style="1" customWidth="1"/>
    <col min="11546" max="11546" width="0" style="1" hidden="1" customWidth="1"/>
    <col min="11547" max="11547" width="17.28515625" style="1" customWidth="1"/>
    <col min="11548" max="11548" width="12.7109375" style="1" customWidth="1"/>
    <col min="11549" max="11549" width="0" style="1" hidden="1" customWidth="1"/>
    <col min="11550" max="11550" width="5.28515625" style="1" customWidth="1"/>
    <col min="11551" max="11551" width="0" style="1" hidden="1" customWidth="1"/>
    <col min="11552" max="11552" width="17" style="1" customWidth="1"/>
    <col min="11553" max="11553" width="6.28515625" style="1" customWidth="1"/>
    <col min="11554" max="11554" width="0" style="1" hidden="1" customWidth="1"/>
    <col min="11555" max="11555" width="14.28515625" style="1" customWidth="1"/>
    <col min="11556" max="11556" width="7.5703125" style="1" customWidth="1"/>
    <col min="11557" max="11557" width="0" style="1" hidden="1" customWidth="1"/>
    <col min="11558" max="11559" width="14.28515625" style="1" customWidth="1"/>
    <col min="11560" max="11560" width="20.85546875" style="1" customWidth="1"/>
    <col min="11561" max="11561" width="14.42578125" style="1" customWidth="1"/>
    <col min="11562" max="11562" width="15" style="1" customWidth="1"/>
    <col min="11563" max="11563" width="2.7109375" style="1" customWidth="1"/>
    <col min="11564" max="11564" width="11.7109375" style="1" customWidth="1"/>
    <col min="11565" max="11565" width="11.5703125" style="1" customWidth="1"/>
    <col min="11566" max="11566" width="2.28515625" style="1" customWidth="1"/>
    <col min="11567" max="11567" width="41" style="1" customWidth="1"/>
    <col min="11568" max="11568" width="14.28515625" style="1" customWidth="1"/>
    <col min="11569" max="11570" width="11.5703125" style="1" customWidth="1"/>
    <col min="11571" max="11571" width="21.85546875" style="1" customWidth="1"/>
    <col min="11572" max="11763" width="11.42578125" style="1"/>
    <col min="11764" max="11764" width="21.85546875" style="1" customWidth="1"/>
    <col min="11765" max="11765" width="13.85546875" style="1" customWidth="1"/>
    <col min="11766" max="11766" width="38.7109375" style="1" customWidth="1"/>
    <col min="11767" max="11767" width="3" style="1" bestFit="1" customWidth="1"/>
    <col min="11768" max="11768" width="32.28515625" style="1" customWidth="1"/>
    <col min="11769" max="11769" width="46.28515625" style="1" customWidth="1"/>
    <col min="11770" max="11770" width="19" style="1" customWidth="1"/>
    <col min="11771" max="11771" width="0" style="1" hidden="1" customWidth="1"/>
    <col min="11772" max="11772" width="17.7109375" style="1" customWidth="1"/>
    <col min="11773" max="11773" width="0" style="1" hidden="1" customWidth="1"/>
    <col min="11774" max="11774" width="22.28515625" style="1" customWidth="1"/>
    <col min="11775" max="11775" width="5.28515625" style="1" customWidth="1"/>
    <col min="11776" max="11776" width="36.28515625" style="1" customWidth="1"/>
    <col min="11777" max="11777" width="5.7109375" style="1" customWidth="1"/>
    <col min="11778" max="11778" width="0" style="1" hidden="1" customWidth="1"/>
    <col min="11779" max="11779" width="20.7109375" style="1" customWidth="1"/>
    <col min="11780" max="11780" width="4.85546875" style="1" customWidth="1"/>
    <col min="11781" max="11781" width="0" style="1" hidden="1" customWidth="1"/>
    <col min="11782" max="11782" width="24.7109375" style="1" customWidth="1"/>
    <col min="11783" max="11783" width="12.28515625" style="1" customWidth="1"/>
    <col min="11784" max="11784" width="0" style="1" hidden="1" customWidth="1"/>
    <col min="11785" max="11785" width="3.42578125" style="1" customWidth="1"/>
    <col min="11786" max="11786" width="0" style="1" hidden="1" customWidth="1"/>
    <col min="11787" max="11787" width="17.7109375" style="1" customWidth="1"/>
    <col min="11788" max="11788" width="3.42578125" style="1" customWidth="1"/>
    <col min="11789" max="11789" width="0" style="1" hidden="1" customWidth="1"/>
    <col min="11790" max="11790" width="23.7109375" style="1" customWidth="1"/>
    <col min="11791" max="11791" width="10" style="1" customWidth="1"/>
    <col min="11792" max="11792" width="0" style="1" hidden="1" customWidth="1"/>
    <col min="11793" max="11794" width="14.7109375" style="1" customWidth="1"/>
    <col min="11795" max="11795" width="12.85546875" style="1" customWidth="1"/>
    <col min="11796" max="11796" width="3.28515625" style="1" customWidth="1"/>
    <col min="11797" max="11797" width="30.28515625" style="1" customWidth="1"/>
    <col min="11798" max="11798" width="5" style="1" customWidth="1"/>
    <col min="11799" max="11799" width="0" style="1" hidden="1" customWidth="1"/>
    <col min="11800" max="11800" width="14.28515625" style="1" customWidth="1"/>
    <col min="11801" max="11801" width="5.7109375" style="1" customWidth="1"/>
    <col min="11802" max="11802" width="0" style="1" hidden="1" customWidth="1"/>
    <col min="11803" max="11803" width="17.28515625" style="1" customWidth="1"/>
    <col min="11804" max="11804" width="12.7109375" style="1" customWidth="1"/>
    <col min="11805" max="11805" width="0" style="1" hidden="1" customWidth="1"/>
    <col min="11806" max="11806" width="5.28515625" style="1" customWidth="1"/>
    <col min="11807" max="11807" width="0" style="1" hidden="1" customWidth="1"/>
    <col min="11808" max="11808" width="17" style="1" customWidth="1"/>
    <col min="11809" max="11809" width="6.28515625" style="1" customWidth="1"/>
    <col min="11810" max="11810" width="0" style="1" hidden="1" customWidth="1"/>
    <col min="11811" max="11811" width="14.28515625" style="1" customWidth="1"/>
    <col min="11812" max="11812" width="7.5703125" style="1" customWidth="1"/>
    <col min="11813" max="11813" width="0" style="1" hidden="1" customWidth="1"/>
    <col min="11814" max="11815" width="14.28515625" style="1" customWidth="1"/>
    <col min="11816" max="11816" width="20.85546875" style="1" customWidth="1"/>
    <col min="11817" max="11817" width="14.42578125" style="1" customWidth="1"/>
    <col min="11818" max="11818" width="15" style="1" customWidth="1"/>
    <col min="11819" max="11819" width="2.7109375" style="1" customWidth="1"/>
    <col min="11820" max="11820" width="11.7109375" style="1" customWidth="1"/>
    <col min="11821" max="11821" width="11.5703125" style="1" customWidth="1"/>
    <col min="11822" max="11822" width="2.28515625" style="1" customWidth="1"/>
    <col min="11823" max="11823" width="41" style="1" customWidth="1"/>
    <col min="11824" max="11824" width="14.28515625" style="1" customWidth="1"/>
    <col min="11825" max="11826" width="11.5703125" style="1" customWidth="1"/>
    <col min="11827" max="11827" width="21.85546875" style="1" customWidth="1"/>
    <col min="11828" max="12019" width="11.42578125" style="1"/>
    <col min="12020" max="12020" width="21.85546875" style="1" customWidth="1"/>
    <col min="12021" max="12021" width="13.85546875" style="1" customWidth="1"/>
    <col min="12022" max="12022" width="38.7109375" style="1" customWidth="1"/>
    <col min="12023" max="12023" width="3" style="1" bestFit="1" customWidth="1"/>
    <col min="12024" max="12024" width="32.28515625" style="1" customWidth="1"/>
    <col min="12025" max="12025" width="46.28515625" style="1" customWidth="1"/>
    <col min="12026" max="12026" width="19" style="1" customWidth="1"/>
    <col min="12027" max="12027" width="0" style="1" hidden="1" customWidth="1"/>
    <col min="12028" max="12028" width="17.7109375" style="1" customWidth="1"/>
    <col min="12029" max="12029" width="0" style="1" hidden="1" customWidth="1"/>
    <col min="12030" max="12030" width="22.28515625" style="1" customWidth="1"/>
    <col min="12031" max="12031" width="5.28515625" style="1" customWidth="1"/>
    <col min="12032" max="12032" width="36.28515625" style="1" customWidth="1"/>
    <col min="12033" max="12033" width="5.7109375" style="1" customWidth="1"/>
    <col min="12034" max="12034" width="0" style="1" hidden="1" customWidth="1"/>
    <col min="12035" max="12035" width="20.7109375" style="1" customWidth="1"/>
    <col min="12036" max="12036" width="4.85546875" style="1" customWidth="1"/>
    <col min="12037" max="12037" width="0" style="1" hidden="1" customWidth="1"/>
    <col min="12038" max="12038" width="24.7109375" style="1" customWidth="1"/>
    <col min="12039" max="12039" width="12.28515625" style="1" customWidth="1"/>
    <col min="12040" max="12040" width="0" style="1" hidden="1" customWidth="1"/>
    <col min="12041" max="12041" width="3.42578125" style="1" customWidth="1"/>
    <col min="12042" max="12042" width="0" style="1" hidden="1" customWidth="1"/>
    <col min="12043" max="12043" width="17.7109375" style="1" customWidth="1"/>
    <col min="12044" max="12044" width="3.42578125" style="1" customWidth="1"/>
    <col min="12045" max="12045" width="0" style="1" hidden="1" customWidth="1"/>
    <col min="12046" max="12046" width="23.7109375" style="1" customWidth="1"/>
    <col min="12047" max="12047" width="10" style="1" customWidth="1"/>
    <col min="12048" max="12048" width="0" style="1" hidden="1" customWidth="1"/>
    <col min="12049" max="12050" width="14.7109375" style="1" customWidth="1"/>
    <col min="12051" max="12051" width="12.85546875" style="1" customWidth="1"/>
    <col min="12052" max="12052" width="3.28515625" style="1" customWidth="1"/>
    <col min="12053" max="12053" width="30.28515625" style="1" customWidth="1"/>
    <col min="12054" max="12054" width="5" style="1" customWidth="1"/>
    <col min="12055" max="12055" width="0" style="1" hidden="1" customWidth="1"/>
    <col min="12056" max="12056" width="14.28515625" style="1" customWidth="1"/>
    <col min="12057" max="12057" width="5.7109375" style="1" customWidth="1"/>
    <col min="12058" max="12058" width="0" style="1" hidden="1" customWidth="1"/>
    <col min="12059" max="12059" width="17.28515625" style="1" customWidth="1"/>
    <col min="12060" max="12060" width="12.7109375" style="1" customWidth="1"/>
    <col min="12061" max="12061" width="0" style="1" hidden="1" customWidth="1"/>
    <col min="12062" max="12062" width="5.28515625" style="1" customWidth="1"/>
    <col min="12063" max="12063" width="0" style="1" hidden="1" customWidth="1"/>
    <col min="12064" max="12064" width="17" style="1" customWidth="1"/>
    <col min="12065" max="12065" width="6.28515625" style="1" customWidth="1"/>
    <col min="12066" max="12066" width="0" style="1" hidden="1" customWidth="1"/>
    <col min="12067" max="12067" width="14.28515625" style="1" customWidth="1"/>
    <col min="12068" max="12068" width="7.5703125" style="1" customWidth="1"/>
    <col min="12069" max="12069" width="0" style="1" hidden="1" customWidth="1"/>
    <col min="12070" max="12071" width="14.28515625" style="1" customWidth="1"/>
    <col min="12072" max="12072" width="20.85546875" style="1" customWidth="1"/>
    <col min="12073" max="12073" width="14.42578125" style="1" customWidth="1"/>
    <col min="12074" max="12074" width="15" style="1" customWidth="1"/>
    <col min="12075" max="12075" width="2.7109375" style="1" customWidth="1"/>
    <col min="12076" max="12076" width="11.7109375" style="1" customWidth="1"/>
    <col min="12077" max="12077" width="11.5703125" style="1" customWidth="1"/>
    <col min="12078" max="12078" width="2.28515625" style="1" customWidth="1"/>
    <col min="12079" max="12079" width="41" style="1" customWidth="1"/>
    <col min="12080" max="12080" width="14.28515625" style="1" customWidth="1"/>
    <col min="12081" max="12082" width="11.5703125" style="1" customWidth="1"/>
    <col min="12083" max="12083" width="21.85546875" style="1" customWidth="1"/>
    <col min="12084" max="12275" width="11.42578125" style="1"/>
    <col min="12276" max="12276" width="21.85546875" style="1" customWidth="1"/>
    <col min="12277" max="12277" width="13.85546875" style="1" customWidth="1"/>
    <col min="12278" max="12278" width="38.7109375" style="1" customWidth="1"/>
    <col min="12279" max="12279" width="3" style="1" bestFit="1" customWidth="1"/>
    <col min="12280" max="12280" width="32.28515625" style="1" customWidth="1"/>
    <col min="12281" max="12281" width="46.28515625" style="1" customWidth="1"/>
    <col min="12282" max="12282" width="19" style="1" customWidth="1"/>
    <col min="12283" max="12283" width="0" style="1" hidden="1" customWidth="1"/>
    <col min="12284" max="12284" width="17.7109375" style="1" customWidth="1"/>
    <col min="12285" max="12285" width="0" style="1" hidden="1" customWidth="1"/>
    <col min="12286" max="12286" width="22.28515625" style="1" customWidth="1"/>
    <col min="12287" max="12287" width="5.28515625" style="1" customWidth="1"/>
    <col min="12288" max="12288" width="36.28515625" style="1" customWidth="1"/>
    <col min="12289" max="12289" width="5.7109375" style="1" customWidth="1"/>
    <col min="12290" max="12290" width="0" style="1" hidden="1" customWidth="1"/>
    <col min="12291" max="12291" width="20.7109375" style="1" customWidth="1"/>
    <col min="12292" max="12292" width="4.85546875" style="1" customWidth="1"/>
    <col min="12293" max="12293" width="0" style="1" hidden="1" customWidth="1"/>
    <col min="12294" max="12294" width="24.7109375" style="1" customWidth="1"/>
    <col min="12295" max="12295" width="12.28515625" style="1" customWidth="1"/>
    <col min="12296" max="12296" width="0" style="1" hidden="1" customWidth="1"/>
    <col min="12297" max="12297" width="3.42578125" style="1" customWidth="1"/>
    <col min="12298" max="12298" width="0" style="1" hidden="1" customWidth="1"/>
    <col min="12299" max="12299" width="17.7109375" style="1" customWidth="1"/>
    <col min="12300" max="12300" width="3.42578125" style="1" customWidth="1"/>
    <col min="12301" max="12301" width="0" style="1" hidden="1" customWidth="1"/>
    <col min="12302" max="12302" width="23.7109375" style="1" customWidth="1"/>
    <col min="12303" max="12303" width="10" style="1" customWidth="1"/>
    <col min="12304" max="12304" width="0" style="1" hidden="1" customWidth="1"/>
    <col min="12305" max="12306" width="14.7109375" style="1" customWidth="1"/>
    <col min="12307" max="12307" width="12.85546875" style="1" customWidth="1"/>
    <col min="12308" max="12308" width="3.28515625" style="1" customWidth="1"/>
    <col min="12309" max="12309" width="30.28515625" style="1" customWidth="1"/>
    <col min="12310" max="12310" width="5" style="1" customWidth="1"/>
    <col min="12311" max="12311" width="0" style="1" hidden="1" customWidth="1"/>
    <col min="12312" max="12312" width="14.28515625" style="1" customWidth="1"/>
    <col min="12313" max="12313" width="5.7109375" style="1" customWidth="1"/>
    <col min="12314" max="12314" width="0" style="1" hidden="1" customWidth="1"/>
    <col min="12315" max="12315" width="17.28515625" style="1" customWidth="1"/>
    <col min="12316" max="12316" width="12.7109375" style="1" customWidth="1"/>
    <col min="12317" max="12317" width="0" style="1" hidden="1" customWidth="1"/>
    <col min="12318" max="12318" width="5.28515625" style="1" customWidth="1"/>
    <col min="12319" max="12319" width="0" style="1" hidden="1" customWidth="1"/>
    <col min="12320" max="12320" width="17" style="1" customWidth="1"/>
    <col min="12321" max="12321" width="6.28515625" style="1" customWidth="1"/>
    <col min="12322" max="12322" width="0" style="1" hidden="1" customWidth="1"/>
    <col min="12323" max="12323" width="14.28515625" style="1" customWidth="1"/>
    <col min="12324" max="12324" width="7.5703125" style="1" customWidth="1"/>
    <col min="12325" max="12325" width="0" style="1" hidden="1" customWidth="1"/>
    <col min="12326" max="12327" width="14.28515625" style="1" customWidth="1"/>
    <col min="12328" max="12328" width="20.85546875" style="1" customWidth="1"/>
    <col min="12329" max="12329" width="14.42578125" style="1" customWidth="1"/>
    <col min="12330" max="12330" width="15" style="1" customWidth="1"/>
    <col min="12331" max="12331" width="2.7109375" style="1" customWidth="1"/>
    <col min="12332" max="12332" width="11.7109375" style="1" customWidth="1"/>
    <col min="12333" max="12333" width="11.5703125" style="1" customWidth="1"/>
    <col min="12334" max="12334" width="2.28515625" style="1" customWidth="1"/>
    <col min="12335" max="12335" width="41" style="1" customWidth="1"/>
    <col min="12336" max="12336" width="14.28515625" style="1" customWidth="1"/>
    <col min="12337" max="12338" width="11.5703125" style="1" customWidth="1"/>
    <col min="12339" max="12339" width="21.85546875" style="1" customWidth="1"/>
    <col min="12340" max="12531" width="11.42578125" style="1"/>
    <col min="12532" max="12532" width="21.85546875" style="1" customWidth="1"/>
    <col min="12533" max="12533" width="13.85546875" style="1" customWidth="1"/>
    <col min="12534" max="12534" width="38.7109375" style="1" customWidth="1"/>
    <col min="12535" max="12535" width="3" style="1" bestFit="1" customWidth="1"/>
    <col min="12536" max="12536" width="32.28515625" style="1" customWidth="1"/>
    <col min="12537" max="12537" width="46.28515625" style="1" customWidth="1"/>
    <col min="12538" max="12538" width="19" style="1" customWidth="1"/>
    <col min="12539" max="12539" width="0" style="1" hidden="1" customWidth="1"/>
    <col min="12540" max="12540" width="17.7109375" style="1" customWidth="1"/>
    <col min="12541" max="12541" width="0" style="1" hidden="1" customWidth="1"/>
    <col min="12542" max="12542" width="22.28515625" style="1" customWidth="1"/>
    <col min="12543" max="12543" width="5.28515625" style="1" customWidth="1"/>
    <col min="12544" max="12544" width="36.28515625" style="1" customWidth="1"/>
    <col min="12545" max="12545" width="5.7109375" style="1" customWidth="1"/>
    <col min="12546" max="12546" width="0" style="1" hidden="1" customWidth="1"/>
    <col min="12547" max="12547" width="20.7109375" style="1" customWidth="1"/>
    <col min="12548" max="12548" width="4.85546875" style="1" customWidth="1"/>
    <col min="12549" max="12549" width="0" style="1" hidden="1" customWidth="1"/>
    <col min="12550" max="12550" width="24.7109375" style="1" customWidth="1"/>
    <col min="12551" max="12551" width="12.28515625" style="1" customWidth="1"/>
    <col min="12552" max="12552" width="0" style="1" hidden="1" customWidth="1"/>
    <col min="12553" max="12553" width="3.42578125" style="1" customWidth="1"/>
    <col min="12554" max="12554" width="0" style="1" hidden="1" customWidth="1"/>
    <col min="12555" max="12555" width="17.7109375" style="1" customWidth="1"/>
    <col min="12556" max="12556" width="3.42578125" style="1" customWidth="1"/>
    <col min="12557" max="12557" width="0" style="1" hidden="1" customWidth="1"/>
    <col min="12558" max="12558" width="23.7109375" style="1" customWidth="1"/>
    <col min="12559" max="12559" width="10" style="1" customWidth="1"/>
    <col min="12560" max="12560" width="0" style="1" hidden="1" customWidth="1"/>
    <col min="12561" max="12562" width="14.7109375" style="1" customWidth="1"/>
    <col min="12563" max="12563" width="12.85546875" style="1" customWidth="1"/>
    <col min="12564" max="12564" width="3.28515625" style="1" customWidth="1"/>
    <col min="12565" max="12565" width="30.28515625" style="1" customWidth="1"/>
    <col min="12566" max="12566" width="5" style="1" customWidth="1"/>
    <col min="12567" max="12567" width="0" style="1" hidden="1" customWidth="1"/>
    <col min="12568" max="12568" width="14.28515625" style="1" customWidth="1"/>
    <col min="12569" max="12569" width="5.7109375" style="1" customWidth="1"/>
    <col min="12570" max="12570" width="0" style="1" hidden="1" customWidth="1"/>
    <col min="12571" max="12571" width="17.28515625" style="1" customWidth="1"/>
    <col min="12572" max="12572" width="12.7109375" style="1" customWidth="1"/>
    <col min="12573" max="12573" width="0" style="1" hidden="1" customWidth="1"/>
    <col min="12574" max="12574" width="5.28515625" style="1" customWidth="1"/>
    <col min="12575" max="12575" width="0" style="1" hidden="1" customWidth="1"/>
    <col min="12576" max="12576" width="17" style="1" customWidth="1"/>
    <col min="12577" max="12577" width="6.28515625" style="1" customWidth="1"/>
    <col min="12578" max="12578" width="0" style="1" hidden="1" customWidth="1"/>
    <col min="12579" max="12579" width="14.28515625" style="1" customWidth="1"/>
    <col min="12580" max="12580" width="7.5703125" style="1" customWidth="1"/>
    <col min="12581" max="12581" width="0" style="1" hidden="1" customWidth="1"/>
    <col min="12582" max="12583" width="14.28515625" style="1" customWidth="1"/>
    <col min="12584" max="12584" width="20.85546875" style="1" customWidth="1"/>
    <col min="12585" max="12585" width="14.42578125" style="1" customWidth="1"/>
    <col min="12586" max="12586" width="15" style="1" customWidth="1"/>
    <col min="12587" max="12587" width="2.7109375" style="1" customWidth="1"/>
    <col min="12588" max="12588" width="11.7109375" style="1" customWidth="1"/>
    <col min="12589" max="12589" width="11.5703125" style="1" customWidth="1"/>
    <col min="12590" max="12590" width="2.28515625" style="1" customWidth="1"/>
    <col min="12591" max="12591" width="41" style="1" customWidth="1"/>
    <col min="12592" max="12592" width="14.28515625" style="1" customWidth="1"/>
    <col min="12593" max="12594" width="11.5703125" style="1" customWidth="1"/>
    <col min="12595" max="12595" width="21.85546875" style="1" customWidth="1"/>
    <col min="12596" max="12787" width="11.42578125" style="1"/>
    <col min="12788" max="12788" width="21.85546875" style="1" customWidth="1"/>
    <col min="12789" max="12789" width="13.85546875" style="1" customWidth="1"/>
    <col min="12790" max="12790" width="38.7109375" style="1" customWidth="1"/>
    <col min="12791" max="12791" width="3" style="1" bestFit="1" customWidth="1"/>
    <col min="12792" max="12792" width="32.28515625" style="1" customWidth="1"/>
    <col min="12793" max="12793" width="46.28515625" style="1" customWidth="1"/>
    <col min="12794" max="12794" width="19" style="1" customWidth="1"/>
    <col min="12795" max="12795" width="0" style="1" hidden="1" customWidth="1"/>
    <col min="12796" max="12796" width="17.7109375" style="1" customWidth="1"/>
    <col min="12797" max="12797" width="0" style="1" hidden="1" customWidth="1"/>
    <col min="12798" max="12798" width="22.28515625" style="1" customWidth="1"/>
    <col min="12799" max="12799" width="5.28515625" style="1" customWidth="1"/>
    <col min="12800" max="12800" width="36.28515625" style="1" customWidth="1"/>
    <col min="12801" max="12801" width="5.7109375" style="1" customWidth="1"/>
    <col min="12802" max="12802" width="0" style="1" hidden="1" customWidth="1"/>
    <col min="12803" max="12803" width="20.7109375" style="1" customWidth="1"/>
    <col min="12804" max="12804" width="4.85546875" style="1" customWidth="1"/>
    <col min="12805" max="12805" width="0" style="1" hidden="1" customWidth="1"/>
    <col min="12806" max="12806" width="24.7109375" style="1" customWidth="1"/>
    <col min="12807" max="12807" width="12.28515625" style="1" customWidth="1"/>
    <col min="12808" max="12808" width="0" style="1" hidden="1" customWidth="1"/>
    <col min="12809" max="12809" width="3.42578125" style="1" customWidth="1"/>
    <col min="12810" max="12810" width="0" style="1" hidden="1" customWidth="1"/>
    <col min="12811" max="12811" width="17.7109375" style="1" customWidth="1"/>
    <col min="12812" max="12812" width="3.42578125" style="1" customWidth="1"/>
    <col min="12813" max="12813" width="0" style="1" hidden="1" customWidth="1"/>
    <col min="12814" max="12814" width="23.7109375" style="1" customWidth="1"/>
    <col min="12815" max="12815" width="10" style="1" customWidth="1"/>
    <col min="12816" max="12816" width="0" style="1" hidden="1" customWidth="1"/>
    <col min="12817" max="12818" width="14.7109375" style="1" customWidth="1"/>
    <col min="12819" max="12819" width="12.85546875" style="1" customWidth="1"/>
    <col min="12820" max="12820" width="3.28515625" style="1" customWidth="1"/>
    <col min="12821" max="12821" width="30.28515625" style="1" customWidth="1"/>
    <col min="12822" max="12822" width="5" style="1" customWidth="1"/>
    <col min="12823" max="12823" width="0" style="1" hidden="1" customWidth="1"/>
    <col min="12824" max="12824" width="14.28515625" style="1" customWidth="1"/>
    <col min="12825" max="12825" width="5.7109375" style="1" customWidth="1"/>
    <col min="12826" max="12826" width="0" style="1" hidden="1" customWidth="1"/>
    <col min="12827" max="12827" width="17.28515625" style="1" customWidth="1"/>
    <col min="12828" max="12828" width="12.7109375" style="1" customWidth="1"/>
    <col min="12829" max="12829" width="0" style="1" hidden="1" customWidth="1"/>
    <col min="12830" max="12830" width="5.28515625" style="1" customWidth="1"/>
    <col min="12831" max="12831" width="0" style="1" hidden="1" customWidth="1"/>
    <col min="12832" max="12832" width="17" style="1" customWidth="1"/>
    <col min="12833" max="12833" width="6.28515625" style="1" customWidth="1"/>
    <col min="12834" max="12834" width="0" style="1" hidden="1" customWidth="1"/>
    <col min="12835" max="12835" width="14.28515625" style="1" customWidth="1"/>
    <col min="12836" max="12836" width="7.5703125" style="1" customWidth="1"/>
    <col min="12837" max="12837" width="0" style="1" hidden="1" customWidth="1"/>
    <col min="12838" max="12839" width="14.28515625" style="1" customWidth="1"/>
    <col min="12840" max="12840" width="20.85546875" style="1" customWidth="1"/>
    <col min="12841" max="12841" width="14.42578125" style="1" customWidth="1"/>
    <col min="12842" max="12842" width="15" style="1" customWidth="1"/>
    <col min="12843" max="12843" width="2.7109375" style="1" customWidth="1"/>
    <col min="12844" max="12844" width="11.7109375" style="1" customWidth="1"/>
    <col min="12845" max="12845" width="11.5703125" style="1" customWidth="1"/>
    <col min="12846" max="12846" width="2.28515625" style="1" customWidth="1"/>
    <col min="12847" max="12847" width="41" style="1" customWidth="1"/>
    <col min="12848" max="12848" width="14.28515625" style="1" customWidth="1"/>
    <col min="12849" max="12850" width="11.5703125" style="1" customWidth="1"/>
    <col min="12851" max="12851" width="21.85546875" style="1" customWidth="1"/>
    <col min="12852" max="13043" width="11.42578125" style="1"/>
    <col min="13044" max="13044" width="21.85546875" style="1" customWidth="1"/>
    <col min="13045" max="13045" width="13.85546875" style="1" customWidth="1"/>
    <col min="13046" max="13046" width="38.7109375" style="1" customWidth="1"/>
    <col min="13047" max="13047" width="3" style="1" bestFit="1" customWidth="1"/>
    <col min="13048" max="13048" width="32.28515625" style="1" customWidth="1"/>
    <col min="13049" max="13049" width="46.28515625" style="1" customWidth="1"/>
    <col min="13050" max="13050" width="19" style="1" customWidth="1"/>
    <col min="13051" max="13051" width="0" style="1" hidden="1" customWidth="1"/>
    <col min="13052" max="13052" width="17.7109375" style="1" customWidth="1"/>
    <col min="13053" max="13053" width="0" style="1" hidden="1" customWidth="1"/>
    <col min="13054" max="13054" width="22.28515625" style="1" customWidth="1"/>
    <col min="13055" max="13055" width="5.28515625" style="1" customWidth="1"/>
    <col min="13056" max="13056" width="36.28515625" style="1" customWidth="1"/>
    <col min="13057" max="13057" width="5.7109375" style="1" customWidth="1"/>
    <col min="13058" max="13058" width="0" style="1" hidden="1" customWidth="1"/>
    <col min="13059" max="13059" width="20.7109375" style="1" customWidth="1"/>
    <col min="13060" max="13060" width="4.85546875" style="1" customWidth="1"/>
    <col min="13061" max="13061" width="0" style="1" hidden="1" customWidth="1"/>
    <col min="13062" max="13062" width="24.7109375" style="1" customWidth="1"/>
    <col min="13063" max="13063" width="12.28515625" style="1" customWidth="1"/>
    <col min="13064" max="13064" width="0" style="1" hidden="1" customWidth="1"/>
    <col min="13065" max="13065" width="3.42578125" style="1" customWidth="1"/>
    <col min="13066" max="13066" width="0" style="1" hidden="1" customWidth="1"/>
    <col min="13067" max="13067" width="17.7109375" style="1" customWidth="1"/>
    <col min="13068" max="13068" width="3.42578125" style="1" customWidth="1"/>
    <col min="13069" max="13069" width="0" style="1" hidden="1" customWidth="1"/>
    <col min="13070" max="13070" width="23.7109375" style="1" customWidth="1"/>
    <col min="13071" max="13071" width="10" style="1" customWidth="1"/>
    <col min="13072" max="13072" width="0" style="1" hidden="1" customWidth="1"/>
    <col min="13073" max="13074" width="14.7109375" style="1" customWidth="1"/>
    <col min="13075" max="13075" width="12.85546875" style="1" customWidth="1"/>
    <col min="13076" max="13076" width="3.28515625" style="1" customWidth="1"/>
    <col min="13077" max="13077" width="30.28515625" style="1" customWidth="1"/>
    <col min="13078" max="13078" width="5" style="1" customWidth="1"/>
    <col min="13079" max="13079" width="0" style="1" hidden="1" customWidth="1"/>
    <col min="13080" max="13080" width="14.28515625" style="1" customWidth="1"/>
    <col min="13081" max="13081" width="5.7109375" style="1" customWidth="1"/>
    <col min="13082" max="13082" width="0" style="1" hidden="1" customWidth="1"/>
    <col min="13083" max="13083" width="17.28515625" style="1" customWidth="1"/>
    <col min="13084" max="13084" width="12.7109375" style="1" customWidth="1"/>
    <col min="13085" max="13085" width="0" style="1" hidden="1" customWidth="1"/>
    <col min="13086" max="13086" width="5.28515625" style="1" customWidth="1"/>
    <col min="13087" max="13087" width="0" style="1" hidden="1" customWidth="1"/>
    <col min="13088" max="13088" width="17" style="1" customWidth="1"/>
    <col min="13089" max="13089" width="6.28515625" style="1" customWidth="1"/>
    <col min="13090" max="13090" width="0" style="1" hidden="1" customWidth="1"/>
    <col min="13091" max="13091" width="14.28515625" style="1" customWidth="1"/>
    <col min="13092" max="13092" width="7.5703125" style="1" customWidth="1"/>
    <col min="13093" max="13093" width="0" style="1" hidden="1" customWidth="1"/>
    <col min="13094" max="13095" width="14.28515625" style="1" customWidth="1"/>
    <col min="13096" max="13096" width="20.85546875" style="1" customWidth="1"/>
    <col min="13097" max="13097" width="14.42578125" style="1" customWidth="1"/>
    <col min="13098" max="13098" width="15" style="1" customWidth="1"/>
    <col min="13099" max="13099" width="2.7109375" style="1" customWidth="1"/>
    <col min="13100" max="13100" width="11.7109375" style="1" customWidth="1"/>
    <col min="13101" max="13101" width="11.5703125" style="1" customWidth="1"/>
    <col min="13102" max="13102" width="2.28515625" style="1" customWidth="1"/>
    <col min="13103" max="13103" width="41" style="1" customWidth="1"/>
    <col min="13104" max="13104" width="14.28515625" style="1" customWidth="1"/>
    <col min="13105" max="13106" width="11.5703125" style="1" customWidth="1"/>
    <col min="13107" max="13107" width="21.85546875" style="1" customWidth="1"/>
    <col min="13108" max="13299" width="11.42578125" style="1"/>
    <col min="13300" max="13300" width="21.85546875" style="1" customWidth="1"/>
    <col min="13301" max="13301" width="13.85546875" style="1" customWidth="1"/>
    <col min="13302" max="13302" width="38.7109375" style="1" customWidth="1"/>
    <col min="13303" max="13303" width="3" style="1" bestFit="1" customWidth="1"/>
    <col min="13304" max="13304" width="32.28515625" style="1" customWidth="1"/>
    <col min="13305" max="13305" width="46.28515625" style="1" customWidth="1"/>
    <col min="13306" max="13306" width="19" style="1" customWidth="1"/>
    <col min="13307" max="13307" width="0" style="1" hidden="1" customWidth="1"/>
    <col min="13308" max="13308" width="17.7109375" style="1" customWidth="1"/>
    <col min="13309" max="13309" width="0" style="1" hidden="1" customWidth="1"/>
    <col min="13310" max="13310" width="22.28515625" style="1" customWidth="1"/>
    <col min="13311" max="13311" width="5.28515625" style="1" customWidth="1"/>
    <col min="13312" max="13312" width="36.28515625" style="1" customWidth="1"/>
    <col min="13313" max="13313" width="5.7109375" style="1" customWidth="1"/>
    <col min="13314" max="13314" width="0" style="1" hidden="1" customWidth="1"/>
    <col min="13315" max="13315" width="20.7109375" style="1" customWidth="1"/>
    <col min="13316" max="13316" width="4.85546875" style="1" customWidth="1"/>
    <col min="13317" max="13317" width="0" style="1" hidden="1" customWidth="1"/>
    <col min="13318" max="13318" width="24.7109375" style="1" customWidth="1"/>
    <col min="13319" max="13319" width="12.28515625" style="1" customWidth="1"/>
    <col min="13320" max="13320" width="0" style="1" hidden="1" customWidth="1"/>
    <col min="13321" max="13321" width="3.42578125" style="1" customWidth="1"/>
    <col min="13322" max="13322" width="0" style="1" hidden="1" customWidth="1"/>
    <col min="13323" max="13323" width="17.7109375" style="1" customWidth="1"/>
    <col min="13324" max="13324" width="3.42578125" style="1" customWidth="1"/>
    <col min="13325" max="13325" width="0" style="1" hidden="1" customWidth="1"/>
    <col min="13326" max="13326" width="23.7109375" style="1" customWidth="1"/>
    <col min="13327" max="13327" width="10" style="1" customWidth="1"/>
    <col min="13328" max="13328" width="0" style="1" hidden="1" customWidth="1"/>
    <col min="13329" max="13330" width="14.7109375" style="1" customWidth="1"/>
    <col min="13331" max="13331" width="12.85546875" style="1" customWidth="1"/>
    <col min="13332" max="13332" width="3.28515625" style="1" customWidth="1"/>
    <col min="13333" max="13333" width="30.28515625" style="1" customWidth="1"/>
    <col min="13334" max="13334" width="5" style="1" customWidth="1"/>
    <col min="13335" max="13335" width="0" style="1" hidden="1" customWidth="1"/>
    <col min="13336" max="13336" width="14.28515625" style="1" customWidth="1"/>
    <col min="13337" max="13337" width="5.7109375" style="1" customWidth="1"/>
    <col min="13338" max="13338" width="0" style="1" hidden="1" customWidth="1"/>
    <col min="13339" max="13339" width="17.28515625" style="1" customWidth="1"/>
    <col min="13340" max="13340" width="12.7109375" style="1" customWidth="1"/>
    <col min="13341" max="13341" width="0" style="1" hidden="1" customWidth="1"/>
    <col min="13342" max="13342" width="5.28515625" style="1" customWidth="1"/>
    <col min="13343" max="13343" width="0" style="1" hidden="1" customWidth="1"/>
    <col min="13344" max="13344" width="17" style="1" customWidth="1"/>
    <col min="13345" max="13345" width="6.28515625" style="1" customWidth="1"/>
    <col min="13346" max="13346" width="0" style="1" hidden="1" customWidth="1"/>
    <col min="13347" max="13347" width="14.28515625" style="1" customWidth="1"/>
    <col min="13348" max="13348" width="7.5703125" style="1" customWidth="1"/>
    <col min="13349" max="13349" width="0" style="1" hidden="1" customWidth="1"/>
    <col min="13350" max="13351" width="14.28515625" style="1" customWidth="1"/>
    <col min="13352" max="13352" width="20.85546875" style="1" customWidth="1"/>
    <col min="13353" max="13353" width="14.42578125" style="1" customWidth="1"/>
    <col min="13354" max="13354" width="15" style="1" customWidth="1"/>
    <col min="13355" max="13355" width="2.7109375" style="1" customWidth="1"/>
    <col min="13356" max="13356" width="11.7109375" style="1" customWidth="1"/>
    <col min="13357" max="13357" width="11.5703125" style="1" customWidth="1"/>
    <col min="13358" max="13358" width="2.28515625" style="1" customWidth="1"/>
    <col min="13359" max="13359" width="41" style="1" customWidth="1"/>
    <col min="13360" max="13360" width="14.28515625" style="1" customWidth="1"/>
    <col min="13361" max="13362" width="11.5703125" style="1" customWidth="1"/>
    <col min="13363" max="13363" width="21.85546875" style="1" customWidth="1"/>
    <col min="13364" max="13555" width="11.42578125" style="1"/>
    <col min="13556" max="13556" width="21.85546875" style="1" customWidth="1"/>
    <col min="13557" max="13557" width="13.85546875" style="1" customWidth="1"/>
    <col min="13558" max="13558" width="38.7109375" style="1" customWidth="1"/>
    <col min="13559" max="13559" width="3" style="1" bestFit="1" customWidth="1"/>
    <col min="13560" max="13560" width="32.28515625" style="1" customWidth="1"/>
    <col min="13561" max="13561" width="46.28515625" style="1" customWidth="1"/>
    <col min="13562" max="13562" width="19" style="1" customWidth="1"/>
    <col min="13563" max="13563" width="0" style="1" hidden="1" customWidth="1"/>
    <col min="13564" max="13564" width="17.7109375" style="1" customWidth="1"/>
    <col min="13565" max="13565" width="0" style="1" hidden="1" customWidth="1"/>
    <col min="13566" max="13566" width="22.28515625" style="1" customWidth="1"/>
    <col min="13567" max="13567" width="5.28515625" style="1" customWidth="1"/>
    <col min="13568" max="13568" width="36.28515625" style="1" customWidth="1"/>
    <col min="13569" max="13569" width="5.7109375" style="1" customWidth="1"/>
    <col min="13570" max="13570" width="0" style="1" hidden="1" customWidth="1"/>
    <col min="13571" max="13571" width="20.7109375" style="1" customWidth="1"/>
    <col min="13572" max="13572" width="4.85546875" style="1" customWidth="1"/>
    <col min="13573" max="13573" width="0" style="1" hidden="1" customWidth="1"/>
    <col min="13574" max="13574" width="24.7109375" style="1" customWidth="1"/>
    <col min="13575" max="13575" width="12.28515625" style="1" customWidth="1"/>
    <col min="13576" max="13576" width="0" style="1" hidden="1" customWidth="1"/>
    <col min="13577" max="13577" width="3.42578125" style="1" customWidth="1"/>
    <col min="13578" max="13578" width="0" style="1" hidden="1" customWidth="1"/>
    <col min="13579" max="13579" width="17.7109375" style="1" customWidth="1"/>
    <col min="13580" max="13580" width="3.42578125" style="1" customWidth="1"/>
    <col min="13581" max="13581" width="0" style="1" hidden="1" customWidth="1"/>
    <col min="13582" max="13582" width="23.7109375" style="1" customWidth="1"/>
    <col min="13583" max="13583" width="10" style="1" customWidth="1"/>
    <col min="13584" max="13584" width="0" style="1" hidden="1" customWidth="1"/>
    <col min="13585" max="13586" width="14.7109375" style="1" customWidth="1"/>
    <col min="13587" max="13587" width="12.85546875" style="1" customWidth="1"/>
    <col min="13588" max="13588" width="3.28515625" style="1" customWidth="1"/>
    <col min="13589" max="13589" width="30.28515625" style="1" customWidth="1"/>
    <col min="13590" max="13590" width="5" style="1" customWidth="1"/>
    <col min="13591" max="13591" width="0" style="1" hidden="1" customWidth="1"/>
    <col min="13592" max="13592" width="14.28515625" style="1" customWidth="1"/>
    <col min="13593" max="13593" width="5.7109375" style="1" customWidth="1"/>
    <col min="13594" max="13594" width="0" style="1" hidden="1" customWidth="1"/>
    <col min="13595" max="13595" width="17.28515625" style="1" customWidth="1"/>
    <col min="13596" max="13596" width="12.7109375" style="1" customWidth="1"/>
    <col min="13597" max="13597" width="0" style="1" hidden="1" customWidth="1"/>
    <col min="13598" max="13598" width="5.28515625" style="1" customWidth="1"/>
    <col min="13599" max="13599" width="0" style="1" hidden="1" customWidth="1"/>
    <col min="13600" max="13600" width="17" style="1" customWidth="1"/>
    <col min="13601" max="13601" width="6.28515625" style="1" customWidth="1"/>
    <col min="13602" max="13602" width="0" style="1" hidden="1" customWidth="1"/>
    <col min="13603" max="13603" width="14.28515625" style="1" customWidth="1"/>
    <col min="13604" max="13604" width="7.5703125" style="1" customWidth="1"/>
    <col min="13605" max="13605" width="0" style="1" hidden="1" customWidth="1"/>
    <col min="13606" max="13607" width="14.28515625" style="1" customWidth="1"/>
    <col min="13608" max="13608" width="20.85546875" style="1" customWidth="1"/>
    <col min="13609" max="13609" width="14.42578125" style="1" customWidth="1"/>
    <col min="13610" max="13610" width="15" style="1" customWidth="1"/>
    <col min="13611" max="13611" width="2.7109375" style="1" customWidth="1"/>
    <col min="13612" max="13612" width="11.7109375" style="1" customWidth="1"/>
    <col min="13613" max="13613" width="11.5703125" style="1" customWidth="1"/>
    <col min="13614" max="13614" width="2.28515625" style="1" customWidth="1"/>
    <col min="13615" max="13615" width="41" style="1" customWidth="1"/>
    <col min="13616" max="13616" width="14.28515625" style="1" customWidth="1"/>
    <col min="13617" max="13618" width="11.5703125" style="1" customWidth="1"/>
    <col min="13619" max="13619" width="21.85546875" style="1" customWidth="1"/>
    <col min="13620" max="13811" width="11.42578125" style="1"/>
    <col min="13812" max="13812" width="21.85546875" style="1" customWidth="1"/>
    <col min="13813" max="13813" width="13.85546875" style="1" customWidth="1"/>
    <col min="13814" max="13814" width="38.7109375" style="1" customWidth="1"/>
    <col min="13815" max="13815" width="3" style="1" bestFit="1" customWidth="1"/>
    <col min="13816" max="13816" width="32.28515625" style="1" customWidth="1"/>
    <col min="13817" max="13817" width="46.28515625" style="1" customWidth="1"/>
    <col min="13818" max="13818" width="19" style="1" customWidth="1"/>
    <col min="13819" max="13819" width="0" style="1" hidden="1" customWidth="1"/>
    <col min="13820" max="13820" width="17.7109375" style="1" customWidth="1"/>
    <col min="13821" max="13821" width="0" style="1" hidden="1" customWidth="1"/>
    <col min="13822" max="13822" width="22.28515625" style="1" customWidth="1"/>
    <col min="13823" max="13823" width="5.28515625" style="1" customWidth="1"/>
    <col min="13824" max="13824" width="36.28515625" style="1" customWidth="1"/>
    <col min="13825" max="13825" width="5.7109375" style="1" customWidth="1"/>
    <col min="13826" max="13826" width="0" style="1" hidden="1" customWidth="1"/>
    <col min="13827" max="13827" width="20.7109375" style="1" customWidth="1"/>
    <col min="13828" max="13828" width="4.85546875" style="1" customWidth="1"/>
    <col min="13829" max="13829" width="0" style="1" hidden="1" customWidth="1"/>
    <col min="13830" max="13830" width="24.7109375" style="1" customWidth="1"/>
    <col min="13831" max="13831" width="12.28515625" style="1" customWidth="1"/>
    <col min="13832" max="13832" width="0" style="1" hidden="1" customWidth="1"/>
    <col min="13833" max="13833" width="3.42578125" style="1" customWidth="1"/>
    <col min="13834" max="13834" width="0" style="1" hidden="1" customWidth="1"/>
    <col min="13835" max="13835" width="17.7109375" style="1" customWidth="1"/>
    <col min="13836" max="13836" width="3.42578125" style="1" customWidth="1"/>
    <col min="13837" max="13837" width="0" style="1" hidden="1" customWidth="1"/>
    <col min="13838" max="13838" width="23.7109375" style="1" customWidth="1"/>
    <col min="13839" max="13839" width="10" style="1" customWidth="1"/>
    <col min="13840" max="13840" width="0" style="1" hidden="1" customWidth="1"/>
    <col min="13841" max="13842" width="14.7109375" style="1" customWidth="1"/>
    <col min="13843" max="13843" width="12.85546875" style="1" customWidth="1"/>
    <col min="13844" max="13844" width="3.28515625" style="1" customWidth="1"/>
    <col min="13845" max="13845" width="30.28515625" style="1" customWidth="1"/>
    <col min="13846" max="13846" width="5" style="1" customWidth="1"/>
    <col min="13847" max="13847" width="0" style="1" hidden="1" customWidth="1"/>
    <col min="13848" max="13848" width="14.28515625" style="1" customWidth="1"/>
    <col min="13849" max="13849" width="5.7109375" style="1" customWidth="1"/>
    <col min="13850" max="13850" width="0" style="1" hidden="1" customWidth="1"/>
    <col min="13851" max="13851" width="17.28515625" style="1" customWidth="1"/>
    <col min="13852" max="13852" width="12.7109375" style="1" customWidth="1"/>
    <col min="13853" max="13853" width="0" style="1" hidden="1" customWidth="1"/>
    <col min="13854" max="13854" width="5.28515625" style="1" customWidth="1"/>
    <col min="13855" max="13855" width="0" style="1" hidden="1" customWidth="1"/>
    <col min="13856" max="13856" width="17" style="1" customWidth="1"/>
    <col min="13857" max="13857" width="6.28515625" style="1" customWidth="1"/>
    <col min="13858" max="13858" width="0" style="1" hidden="1" customWidth="1"/>
    <col min="13859" max="13859" width="14.28515625" style="1" customWidth="1"/>
    <col min="13860" max="13860" width="7.5703125" style="1" customWidth="1"/>
    <col min="13861" max="13861" width="0" style="1" hidden="1" customWidth="1"/>
    <col min="13862" max="13863" width="14.28515625" style="1" customWidth="1"/>
    <col min="13864" max="13864" width="20.85546875" style="1" customWidth="1"/>
    <col min="13865" max="13865" width="14.42578125" style="1" customWidth="1"/>
    <col min="13866" max="13866" width="15" style="1" customWidth="1"/>
    <col min="13867" max="13867" width="2.7109375" style="1" customWidth="1"/>
    <col min="13868" max="13868" width="11.7109375" style="1" customWidth="1"/>
    <col min="13869" max="13869" width="11.5703125" style="1" customWidth="1"/>
    <col min="13870" max="13870" width="2.28515625" style="1" customWidth="1"/>
    <col min="13871" max="13871" width="41" style="1" customWidth="1"/>
    <col min="13872" max="13872" width="14.28515625" style="1" customWidth="1"/>
    <col min="13873" max="13874" width="11.5703125" style="1" customWidth="1"/>
    <col min="13875" max="13875" width="21.85546875" style="1" customWidth="1"/>
    <col min="13876" max="14067" width="11.42578125" style="1"/>
    <col min="14068" max="14068" width="21.85546875" style="1" customWidth="1"/>
    <col min="14069" max="14069" width="13.85546875" style="1" customWidth="1"/>
    <col min="14070" max="14070" width="38.7109375" style="1" customWidth="1"/>
    <col min="14071" max="14071" width="3" style="1" bestFit="1" customWidth="1"/>
    <col min="14072" max="14072" width="32.28515625" style="1" customWidth="1"/>
    <col min="14073" max="14073" width="46.28515625" style="1" customWidth="1"/>
    <col min="14074" max="14074" width="19" style="1" customWidth="1"/>
    <col min="14075" max="14075" width="0" style="1" hidden="1" customWidth="1"/>
    <col min="14076" max="14076" width="17.7109375" style="1" customWidth="1"/>
    <col min="14077" max="14077" width="0" style="1" hidden="1" customWidth="1"/>
    <col min="14078" max="14078" width="22.28515625" style="1" customWidth="1"/>
    <col min="14079" max="14079" width="5.28515625" style="1" customWidth="1"/>
    <col min="14080" max="14080" width="36.28515625" style="1" customWidth="1"/>
    <col min="14081" max="14081" width="5.7109375" style="1" customWidth="1"/>
    <col min="14082" max="14082" width="0" style="1" hidden="1" customWidth="1"/>
    <col min="14083" max="14083" width="20.7109375" style="1" customWidth="1"/>
    <col min="14084" max="14084" width="4.85546875" style="1" customWidth="1"/>
    <col min="14085" max="14085" width="0" style="1" hidden="1" customWidth="1"/>
    <col min="14086" max="14086" width="24.7109375" style="1" customWidth="1"/>
    <col min="14087" max="14087" width="12.28515625" style="1" customWidth="1"/>
    <col min="14088" max="14088" width="0" style="1" hidden="1" customWidth="1"/>
    <col min="14089" max="14089" width="3.42578125" style="1" customWidth="1"/>
    <col min="14090" max="14090" width="0" style="1" hidden="1" customWidth="1"/>
    <col min="14091" max="14091" width="17.7109375" style="1" customWidth="1"/>
    <col min="14092" max="14092" width="3.42578125" style="1" customWidth="1"/>
    <col min="14093" max="14093" width="0" style="1" hidden="1" customWidth="1"/>
    <col min="14094" max="14094" width="23.7109375" style="1" customWidth="1"/>
    <col min="14095" max="14095" width="10" style="1" customWidth="1"/>
    <col min="14096" max="14096" width="0" style="1" hidden="1" customWidth="1"/>
    <col min="14097" max="14098" width="14.7109375" style="1" customWidth="1"/>
    <col min="14099" max="14099" width="12.85546875" style="1" customWidth="1"/>
    <col min="14100" max="14100" width="3.28515625" style="1" customWidth="1"/>
    <col min="14101" max="14101" width="30.28515625" style="1" customWidth="1"/>
    <col min="14102" max="14102" width="5" style="1" customWidth="1"/>
    <col min="14103" max="14103" width="0" style="1" hidden="1" customWidth="1"/>
    <col min="14104" max="14104" width="14.28515625" style="1" customWidth="1"/>
    <col min="14105" max="14105" width="5.7109375" style="1" customWidth="1"/>
    <col min="14106" max="14106" width="0" style="1" hidden="1" customWidth="1"/>
    <col min="14107" max="14107" width="17.28515625" style="1" customWidth="1"/>
    <col min="14108" max="14108" width="12.7109375" style="1" customWidth="1"/>
    <col min="14109" max="14109" width="0" style="1" hidden="1" customWidth="1"/>
    <col min="14110" max="14110" width="5.28515625" style="1" customWidth="1"/>
    <col min="14111" max="14111" width="0" style="1" hidden="1" customWidth="1"/>
    <col min="14112" max="14112" width="17" style="1" customWidth="1"/>
    <col min="14113" max="14113" width="6.28515625" style="1" customWidth="1"/>
    <col min="14114" max="14114" width="0" style="1" hidden="1" customWidth="1"/>
    <col min="14115" max="14115" width="14.28515625" style="1" customWidth="1"/>
    <col min="14116" max="14116" width="7.5703125" style="1" customWidth="1"/>
    <col min="14117" max="14117" width="0" style="1" hidden="1" customWidth="1"/>
    <col min="14118" max="14119" width="14.28515625" style="1" customWidth="1"/>
    <col min="14120" max="14120" width="20.85546875" style="1" customWidth="1"/>
    <col min="14121" max="14121" width="14.42578125" style="1" customWidth="1"/>
    <col min="14122" max="14122" width="15" style="1" customWidth="1"/>
    <col min="14123" max="14123" width="2.7109375" style="1" customWidth="1"/>
    <col min="14124" max="14124" width="11.7109375" style="1" customWidth="1"/>
    <col min="14125" max="14125" width="11.5703125" style="1" customWidth="1"/>
    <col min="14126" max="14126" width="2.28515625" style="1" customWidth="1"/>
    <col min="14127" max="14127" width="41" style="1" customWidth="1"/>
    <col min="14128" max="14128" width="14.28515625" style="1" customWidth="1"/>
    <col min="14129" max="14130" width="11.5703125" style="1" customWidth="1"/>
    <col min="14131" max="14131" width="21.85546875" style="1" customWidth="1"/>
    <col min="14132" max="14323" width="11.42578125" style="1"/>
    <col min="14324" max="14324" width="21.85546875" style="1" customWidth="1"/>
    <col min="14325" max="14325" width="13.85546875" style="1" customWidth="1"/>
    <col min="14326" max="14326" width="38.7109375" style="1" customWidth="1"/>
    <col min="14327" max="14327" width="3" style="1" bestFit="1" customWidth="1"/>
    <col min="14328" max="14328" width="32.28515625" style="1" customWidth="1"/>
    <col min="14329" max="14329" width="46.28515625" style="1" customWidth="1"/>
    <col min="14330" max="14330" width="19" style="1" customWidth="1"/>
    <col min="14331" max="14331" width="0" style="1" hidden="1" customWidth="1"/>
    <col min="14332" max="14332" width="17.7109375" style="1" customWidth="1"/>
    <col min="14333" max="14333" width="0" style="1" hidden="1" customWidth="1"/>
    <col min="14334" max="14334" width="22.28515625" style="1" customWidth="1"/>
    <col min="14335" max="14335" width="5.28515625" style="1" customWidth="1"/>
    <col min="14336" max="14336" width="36.28515625" style="1" customWidth="1"/>
    <col min="14337" max="14337" width="5.7109375" style="1" customWidth="1"/>
    <col min="14338" max="14338" width="0" style="1" hidden="1" customWidth="1"/>
    <col min="14339" max="14339" width="20.7109375" style="1" customWidth="1"/>
    <col min="14340" max="14340" width="4.85546875" style="1" customWidth="1"/>
    <col min="14341" max="14341" width="0" style="1" hidden="1" customWidth="1"/>
    <col min="14342" max="14342" width="24.7109375" style="1" customWidth="1"/>
    <col min="14343" max="14343" width="12.28515625" style="1" customWidth="1"/>
    <col min="14344" max="14344" width="0" style="1" hidden="1" customWidth="1"/>
    <col min="14345" max="14345" width="3.42578125" style="1" customWidth="1"/>
    <col min="14346" max="14346" width="0" style="1" hidden="1" customWidth="1"/>
    <col min="14347" max="14347" width="17.7109375" style="1" customWidth="1"/>
    <col min="14348" max="14348" width="3.42578125" style="1" customWidth="1"/>
    <col min="14349" max="14349" width="0" style="1" hidden="1" customWidth="1"/>
    <col min="14350" max="14350" width="23.7109375" style="1" customWidth="1"/>
    <col min="14351" max="14351" width="10" style="1" customWidth="1"/>
    <col min="14352" max="14352" width="0" style="1" hidden="1" customWidth="1"/>
    <col min="14353" max="14354" width="14.7109375" style="1" customWidth="1"/>
    <col min="14355" max="14355" width="12.85546875" style="1" customWidth="1"/>
    <col min="14356" max="14356" width="3.28515625" style="1" customWidth="1"/>
    <col min="14357" max="14357" width="30.28515625" style="1" customWidth="1"/>
    <col min="14358" max="14358" width="5" style="1" customWidth="1"/>
    <col min="14359" max="14359" width="0" style="1" hidden="1" customWidth="1"/>
    <col min="14360" max="14360" width="14.28515625" style="1" customWidth="1"/>
    <col min="14361" max="14361" width="5.7109375" style="1" customWidth="1"/>
    <col min="14362" max="14362" width="0" style="1" hidden="1" customWidth="1"/>
    <col min="14363" max="14363" width="17.28515625" style="1" customWidth="1"/>
    <col min="14364" max="14364" width="12.7109375" style="1" customWidth="1"/>
    <col min="14365" max="14365" width="0" style="1" hidden="1" customWidth="1"/>
    <col min="14366" max="14366" width="5.28515625" style="1" customWidth="1"/>
    <col min="14367" max="14367" width="0" style="1" hidden="1" customWidth="1"/>
    <col min="14368" max="14368" width="17" style="1" customWidth="1"/>
    <col min="14369" max="14369" width="6.28515625" style="1" customWidth="1"/>
    <col min="14370" max="14370" width="0" style="1" hidden="1" customWidth="1"/>
    <col min="14371" max="14371" width="14.28515625" style="1" customWidth="1"/>
    <col min="14372" max="14372" width="7.5703125" style="1" customWidth="1"/>
    <col min="14373" max="14373" width="0" style="1" hidden="1" customWidth="1"/>
    <col min="14374" max="14375" width="14.28515625" style="1" customWidth="1"/>
    <col min="14376" max="14376" width="20.85546875" style="1" customWidth="1"/>
    <col min="14377" max="14377" width="14.42578125" style="1" customWidth="1"/>
    <col min="14378" max="14378" width="15" style="1" customWidth="1"/>
    <col min="14379" max="14379" width="2.7109375" style="1" customWidth="1"/>
    <col min="14380" max="14380" width="11.7109375" style="1" customWidth="1"/>
    <col min="14381" max="14381" width="11.5703125" style="1" customWidth="1"/>
    <col min="14382" max="14382" width="2.28515625" style="1" customWidth="1"/>
    <col min="14383" max="14383" width="41" style="1" customWidth="1"/>
    <col min="14384" max="14384" width="14.28515625" style="1" customWidth="1"/>
    <col min="14385" max="14386" width="11.5703125" style="1" customWidth="1"/>
    <col min="14387" max="14387" width="21.85546875" style="1" customWidth="1"/>
    <col min="14388" max="14579" width="11.42578125" style="1"/>
    <col min="14580" max="14580" width="21.85546875" style="1" customWidth="1"/>
    <col min="14581" max="14581" width="13.85546875" style="1" customWidth="1"/>
    <col min="14582" max="14582" width="38.7109375" style="1" customWidth="1"/>
    <col min="14583" max="14583" width="3" style="1" bestFit="1" customWidth="1"/>
    <col min="14584" max="14584" width="32.28515625" style="1" customWidth="1"/>
    <col min="14585" max="14585" width="46.28515625" style="1" customWidth="1"/>
    <col min="14586" max="14586" width="19" style="1" customWidth="1"/>
    <col min="14587" max="14587" width="0" style="1" hidden="1" customWidth="1"/>
    <col min="14588" max="14588" width="17.7109375" style="1" customWidth="1"/>
    <col min="14589" max="14589" width="0" style="1" hidden="1" customWidth="1"/>
    <col min="14590" max="14590" width="22.28515625" style="1" customWidth="1"/>
    <col min="14591" max="14591" width="5.28515625" style="1" customWidth="1"/>
    <col min="14592" max="14592" width="36.28515625" style="1" customWidth="1"/>
    <col min="14593" max="14593" width="5.7109375" style="1" customWidth="1"/>
    <col min="14594" max="14594" width="0" style="1" hidden="1" customWidth="1"/>
    <col min="14595" max="14595" width="20.7109375" style="1" customWidth="1"/>
    <col min="14596" max="14596" width="4.85546875" style="1" customWidth="1"/>
    <col min="14597" max="14597" width="0" style="1" hidden="1" customWidth="1"/>
    <col min="14598" max="14598" width="24.7109375" style="1" customWidth="1"/>
    <col min="14599" max="14599" width="12.28515625" style="1" customWidth="1"/>
    <col min="14600" max="14600" width="0" style="1" hidden="1" customWidth="1"/>
    <col min="14601" max="14601" width="3.42578125" style="1" customWidth="1"/>
    <col min="14602" max="14602" width="0" style="1" hidden="1" customWidth="1"/>
    <col min="14603" max="14603" width="17.7109375" style="1" customWidth="1"/>
    <col min="14604" max="14604" width="3.42578125" style="1" customWidth="1"/>
    <col min="14605" max="14605" width="0" style="1" hidden="1" customWidth="1"/>
    <col min="14606" max="14606" width="23.7109375" style="1" customWidth="1"/>
    <col min="14607" max="14607" width="10" style="1" customWidth="1"/>
    <col min="14608" max="14608" width="0" style="1" hidden="1" customWidth="1"/>
    <col min="14609" max="14610" width="14.7109375" style="1" customWidth="1"/>
    <col min="14611" max="14611" width="12.85546875" style="1" customWidth="1"/>
    <col min="14612" max="14612" width="3.28515625" style="1" customWidth="1"/>
    <col min="14613" max="14613" width="30.28515625" style="1" customWidth="1"/>
    <col min="14614" max="14614" width="5" style="1" customWidth="1"/>
    <col min="14615" max="14615" width="0" style="1" hidden="1" customWidth="1"/>
    <col min="14616" max="14616" width="14.28515625" style="1" customWidth="1"/>
    <col min="14617" max="14617" width="5.7109375" style="1" customWidth="1"/>
    <col min="14618" max="14618" width="0" style="1" hidden="1" customWidth="1"/>
    <col min="14619" max="14619" width="17.28515625" style="1" customWidth="1"/>
    <col min="14620" max="14620" width="12.7109375" style="1" customWidth="1"/>
    <col min="14621" max="14621" width="0" style="1" hidden="1" customWidth="1"/>
    <col min="14622" max="14622" width="5.28515625" style="1" customWidth="1"/>
    <col min="14623" max="14623" width="0" style="1" hidden="1" customWidth="1"/>
    <col min="14624" max="14624" width="17" style="1" customWidth="1"/>
    <col min="14625" max="14625" width="6.28515625" style="1" customWidth="1"/>
    <col min="14626" max="14626" width="0" style="1" hidden="1" customWidth="1"/>
    <col min="14627" max="14627" width="14.28515625" style="1" customWidth="1"/>
    <col min="14628" max="14628" width="7.5703125" style="1" customWidth="1"/>
    <col min="14629" max="14629" width="0" style="1" hidden="1" customWidth="1"/>
    <col min="14630" max="14631" width="14.28515625" style="1" customWidth="1"/>
    <col min="14632" max="14632" width="20.85546875" style="1" customWidth="1"/>
    <col min="14633" max="14633" width="14.42578125" style="1" customWidth="1"/>
    <col min="14634" max="14634" width="15" style="1" customWidth="1"/>
    <col min="14635" max="14635" width="2.7109375" style="1" customWidth="1"/>
    <col min="14636" max="14636" width="11.7109375" style="1" customWidth="1"/>
    <col min="14637" max="14637" width="11.5703125" style="1" customWidth="1"/>
    <col min="14638" max="14638" width="2.28515625" style="1" customWidth="1"/>
    <col min="14639" max="14639" width="41" style="1" customWidth="1"/>
    <col min="14640" max="14640" width="14.28515625" style="1" customWidth="1"/>
    <col min="14641" max="14642" width="11.5703125" style="1" customWidth="1"/>
    <col min="14643" max="14643" width="21.85546875" style="1" customWidth="1"/>
    <col min="14644" max="14835" width="11.42578125" style="1"/>
    <col min="14836" max="14836" width="21.85546875" style="1" customWidth="1"/>
    <col min="14837" max="14837" width="13.85546875" style="1" customWidth="1"/>
    <col min="14838" max="14838" width="38.7109375" style="1" customWidth="1"/>
    <col min="14839" max="14839" width="3" style="1" bestFit="1" customWidth="1"/>
    <col min="14840" max="14840" width="32.28515625" style="1" customWidth="1"/>
    <col min="14841" max="14841" width="46.28515625" style="1" customWidth="1"/>
    <col min="14842" max="14842" width="19" style="1" customWidth="1"/>
    <col min="14843" max="14843" width="0" style="1" hidden="1" customWidth="1"/>
    <col min="14844" max="14844" width="17.7109375" style="1" customWidth="1"/>
    <col min="14845" max="14845" width="0" style="1" hidden="1" customWidth="1"/>
    <col min="14846" max="14846" width="22.28515625" style="1" customWidth="1"/>
    <col min="14847" max="14847" width="5.28515625" style="1" customWidth="1"/>
    <col min="14848" max="14848" width="36.28515625" style="1" customWidth="1"/>
    <col min="14849" max="14849" width="5.7109375" style="1" customWidth="1"/>
    <col min="14850" max="14850" width="0" style="1" hidden="1" customWidth="1"/>
    <col min="14851" max="14851" width="20.7109375" style="1" customWidth="1"/>
    <col min="14852" max="14852" width="4.85546875" style="1" customWidth="1"/>
    <col min="14853" max="14853" width="0" style="1" hidden="1" customWidth="1"/>
    <col min="14854" max="14854" width="24.7109375" style="1" customWidth="1"/>
    <col min="14855" max="14855" width="12.28515625" style="1" customWidth="1"/>
    <col min="14856" max="14856" width="0" style="1" hidden="1" customWidth="1"/>
    <col min="14857" max="14857" width="3.42578125" style="1" customWidth="1"/>
    <col min="14858" max="14858" width="0" style="1" hidden="1" customWidth="1"/>
    <col min="14859" max="14859" width="17.7109375" style="1" customWidth="1"/>
    <col min="14860" max="14860" width="3.42578125" style="1" customWidth="1"/>
    <col min="14861" max="14861" width="0" style="1" hidden="1" customWidth="1"/>
    <col min="14862" max="14862" width="23.7109375" style="1" customWidth="1"/>
    <col min="14863" max="14863" width="10" style="1" customWidth="1"/>
    <col min="14864" max="14864" width="0" style="1" hidden="1" customWidth="1"/>
    <col min="14865" max="14866" width="14.7109375" style="1" customWidth="1"/>
    <col min="14867" max="14867" width="12.85546875" style="1" customWidth="1"/>
    <col min="14868" max="14868" width="3.28515625" style="1" customWidth="1"/>
    <col min="14869" max="14869" width="30.28515625" style="1" customWidth="1"/>
    <col min="14870" max="14870" width="5" style="1" customWidth="1"/>
    <col min="14871" max="14871" width="0" style="1" hidden="1" customWidth="1"/>
    <col min="14872" max="14872" width="14.28515625" style="1" customWidth="1"/>
    <col min="14873" max="14873" width="5.7109375" style="1" customWidth="1"/>
    <col min="14874" max="14874" width="0" style="1" hidden="1" customWidth="1"/>
    <col min="14875" max="14875" width="17.28515625" style="1" customWidth="1"/>
    <col min="14876" max="14876" width="12.7109375" style="1" customWidth="1"/>
    <col min="14877" max="14877" width="0" style="1" hidden="1" customWidth="1"/>
    <col min="14878" max="14878" width="5.28515625" style="1" customWidth="1"/>
    <col min="14879" max="14879" width="0" style="1" hidden="1" customWidth="1"/>
    <col min="14880" max="14880" width="17" style="1" customWidth="1"/>
    <col min="14881" max="14881" width="6.28515625" style="1" customWidth="1"/>
    <col min="14882" max="14882" width="0" style="1" hidden="1" customWidth="1"/>
    <col min="14883" max="14883" width="14.28515625" style="1" customWidth="1"/>
    <col min="14884" max="14884" width="7.5703125" style="1" customWidth="1"/>
    <col min="14885" max="14885" width="0" style="1" hidden="1" customWidth="1"/>
    <col min="14886" max="14887" width="14.28515625" style="1" customWidth="1"/>
    <col min="14888" max="14888" width="20.85546875" style="1" customWidth="1"/>
    <col min="14889" max="14889" width="14.42578125" style="1" customWidth="1"/>
    <col min="14890" max="14890" width="15" style="1" customWidth="1"/>
    <col min="14891" max="14891" width="2.7109375" style="1" customWidth="1"/>
    <col min="14892" max="14892" width="11.7109375" style="1" customWidth="1"/>
    <col min="14893" max="14893" width="11.5703125" style="1" customWidth="1"/>
    <col min="14894" max="14894" width="2.28515625" style="1" customWidth="1"/>
    <col min="14895" max="14895" width="41" style="1" customWidth="1"/>
    <col min="14896" max="14896" width="14.28515625" style="1" customWidth="1"/>
    <col min="14897" max="14898" width="11.5703125" style="1" customWidth="1"/>
    <col min="14899" max="14899" width="21.85546875" style="1" customWidth="1"/>
    <col min="14900" max="15091" width="11.42578125" style="1"/>
    <col min="15092" max="15092" width="21.85546875" style="1" customWidth="1"/>
    <col min="15093" max="15093" width="13.85546875" style="1" customWidth="1"/>
    <col min="15094" max="15094" width="38.7109375" style="1" customWidth="1"/>
    <col min="15095" max="15095" width="3" style="1" bestFit="1" customWidth="1"/>
    <col min="15096" max="15096" width="32.28515625" style="1" customWidth="1"/>
    <col min="15097" max="15097" width="46.28515625" style="1" customWidth="1"/>
    <col min="15098" max="15098" width="19" style="1" customWidth="1"/>
    <col min="15099" max="15099" width="0" style="1" hidden="1" customWidth="1"/>
    <col min="15100" max="15100" width="17.7109375" style="1" customWidth="1"/>
    <col min="15101" max="15101" width="0" style="1" hidden="1" customWidth="1"/>
    <col min="15102" max="15102" width="22.28515625" style="1" customWidth="1"/>
    <col min="15103" max="15103" width="5.28515625" style="1" customWidth="1"/>
    <col min="15104" max="15104" width="36.28515625" style="1" customWidth="1"/>
    <col min="15105" max="15105" width="5.7109375" style="1" customWidth="1"/>
    <col min="15106" max="15106" width="0" style="1" hidden="1" customWidth="1"/>
    <col min="15107" max="15107" width="20.7109375" style="1" customWidth="1"/>
    <col min="15108" max="15108" width="4.85546875" style="1" customWidth="1"/>
    <col min="15109" max="15109" width="0" style="1" hidden="1" customWidth="1"/>
    <col min="15110" max="15110" width="24.7109375" style="1" customWidth="1"/>
    <col min="15111" max="15111" width="12.28515625" style="1" customWidth="1"/>
    <col min="15112" max="15112" width="0" style="1" hidden="1" customWidth="1"/>
    <col min="15113" max="15113" width="3.42578125" style="1" customWidth="1"/>
    <col min="15114" max="15114" width="0" style="1" hidden="1" customWidth="1"/>
    <col min="15115" max="15115" width="17.7109375" style="1" customWidth="1"/>
    <col min="15116" max="15116" width="3.42578125" style="1" customWidth="1"/>
    <col min="15117" max="15117" width="0" style="1" hidden="1" customWidth="1"/>
    <col min="15118" max="15118" width="23.7109375" style="1" customWidth="1"/>
    <col min="15119" max="15119" width="10" style="1" customWidth="1"/>
    <col min="15120" max="15120" width="0" style="1" hidden="1" customWidth="1"/>
    <col min="15121" max="15122" width="14.7109375" style="1" customWidth="1"/>
    <col min="15123" max="15123" width="12.85546875" style="1" customWidth="1"/>
    <col min="15124" max="15124" width="3.28515625" style="1" customWidth="1"/>
    <col min="15125" max="15125" width="30.28515625" style="1" customWidth="1"/>
    <col min="15126" max="15126" width="5" style="1" customWidth="1"/>
    <col min="15127" max="15127" width="0" style="1" hidden="1" customWidth="1"/>
    <col min="15128" max="15128" width="14.28515625" style="1" customWidth="1"/>
    <col min="15129" max="15129" width="5.7109375" style="1" customWidth="1"/>
    <col min="15130" max="15130" width="0" style="1" hidden="1" customWidth="1"/>
    <col min="15131" max="15131" width="17.28515625" style="1" customWidth="1"/>
    <col min="15132" max="15132" width="12.7109375" style="1" customWidth="1"/>
    <col min="15133" max="15133" width="0" style="1" hidden="1" customWidth="1"/>
    <col min="15134" max="15134" width="5.28515625" style="1" customWidth="1"/>
    <col min="15135" max="15135" width="0" style="1" hidden="1" customWidth="1"/>
    <col min="15136" max="15136" width="17" style="1" customWidth="1"/>
    <col min="15137" max="15137" width="6.28515625" style="1" customWidth="1"/>
    <col min="15138" max="15138" width="0" style="1" hidden="1" customWidth="1"/>
    <col min="15139" max="15139" width="14.28515625" style="1" customWidth="1"/>
    <col min="15140" max="15140" width="7.5703125" style="1" customWidth="1"/>
    <col min="15141" max="15141" width="0" style="1" hidden="1" customWidth="1"/>
    <col min="15142" max="15143" width="14.28515625" style="1" customWidth="1"/>
    <col min="15144" max="15144" width="20.85546875" style="1" customWidth="1"/>
    <col min="15145" max="15145" width="14.42578125" style="1" customWidth="1"/>
    <col min="15146" max="15146" width="15" style="1" customWidth="1"/>
    <col min="15147" max="15147" width="2.7109375" style="1" customWidth="1"/>
    <col min="15148" max="15148" width="11.7109375" style="1" customWidth="1"/>
    <col min="15149" max="15149" width="11.5703125" style="1" customWidth="1"/>
    <col min="15150" max="15150" width="2.28515625" style="1" customWidth="1"/>
    <col min="15151" max="15151" width="41" style="1" customWidth="1"/>
    <col min="15152" max="15152" width="14.28515625" style="1" customWidth="1"/>
    <col min="15153" max="15154" width="11.5703125" style="1" customWidth="1"/>
    <col min="15155" max="15155" width="21.85546875" style="1" customWidth="1"/>
    <col min="15156" max="15347" width="11.42578125" style="1"/>
    <col min="15348" max="15348" width="21.85546875" style="1" customWidth="1"/>
    <col min="15349" max="15349" width="13.85546875" style="1" customWidth="1"/>
    <col min="15350" max="15350" width="38.7109375" style="1" customWidth="1"/>
    <col min="15351" max="15351" width="3" style="1" bestFit="1" customWidth="1"/>
    <col min="15352" max="15352" width="32.28515625" style="1" customWidth="1"/>
    <col min="15353" max="15353" width="46.28515625" style="1" customWidth="1"/>
    <col min="15354" max="15354" width="19" style="1" customWidth="1"/>
    <col min="15355" max="15355" width="0" style="1" hidden="1" customWidth="1"/>
    <col min="15356" max="15356" width="17.7109375" style="1" customWidth="1"/>
    <col min="15357" max="15357" width="0" style="1" hidden="1" customWidth="1"/>
    <col min="15358" max="15358" width="22.28515625" style="1" customWidth="1"/>
    <col min="15359" max="15359" width="5.28515625" style="1" customWidth="1"/>
    <col min="15360" max="15360" width="36.28515625" style="1" customWidth="1"/>
    <col min="15361" max="15361" width="5.7109375" style="1" customWidth="1"/>
    <col min="15362" max="15362" width="0" style="1" hidden="1" customWidth="1"/>
    <col min="15363" max="15363" width="20.7109375" style="1" customWidth="1"/>
    <col min="15364" max="15364" width="4.85546875" style="1" customWidth="1"/>
    <col min="15365" max="15365" width="0" style="1" hidden="1" customWidth="1"/>
    <col min="15366" max="15366" width="24.7109375" style="1" customWidth="1"/>
    <col min="15367" max="15367" width="12.28515625" style="1" customWidth="1"/>
    <col min="15368" max="15368" width="0" style="1" hidden="1" customWidth="1"/>
    <col min="15369" max="15369" width="3.42578125" style="1" customWidth="1"/>
    <col min="15370" max="15370" width="0" style="1" hidden="1" customWidth="1"/>
    <col min="15371" max="15371" width="17.7109375" style="1" customWidth="1"/>
    <col min="15372" max="15372" width="3.42578125" style="1" customWidth="1"/>
    <col min="15373" max="15373" width="0" style="1" hidden="1" customWidth="1"/>
    <col min="15374" max="15374" width="23.7109375" style="1" customWidth="1"/>
    <col min="15375" max="15375" width="10" style="1" customWidth="1"/>
    <col min="15376" max="15376" width="0" style="1" hidden="1" customWidth="1"/>
    <col min="15377" max="15378" width="14.7109375" style="1" customWidth="1"/>
    <col min="15379" max="15379" width="12.85546875" style="1" customWidth="1"/>
    <col min="15380" max="15380" width="3.28515625" style="1" customWidth="1"/>
    <col min="15381" max="15381" width="30.28515625" style="1" customWidth="1"/>
    <col min="15382" max="15382" width="5" style="1" customWidth="1"/>
    <col min="15383" max="15383" width="0" style="1" hidden="1" customWidth="1"/>
    <col min="15384" max="15384" width="14.28515625" style="1" customWidth="1"/>
    <col min="15385" max="15385" width="5.7109375" style="1" customWidth="1"/>
    <col min="15386" max="15386" width="0" style="1" hidden="1" customWidth="1"/>
    <col min="15387" max="15387" width="17.28515625" style="1" customWidth="1"/>
    <col min="15388" max="15388" width="12.7109375" style="1" customWidth="1"/>
    <col min="15389" max="15389" width="0" style="1" hidden="1" customWidth="1"/>
    <col min="15390" max="15390" width="5.28515625" style="1" customWidth="1"/>
    <col min="15391" max="15391" width="0" style="1" hidden="1" customWidth="1"/>
    <col min="15392" max="15392" width="17" style="1" customWidth="1"/>
    <col min="15393" max="15393" width="6.28515625" style="1" customWidth="1"/>
    <col min="15394" max="15394" width="0" style="1" hidden="1" customWidth="1"/>
    <col min="15395" max="15395" width="14.28515625" style="1" customWidth="1"/>
    <col min="15396" max="15396" width="7.5703125" style="1" customWidth="1"/>
    <col min="15397" max="15397" width="0" style="1" hidden="1" customWidth="1"/>
    <col min="15398" max="15399" width="14.28515625" style="1" customWidth="1"/>
    <col min="15400" max="15400" width="20.85546875" style="1" customWidth="1"/>
    <col min="15401" max="15401" width="14.42578125" style="1" customWidth="1"/>
    <col min="15402" max="15402" width="15" style="1" customWidth="1"/>
    <col min="15403" max="15403" width="2.7109375" style="1" customWidth="1"/>
    <col min="15404" max="15404" width="11.7109375" style="1" customWidth="1"/>
    <col min="15405" max="15405" width="11.5703125" style="1" customWidth="1"/>
    <col min="15406" max="15406" width="2.28515625" style="1" customWidth="1"/>
    <col min="15407" max="15407" width="41" style="1" customWidth="1"/>
    <col min="15408" max="15408" width="14.28515625" style="1" customWidth="1"/>
    <col min="15409" max="15410" width="11.5703125" style="1" customWidth="1"/>
    <col min="15411" max="15411" width="21.85546875" style="1" customWidth="1"/>
    <col min="15412" max="15603" width="11.42578125" style="1"/>
    <col min="15604" max="15604" width="21.85546875" style="1" customWidth="1"/>
    <col min="15605" max="15605" width="13.85546875" style="1" customWidth="1"/>
    <col min="15606" max="15606" width="38.7109375" style="1" customWidth="1"/>
    <col min="15607" max="15607" width="3" style="1" bestFit="1" customWidth="1"/>
    <col min="15608" max="15608" width="32.28515625" style="1" customWidth="1"/>
    <col min="15609" max="15609" width="46.28515625" style="1" customWidth="1"/>
    <col min="15610" max="15610" width="19" style="1" customWidth="1"/>
    <col min="15611" max="15611" width="0" style="1" hidden="1" customWidth="1"/>
    <col min="15612" max="15612" width="17.7109375" style="1" customWidth="1"/>
    <col min="15613" max="15613" width="0" style="1" hidden="1" customWidth="1"/>
    <col min="15614" max="15614" width="22.28515625" style="1" customWidth="1"/>
    <col min="15615" max="15615" width="5.28515625" style="1" customWidth="1"/>
    <col min="15616" max="15616" width="36.28515625" style="1" customWidth="1"/>
    <col min="15617" max="15617" width="5.7109375" style="1" customWidth="1"/>
    <col min="15618" max="15618" width="0" style="1" hidden="1" customWidth="1"/>
    <col min="15619" max="15619" width="20.7109375" style="1" customWidth="1"/>
    <col min="15620" max="15620" width="4.85546875" style="1" customWidth="1"/>
    <col min="15621" max="15621" width="0" style="1" hidden="1" customWidth="1"/>
    <col min="15622" max="15622" width="24.7109375" style="1" customWidth="1"/>
    <col min="15623" max="15623" width="12.28515625" style="1" customWidth="1"/>
    <col min="15624" max="15624" width="0" style="1" hidden="1" customWidth="1"/>
    <col min="15625" max="15625" width="3.42578125" style="1" customWidth="1"/>
    <col min="15626" max="15626" width="0" style="1" hidden="1" customWidth="1"/>
    <col min="15627" max="15627" width="17.7109375" style="1" customWidth="1"/>
    <col min="15628" max="15628" width="3.42578125" style="1" customWidth="1"/>
    <col min="15629" max="15629" width="0" style="1" hidden="1" customWidth="1"/>
    <col min="15630" max="15630" width="23.7109375" style="1" customWidth="1"/>
    <col min="15631" max="15631" width="10" style="1" customWidth="1"/>
    <col min="15632" max="15632" width="0" style="1" hidden="1" customWidth="1"/>
    <col min="15633" max="15634" width="14.7109375" style="1" customWidth="1"/>
    <col min="15635" max="15635" width="12.85546875" style="1" customWidth="1"/>
    <col min="15636" max="15636" width="3.28515625" style="1" customWidth="1"/>
    <col min="15637" max="15637" width="30.28515625" style="1" customWidth="1"/>
    <col min="15638" max="15638" width="5" style="1" customWidth="1"/>
    <col min="15639" max="15639" width="0" style="1" hidden="1" customWidth="1"/>
    <col min="15640" max="15640" width="14.28515625" style="1" customWidth="1"/>
    <col min="15641" max="15641" width="5.7109375" style="1" customWidth="1"/>
    <col min="15642" max="15642" width="0" style="1" hidden="1" customWidth="1"/>
    <col min="15643" max="15643" width="17.28515625" style="1" customWidth="1"/>
    <col min="15644" max="15644" width="12.7109375" style="1" customWidth="1"/>
    <col min="15645" max="15645" width="0" style="1" hidden="1" customWidth="1"/>
    <col min="15646" max="15646" width="5.28515625" style="1" customWidth="1"/>
    <col min="15647" max="15647" width="0" style="1" hidden="1" customWidth="1"/>
    <col min="15648" max="15648" width="17" style="1" customWidth="1"/>
    <col min="15649" max="15649" width="6.28515625" style="1" customWidth="1"/>
    <col min="15650" max="15650" width="0" style="1" hidden="1" customWidth="1"/>
    <col min="15651" max="15651" width="14.28515625" style="1" customWidth="1"/>
    <col min="15652" max="15652" width="7.5703125" style="1" customWidth="1"/>
    <col min="15653" max="15653" width="0" style="1" hidden="1" customWidth="1"/>
    <col min="15654" max="15655" width="14.28515625" style="1" customWidth="1"/>
    <col min="15656" max="15656" width="20.85546875" style="1" customWidth="1"/>
    <col min="15657" max="15657" width="14.42578125" style="1" customWidth="1"/>
    <col min="15658" max="15658" width="15" style="1" customWidth="1"/>
    <col min="15659" max="15659" width="2.7109375" style="1" customWidth="1"/>
    <col min="15660" max="15660" width="11.7109375" style="1" customWidth="1"/>
    <col min="15661" max="15661" width="11.5703125" style="1" customWidth="1"/>
    <col min="15662" max="15662" width="2.28515625" style="1" customWidth="1"/>
    <col min="15663" max="15663" width="41" style="1" customWidth="1"/>
    <col min="15664" max="15664" width="14.28515625" style="1" customWidth="1"/>
    <col min="15665" max="15666" width="11.5703125" style="1" customWidth="1"/>
    <col min="15667" max="15667" width="21.85546875" style="1" customWidth="1"/>
    <col min="15668" max="15859" width="11.42578125" style="1"/>
    <col min="15860" max="15860" width="21.85546875" style="1" customWidth="1"/>
    <col min="15861" max="15861" width="13.85546875" style="1" customWidth="1"/>
    <col min="15862" max="15862" width="38.7109375" style="1" customWidth="1"/>
    <col min="15863" max="15863" width="3" style="1" bestFit="1" customWidth="1"/>
    <col min="15864" max="15864" width="32.28515625" style="1" customWidth="1"/>
    <col min="15865" max="15865" width="46.28515625" style="1" customWidth="1"/>
    <col min="15866" max="15866" width="19" style="1" customWidth="1"/>
    <col min="15867" max="15867" width="0" style="1" hidden="1" customWidth="1"/>
    <col min="15868" max="15868" width="17.7109375" style="1" customWidth="1"/>
    <col min="15869" max="15869" width="0" style="1" hidden="1" customWidth="1"/>
    <col min="15870" max="15870" width="22.28515625" style="1" customWidth="1"/>
    <col min="15871" max="15871" width="5.28515625" style="1" customWidth="1"/>
    <col min="15872" max="15872" width="36.28515625" style="1" customWidth="1"/>
    <col min="15873" max="15873" width="5.7109375" style="1" customWidth="1"/>
    <col min="15874" max="15874" width="0" style="1" hidden="1" customWidth="1"/>
    <col min="15875" max="15875" width="20.7109375" style="1" customWidth="1"/>
    <col min="15876" max="15876" width="4.85546875" style="1" customWidth="1"/>
    <col min="15877" max="15877" width="0" style="1" hidden="1" customWidth="1"/>
    <col min="15878" max="15878" width="24.7109375" style="1" customWidth="1"/>
    <col min="15879" max="15879" width="12.28515625" style="1" customWidth="1"/>
    <col min="15880" max="15880" width="0" style="1" hidden="1" customWidth="1"/>
    <col min="15881" max="15881" width="3.42578125" style="1" customWidth="1"/>
    <col min="15882" max="15882" width="0" style="1" hidden="1" customWidth="1"/>
    <col min="15883" max="15883" width="17.7109375" style="1" customWidth="1"/>
    <col min="15884" max="15884" width="3.42578125" style="1" customWidth="1"/>
    <col min="15885" max="15885" width="0" style="1" hidden="1" customWidth="1"/>
    <col min="15886" max="15886" width="23.7109375" style="1" customWidth="1"/>
    <col min="15887" max="15887" width="10" style="1" customWidth="1"/>
    <col min="15888" max="15888" width="0" style="1" hidden="1" customWidth="1"/>
    <col min="15889" max="15890" width="14.7109375" style="1" customWidth="1"/>
    <col min="15891" max="15891" width="12.85546875" style="1" customWidth="1"/>
    <col min="15892" max="15892" width="3.28515625" style="1" customWidth="1"/>
    <col min="15893" max="15893" width="30.28515625" style="1" customWidth="1"/>
    <col min="15894" max="15894" width="5" style="1" customWidth="1"/>
    <col min="15895" max="15895" width="0" style="1" hidden="1" customWidth="1"/>
    <col min="15896" max="15896" width="14.28515625" style="1" customWidth="1"/>
    <col min="15897" max="15897" width="5.7109375" style="1" customWidth="1"/>
    <col min="15898" max="15898" width="0" style="1" hidden="1" customWidth="1"/>
    <col min="15899" max="15899" width="17.28515625" style="1" customWidth="1"/>
    <col min="15900" max="15900" width="12.7109375" style="1" customWidth="1"/>
    <col min="15901" max="15901" width="0" style="1" hidden="1" customWidth="1"/>
    <col min="15902" max="15902" width="5.28515625" style="1" customWidth="1"/>
    <col min="15903" max="15903" width="0" style="1" hidden="1" customWidth="1"/>
    <col min="15904" max="15904" width="17" style="1" customWidth="1"/>
    <col min="15905" max="15905" width="6.28515625" style="1" customWidth="1"/>
    <col min="15906" max="15906" width="0" style="1" hidden="1" customWidth="1"/>
    <col min="15907" max="15907" width="14.28515625" style="1" customWidth="1"/>
    <col min="15908" max="15908" width="7.5703125" style="1" customWidth="1"/>
    <col min="15909" max="15909" width="0" style="1" hidden="1" customWidth="1"/>
    <col min="15910" max="15911" width="14.28515625" style="1" customWidth="1"/>
    <col min="15912" max="15912" width="20.85546875" style="1" customWidth="1"/>
    <col min="15913" max="15913" width="14.42578125" style="1" customWidth="1"/>
    <col min="15914" max="15914" width="15" style="1" customWidth="1"/>
    <col min="15915" max="15915" width="2.7109375" style="1" customWidth="1"/>
    <col min="15916" max="15916" width="11.7109375" style="1" customWidth="1"/>
    <col min="15917" max="15917" width="11.5703125" style="1" customWidth="1"/>
    <col min="15918" max="15918" width="2.28515625" style="1" customWidth="1"/>
    <col min="15919" max="15919" width="41" style="1" customWidth="1"/>
    <col min="15920" max="15920" width="14.28515625" style="1" customWidth="1"/>
    <col min="15921" max="15922" width="11.5703125" style="1" customWidth="1"/>
    <col min="15923" max="15923" width="21.85546875" style="1" customWidth="1"/>
    <col min="15924" max="16115" width="11.42578125" style="1"/>
    <col min="16116" max="16116" width="21.85546875" style="1" customWidth="1"/>
    <col min="16117" max="16117" width="13.85546875" style="1" customWidth="1"/>
    <col min="16118" max="16118" width="38.7109375" style="1" customWidth="1"/>
    <col min="16119" max="16119" width="3" style="1" bestFit="1" customWidth="1"/>
    <col min="16120" max="16120" width="32.28515625" style="1" customWidth="1"/>
    <col min="16121" max="16121" width="46.28515625" style="1" customWidth="1"/>
    <col min="16122" max="16122" width="19" style="1" customWidth="1"/>
    <col min="16123" max="16123" width="0" style="1" hidden="1" customWidth="1"/>
    <col min="16124" max="16124" width="17.7109375" style="1" customWidth="1"/>
    <col min="16125" max="16125" width="0" style="1" hidden="1" customWidth="1"/>
    <col min="16126" max="16126" width="22.28515625" style="1" customWidth="1"/>
    <col min="16127" max="16127" width="5.28515625" style="1" customWidth="1"/>
    <col min="16128" max="16128" width="36.28515625" style="1" customWidth="1"/>
    <col min="16129" max="16129" width="5.7109375" style="1" customWidth="1"/>
    <col min="16130" max="16130" width="0" style="1" hidden="1" customWidth="1"/>
    <col min="16131" max="16131" width="20.7109375" style="1" customWidth="1"/>
    <col min="16132" max="16132" width="4.85546875" style="1" customWidth="1"/>
    <col min="16133" max="16133" width="0" style="1" hidden="1" customWidth="1"/>
    <col min="16134" max="16134" width="24.7109375" style="1" customWidth="1"/>
    <col min="16135" max="16135" width="12.28515625" style="1" customWidth="1"/>
    <col min="16136" max="16136" width="0" style="1" hidden="1" customWidth="1"/>
    <col min="16137" max="16137" width="3.42578125" style="1" customWidth="1"/>
    <col min="16138" max="16138" width="0" style="1" hidden="1" customWidth="1"/>
    <col min="16139" max="16139" width="17.7109375" style="1" customWidth="1"/>
    <col min="16140" max="16140" width="3.42578125" style="1" customWidth="1"/>
    <col min="16141" max="16141" width="0" style="1" hidden="1" customWidth="1"/>
    <col min="16142" max="16142" width="23.7109375" style="1" customWidth="1"/>
    <col min="16143" max="16143" width="10" style="1" customWidth="1"/>
    <col min="16144" max="16144" width="0" style="1" hidden="1" customWidth="1"/>
    <col min="16145" max="16146" width="14.7109375" style="1" customWidth="1"/>
    <col min="16147" max="16147" width="12.85546875" style="1" customWidth="1"/>
    <col min="16148" max="16148" width="3.28515625" style="1" customWidth="1"/>
    <col min="16149" max="16149" width="30.28515625" style="1" customWidth="1"/>
    <col min="16150" max="16150" width="5" style="1" customWidth="1"/>
    <col min="16151" max="16151" width="0" style="1" hidden="1" customWidth="1"/>
    <col min="16152" max="16152" width="14.28515625" style="1" customWidth="1"/>
    <col min="16153" max="16153" width="5.7109375" style="1" customWidth="1"/>
    <col min="16154" max="16154" width="0" style="1" hidden="1" customWidth="1"/>
    <col min="16155" max="16155" width="17.28515625" style="1" customWidth="1"/>
    <col min="16156" max="16156" width="12.7109375" style="1" customWidth="1"/>
    <col min="16157" max="16157" width="0" style="1" hidden="1" customWidth="1"/>
    <col min="16158" max="16158" width="5.28515625" style="1" customWidth="1"/>
    <col min="16159" max="16159" width="0" style="1" hidden="1" customWidth="1"/>
    <col min="16160" max="16160" width="17" style="1" customWidth="1"/>
    <col min="16161" max="16161" width="6.28515625" style="1" customWidth="1"/>
    <col min="16162" max="16162" width="0" style="1" hidden="1" customWidth="1"/>
    <col min="16163" max="16163" width="14.28515625" style="1" customWidth="1"/>
    <col min="16164" max="16164" width="7.5703125" style="1" customWidth="1"/>
    <col min="16165" max="16165" width="0" style="1" hidden="1" customWidth="1"/>
    <col min="16166" max="16167" width="14.28515625" style="1" customWidth="1"/>
    <col min="16168" max="16168" width="20.85546875" style="1" customWidth="1"/>
    <col min="16169" max="16169" width="14.42578125" style="1" customWidth="1"/>
    <col min="16170" max="16170" width="15" style="1" customWidth="1"/>
    <col min="16171" max="16171" width="2.7109375" style="1" customWidth="1"/>
    <col min="16172" max="16172" width="11.7109375" style="1" customWidth="1"/>
    <col min="16173" max="16173" width="11.5703125" style="1" customWidth="1"/>
    <col min="16174" max="16174" width="2.28515625" style="1" customWidth="1"/>
    <col min="16175" max="16175" width="41" style="1" customWidth="1"/>
    <col min="16176" max="16176" width="14.28515625" style="1" customWidth="1"/>
    <col min="16177" max="16178" width="11.5703125" style="1" customWidth="1"/>
    <col min="16179" max="16179" width="21.85546875" style="1" customWidth="1"/>
    <col min="16180" max="16373" width="11.42578125" style="1"/>
    <col min="16374" max="16384" width="11.5703125" style="1" customWidth="1"/>
  </cols>
  <sheetData>
    <row r="1" spans="1:76" ht="21.75" customHeight="1" x14ac:dyDescent="0.25">
      <c r="A1" s="754" t="s">
        <v>150</v>
      </c>
      <c r="B1" s="755"/>
      <c r="C1" s="755"/>
      <c r="D1" s="755"/>
      <c r="E1" s="755"/>
      <c r="F1" s="755"/>
      <c r="G1" s="755"/>
      <c r="H1" s="755"/>
      <c r="I1" s="755"/>
      <c r="J1" s="755"/>
      <c r="K1" s="755"/>
      <c r="L1" s="755"/>
      <c r="M1" s="755"/>
      <c r="N1" s="755"/>
      <c r="O1" s="755"/>
      <c r="P1" s="755"/>
      <c r="Q1" s="755"/>
      <c r="R1" s="755"/>
      <c r="S1" s="755"/>
      <c r="T1" s="755"/>
      <c r="U1" s="758" t="s">
        <v>151</v>
      </c>
      <c r="V1" s="758"/>
      <c r="W1" s="758"/>
      <c r="X1" s="758"/>
      <c r="Y1" s="758"/>
      <c r="Z1" s="758"/>
      <c r="AA1" s="758"/>
      <c r="AB1" s="758"/>
      <c r="AC1" s="760" t="s">
        <v>152</v>
      </c>
      <c r="AD1" s="760"/>
      <c r="AE1" s="760"/>
      <c r="AF1" s="760"/>
      <c r="AG1" s="760"/>
      <c r="AH1" s="760"/>
      <c r="AI1" s="760"/>
      <c r="AJ1" s="760"/>
      <c r="AK1" s="417"/>
      <c r="AL1" s="761" t="s">
        <v>153</v>
      </c>
      <c r="AM1" s="761"/>
      <c r="AN1" s="762"/>
      <c r="AO1" s="780" t="s">
        <v>522</v>
      </c>
      <c r="AP1" s="781"/>
      <c r="AQ1" s="781"/>
      <c r="AR1" s="781"/>
      <c r="AS1" s="781"/>
      <c r="AT1" s="781"/>
      <c r="AU1" s="781"/>
      <c r="AV1" s="781"/>
      <c r="AW1" s="781"/>
      <c r="AX1" s="781"/>
      <c r="AY1" s="781"/>
      <c r="AZ1" s="781"/>
      <c r="BA1" s="781"/>
      <c r="BB1" s="781"/>
      <c r="BC1" s="781"/>
      <c r="BD1" s="781"/>
      <c r="BE1" s="781"/>
      <c r="BF1" s="781"/>
      <c r="BG1" s="781"/>
      <c r="BH1" s="781"/>
      <c r="BI1" s="781"/>
      <c r="BJ1" s="781"/>
      <c r="BK1" s="781"/>
      <c r="BL1" s="781"/>
      <c r="BM1" s="781"/>
      <c r="BN1" s="781"/>
      <c r="BO1" s="781"/>
      <c r="BP1" s="781"/>
      <c r="BQ1" s="781"/>
      <c r="BR1" s="781"/>
      <c r="BS1" s="781"/>
      <c r="BT1" s="781"/>
      <c r="BU1" s="781"/>
      <c r="BV1" s="781"/>
      <c r="BW1" s="781"/>
      <c r="BX1" s="781"/>
    </row>
    <row r="2" spans="1:76" ht="21"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0" t="s">
        <v>154</v>
      </c>
      <c r="AD2" s="750" t="s">
        <v>156</v>
      </c>
      <c r="AE2" s="750"/>
      <c r="AF2" s="750"/>
      <c r="AG2" s="750"/>
      <c r="AH2" s="750" t="s">
        <v>157</v>
      </c>
      <c r="AI2" s="750"/>
      <c r="AJ2" s="750"/>
      <c r="AK2" s="751" t="s">
        <v>159</v>
      </c>
      <c r="AL2" s="751"/>
      <c r="AM2" s="751"/>
      <c r="AN2" s="752" t="s">
        <v>9</v>
      </c>
      <c r="AO2" s="753" t="s">
        <v>160</v>
      </c>
      <c r="AP2" s="747"/>
      <c r="AQ2" s="747" t="s">
        <v>126</v>
      </c>
      <c r="AR2" s="747" t="s">
        <v>161</v>
      </c>
      <c r="AS2" s="747" t="s">
        <v>162</v>
      </c>
      <c r="AT2" s="747" t="s">
        <v>163</v>
      </c>
      <c r="AU2" s="907" t="s">
        <v>164</v>
      </c>
      <c r="AV2" s="779"/>
      <c r="AW2" s="779"/>
      <c r="AX2" s="779"/>
      <c r="AY2" s="779"/>
      <c r="AZ2" s="779"/>
      <c r="BA2" s="779"/>
      <c r="BB2" s="779"/>
      <c r="BC2" s="779"/>
      <c r="BD2" s="779"/>
      <c r="BE2" s="779"/>
      <c r="BF2" s="779"/>
      <c r="BG2" s="779"/>
      <c r="BH2" s="779"/>
      <c r="BI2" s="779"/>
      <c r="BJ2" s="779"/>
      <c r="BK2" s="779"/>
      <c r="BL2" s="779"/>
      <c r="BM2" s="779"/>
      <c r="BN2" s="779"/>
      <c r="BO2" s="779"/>
      <c r="BP2" s="779"/>
      <c r="BQ2" s="779"/>
      <c r="BR2" s="779"/>
      <c r="BS2" s="779"/>
      <c r="BT2" s="779"/>
      <c r="BU2" s="779"/>
      <c r="BV2" s="779"/>
      <c r="BW2" s="779"/>
      <c r="BX2" s="779"/>
    </row>
    <row r="3" spans="1:76" s="15" customFormat="1" ht="63.75" customHeight="1" x14ac:dyDescent="0.25">
      <c r="A3" s="137" t="s">
        <v>165</v>
      </c>
      <c r="B3" s="343" t="s">
        <v>124</v>
      </c>
      <c r="C3" s="343" t="s">
        <v>6</v>
      </c>
      <c r="D3" s="343" t="s">
        <v>1</v>
      </c>
      <c r="E3" s="343" t="s">
        <v>2</v>
      </c>
      <c r="F3" s="343" t="s">
        <v>166</v>
      </c>
      <c r="G3" s="749" t="s">
        <v>167</v>
      </c>
      <c r="H3" s="749"/>
      <c r="I3" s="343" t="s">
        <v>168</v>
      </c>
      <c r="J3" s="343" t="s">
        <v>16</v>
      </c>
      <c r="K3" s="343" t="s">
        <v>169</v>
      </c>
      <c r="L3" s="343" t="s">
        <v>170</v>
      </c>
      <c r="M3" s="343" t="s">
        <v>13</v>
      </c>
      <c r="N3" s="343" t="s">
        <v>146</v>
      </c>
      <c r="O3" s="343" t="s">
        <v>14</v>
      </c>
      <c r="P3" s="343" t="s">
        <v>146</v>
      </c>
      <c r="Q3" s="343" t="s">
        <v>15</v>
      </c>
      <c r="R3" s="343" t="s">
        <v>146</v>
      </c>
      <c r="S3" s="343" t="s">
        <v>171</v>
      </c>
      <c r="T3" s="343" t="s">
        <v>11</v>
      </c>
      <c r="U3" s="138" t="s">
        <v>172</v>
      </c>
      <c r="V3" s="136" t="s">
        <v>173</v>
      </c>
      <c r="W3" s="138" t="s">
        <v>146</v>
      </c>
      <c r="X3" s="136" t="s">
        <v>174</v>
      </c>
      <c r="Y3" s="138" t="s">
        <v>146</v>
      </c>
      <c r="Z3" s="136" t="s">
        <v>175</v>
      </c>
      <c r="AA3" s="136" t="s">
        <v>146</v>
      </c>
      <c r="AB3" s="136" t="s">
        <v>176</v>
      </c>
      <c r="AC3" s="750"/>
      <c r="AD3" s="344" t="s">
        <v>5</v>
      </c>
      <c r="AE3" s="139" t="s">
        <v>177</v>
      </c>
      <c r="AF3" s="344" t="s">
        <v>178</v>
      </c>
      <c r="AG3" s="344" t="s">
        <v>177</v>
      </c>
      <c r="AH3" s="750"/>
      <c r="AI3" s="750" t="s">
        <v>7</v>
      </c>
      <c r="AJ3" s="750"/>
      <c r="AK3" s="751"/>
      <c r="AL3" s="751"/>
      <c r="AM3" s="751"/>
      <c r="AN3" s="752"/>
      <c r="AO3" s="753"/>
      <c r="AP3" s="747"/>
      <c r="AQ3" s="747"/>
      <c r="AR3" s="747"/>
      <c r="AS3" s="747"/>
      <c r="AT3" s="747"/>
      <c r="AU3" s="341" t="s">
        <v>183</v>
      </c>
      <c r="AV3" s="341" t="s">
        <v>1029</v>
      </c>
      <c r="AW3" s="341" t="s">
        <v>184</v>
      </c>
      <c r="AX3" s="341" t="s">
        <v>1025</v>
      </c>
      <c r="AY3" s="341" t="s">
        <v>1026</v>
      </c>
      <c r="AZ3" s="341" t="s">
        <v>183</v>
      </c>
      <c r="BA3" s="341" t="s">
        <v>1029</v>
      </c>
      <c r="BB3" s="341" t="s">
        <v>184</v>
      </c>
      <c r="BC3" s="341" t="s">
        <v>1025</v>
      </c>
      <c r="BD3" s="341" t="s">
        <v>1026</v>
      </c>
      <c r="BE3" s="341" t="s">
        <v>183</v>
      </c>
      <c r="BF3" s="341" t="s">
        <v>1029</v>
      </c>
      <c r="BG3" s="341" t="s">
        <v>184</v>
      </c>
      <c r="BH3" s="341" t="s">
        <v>1025</v>
      </c>
      <c r="BI3" s="341" t="s">
        <v>1026</v>
      </c>
      <c r="BJ3" s="341" t="s">
        <v>183</v>
      </c>
      <c r="BK3" s="341" t="s">
        <v>1029</v>
      </c>
      <c r="BL3" s="341" t="s">
        <v>184</v>
      </c>
      <c r="BM3" s="341" t="s">
        <v>1025</v>
      </c>
      <c r="BN3" s="341" t="s">
        <v>1026</v>
      </c>
      <c r="BO3" s="341" t="s">
        <v>183</v>
      </c>
      <c r="BP3" s="341" t="s">
        <v>1029</v>
      </c>
      <c r="BQ3" s="341" t="s">
        <v>184</v>
      </c>
      <c r="BR3" s="341" t="s">
        <v>1025</v>
      </c>
      <c r="BS3" s="341" t="s">
        <v>1026</v>
      </c>
      <c r="BT3" s="341" t="s">
        <v>183</v>
      </c>
      <c r="BU3" s="341" t="s">
        <v>1029</v>
      </c>
      <c r="BV3" s="341" t="s">
        <v>184</v>
      </c>
      <c r="BW3" s="341" t="s">
        <v>1025</v>
      </c>
      <c r="BX3" s="341" t="s">
        <v>1026</v>
      </c>
    </row>
    <row r="4" spans="1:76" ht="51" x14ac:dyDescent="0.25">
      <c r="A4" s="737" t="s">
        <v>186</v>
      </c>
      <c r="B4" s="725" t="s">
        <v>103</v>
      </c>
      <c r="C4" s="725" t="s">
        <v>89</v>
      </c>
      <c r="D4" s="725" t="s">
        <v>76</v>
      </c>
      <c r="E4" s="725" t="s">
        <v>34</v>
      </c>
      <c r="F4" s="739" t="s">
        <v>744</v>
      </c>
      <c r="G4" s="727" t="s">
        <v>1112</v>
      </c>
      <c r="H4" s="725" t="s">
        <v>746</v>
      </c>
      <c r="I4" s="739" t="s">
        <v>747</v>
      </c>
      <c r="J4" s="725" t="s">
        <v>92</v>
      </c>
      <c r="K4" s="725">
        <v>1</v>
      </c>
      <c r="L4" s="735">
        <f>IF(J4="Diaria",+(K4/360),IF(J4="Mensual",+(K4/12),IF(J4="Bimestral",+(K4/6),IF(J4="Trimestral",+(K4/4),IF(J4="Semestral",+(K4/2),IF(J4="Anual",+(K4/1),""))))))</f>
        <v>0.5</v>
      </c>
      <c r="M4" s="725" t="s">
        <v>60</v>
      </c>
      <c r="N4" s="725">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0.6</v>
      </c>
      <c r="O4" s="725" t="s">
        <v>46</v>
      </c>
      <c r="P4" s="725">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725" t="s">
        <v>70</v>
      </c>
      <c r="R4" s="72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720" t="s">
        <v>57</v>
      </c>
      <c r="T4" s="720" t="s">
        <v>58</v>
      </c>
      <c r="U4" s="720">
        <f>+MAX(N4,P4,R4)</f>
        <v>0.6</v>
      </c>
      <c r="V4" s="724" t="str">
        <f>IF(L4&lt;=20%,"Muy baja",IF(L4&lt;=40%,"Baja",IF(L4&lt;=60%,"Media",IF(L4&lt;=80%,"Alta",IF(L4&lt;=100%,"Muy alta",IF(L4&gt;=100%,"Muy alta",""))))))</f>
        <v>Media</v>
      </c>
      <c r="W4" s="731">
        <f>+IFERROR(VLOOKUP(V4,[13]Fórmula!$F$1:$G$6,2,FALSE),"")</f>
        <v>0.6</v>
      </c>
      <c r="X4" s="724" t="str">
        <f>IF(U4=20%,"Leve",IF(U4=40%,"Menor",IF(U4=60%,"Moderado",IF(U4=80%,"Mayor",IF(U4=100%,"Catastrófico","")))))</f>
        <v>Moderado</v>
      </c>
      <c r="Y4" s="731">
        <f>+IFERROR(VLOOKUP(X4,[13]Fórmula!$H$1:$I$6,2,FALSE),"")</f>
        <v>0.6</v>
      </c>
      <c r="Z4" s="732" t="str">
        <f>+IFERROR(VLOOKUP(V4&amp;X4,[13]Fórmula!$C$2:$D$26,2,FALSE),"")</f>
        <v>Moderado</v>
      </c>
      <c r="AA4" s="723">
        <f>IF(Z4="Bajo",25%,IF(Z4="Moderado",50%,IF(Z4="Alto",75%,IF(Z4="Extremo",100%,""))))</f>
        <v>0.5</v>
      </c>
      <c r="AB4" s="740" t="s">
        <v>748</v>
      </c>
      <c r="AC4" s="49" t="s">
        <v>749</v>
      </c>
      <c r="AD4" s="49" t="s">
        <v>54</v>
      </c>
      <c r="AE4" s="31">
        <f t="shared" ref="AE4:AE18" si="0">IF(AD4="Preventivo",25%,IF(AD4="Detectivo",15%,IF(AD4="Correctivo",10%,"")))</f>
        <v>0.25</v>
      </c>
      <c r="AF4" s="335" t="s">
        <v>194</v>
      </c>
      <c r="AG4" s="31">
        <f t="shared" ref="AG4:AG18" si="1">IF(AF4="Manual",15%,IF(AF4="Automático",25%,""))</f>
        <v>0.15</v>
      </c>
      <c r="AH4" s="31">
        <f t="shared" ref="AH4:AH11" si="2">+AG4+AE4</f>
        <v>0.4</v>
      </c>
      <c r="AI4" s="322" t="s">
        <v>23</v>
      </c>
      <c r="AJ4" s="335" t="s">
        <v>750</v>
      </c>
      <c r="AK4" s="335">
        <f>+AH4*AA4</f>
        <v>0.2</v>
      </c>
      <c r="AL4" s="32">
        <f>+AA4-AK4</f>
        <v>0.3</v>
      </c>
      <c r="AM4" s="815" t="str">
        <f>+IF(C4="Corrupción","Moderado",IF(AL6&lt;=25%,"Bajo",IF(AL6&lt;=50%,"Moderado",IF(AL6&lt;=75%,"Alto",IF(AL6&gt;75%,"Extremo","")))))</f>
        <v>Bajo</v>
      </c>
      <c r="AN4" s="734" t="s">
        <v>56</v>
      </c>
      <c r="AO4" s="147">
        <v>1</v>
      </c>
      <c r="AP4" s="93" t="s">
        <v>751</v>
      </c>
      <c r="AQ4" s="326" t="s">
        <v>755</v>
      </c>
      <c r="AR4" s="30">
        <v>45292</v>
      </c>
      <c r="AS4" s="296">
        <v>45657</v>
      </c>
      <c r="AT4" s="326" t="s">
        <v>1304</v>
      </c>
      <c r="AU4" s="34">
        <v>45351</v>
      </c>
      <c r="AV4" s="34"/>
      <c r="AW4" s="97"/>
      <c r="AX4" s="97"/>
      <c r="AY4" s="97"/>
      <c r="AZ4" s="34">
        <v>45412</v>
      </c>
      <c r="BA4" s="34"/>
      <c r="BB4" s="97"/>
      <c r="BC4" s="97"/>
      <c r="BD4" s="97"/>
      <c r="BE4" s="34">
        <v>45473</v>
      </c>
      <c r="BF4" s="34"/>
      <c r="BG4" s="97"/>
      <c r="BH4" s="97"/>
      <c r="BI4" s="97"/>
      <c r="BJ4" s="34">
        <v>45535</v>
      </c>
      <c r="BK4" s="34"/>
      <c r="BL4" s="97"/>
      <c r="BM4" s="97"/>
      <c r="BN4" s="97"/>
      <c r="BO4" s="34">
        <v>45596</v>
      </c>
      <c r="BP4" s="34"/>
      <c r="BQ4" s="97"/>
      <c r="BR4" s="97"/>
      <c r="BS4" s="97"/>
      <c r="BT4" s="34">
        <v>45657</v>
      </c>
      <c r="BU4" s="34"/>
      <c r="BV4" s="97"/>
      <c r="BW4" s="97"/>
      <c r="BX4" s="97"/>
    </row>
    <row r="5" spans="1:76" ht="30" x14ac:dyDescent="0.25">
      <c r="A5" s="737"/>
      <c r="B5" s="725"/>
      <c r="C5" s="725"/>
      <c r="D5" s="725"/>
      <c r="E5" s="725"/>
      <c r="F5" s="739"/>
      <c r="G5" s="727"/>
      <c r="H5" s="725"/>
      <c r="I5" s="739"/>
      <c r="J5" s="725"/>
      <c r="K5" s="725"/>
      <c r="L5" s="735"/>
      <c r="M5" s="725"/>
      <c r="N5" s="725"/>
      <c r="O5" s="725"/>
      <c r="P5" s="725"/>
      <c r="Q5" s="725"/>
      <c r="R5" s="725"/>
      <c r="S5" s="720"/>
      <c r="T5" s="720"/>
      <c r="U5" s="720"/>
      <c r="V5" s="724"/>
      <c r="W5" s="731"/>
      <c r="X5" s="724"/>
      <c r="Y5" s="731"/>
      <c r="Z5" s="732"/>
      <c r="AA5" s="723"/>
      <c r="AB5" s="740"/>
      <c r="AC5" s="49" t="s">
        <v>752</v>
      </c>
      <c r="AD5" s="49" t="s">
        <v>54</v>
      </c>
      <c r="AE5" s="31">
        <f t="shared" si="0"/>
        <v>0.25</v>
      </c>
      <c r="AF5" s="335" t="s">
        <v>194</v>
      </c>
      <c r="AG5" s="31">
        <f t="shared" si="1"/>
        <v>0.15</v>
      </c>
      <c r="AH5" s="31">
        <f t="shared" si="2"/>
        <v>0.4</v>
      </c>
      <c r="AI5" s="322" t="s">
        <v>23</v>
      </c>
      <c r="AJ5" s="335" t="s">
        <v>753</v>
      </c>
      <c r="AK5" s="335">
        <f>+AL4*AH5</f>
        <v>0.12</v>
      </c>
      <c r="AL5" s="32">
        <f>+AL4-AK5</f>
        <v>0.18</v>
      </c>
      <c r="AM5" s="815"/>
      <c r="AN5" s="734"/>
      <c r="AO5" s="153">
        <v>2</v>
      </c>
      <c r="AP5" s="41" t="s">
        <v>754</v>
      </c>
      <c r="AQ5" s="326" t="s">
        <v>755</v>
      </c>
      <c r="AR5" s="30">
        <v>45292</v>
      </c>
      <c r="AS5" s="296">
        <v>45657</v>
      </c>
      <c r="AT5" s="326" t="s">
        <v>1305</v>
      </c>
      <c r="AU5" s="34">
        <v>45351</v>
      </c>
      <c r="AV5" s="34"/>
      <c r="AW5" s="97"/>
      <c r="AX5" s="97"/>
      <c r="AY5" s="97"/>
      <c r="AZ5" s="34">
        <v>45412</v>
      </c>
      <c r="BA5" s="34"/>
      <c r="BB5" s="97"/>
      <c r="BC5" s="97"/>
      <c r="BD5" s="97"/>
      <c r="BE5" s="34">
        <v>45473</v>
      </c>
      <c r="BF5" s="34"/>
      <c r="BG5" s="97"/>
      <c r="BH5" s="97"/>
      <c r="BI5" s="97"/>
      <c r="BJ5" s="34">
        <v>45535</v>
      </c>
      <c r="BK5" s="34"/>
      <c r="BL5" s="97"/>
      <c r="BM5" s="97"/>
      <c r="BN5" s="97"/>
      <c r="BO5" s="34">
        <v>45596</v>
      </c>
      <c r="BP5" s="34"/>
      <c r="BQ5" s="97"/>
      <c r="BR5" s="97"/>
      <c r="BS5" s="97"/>
      <c r="BT5" s="34">
        <v>45657</v>
      </c>
      <c r="BU5" s="34"/>
      <c r="BV5" s="97"/>
      <c r="BW5" s="97"/>
      <c r="BX5" s="97"/>
    </row>
    <row r="6" spans="1:76" ht="167.45" customHeight="1" x14ac:dyDescent="0.25">
      <c r="A6" s="737"/>
      <c r="B6" s="725"/>
      <c r="C6" s="725"/>
      <c r="D6" s="725"/>
      <c r="E6" s="725"/>
      <c r="F6" s="739"/>
      <c r="G6" s="727"/>
      <c r="H6" s="725"/>
      <c r="I6" s="739"/>
      <c r="J6" s="725"/>
      <c r="K6" s="725"/>
      <c r="L6" s="735"/>
      <c r="M6" s="725"/>
      <c r="N6" s="725"/>
      <c r="O6" s="725"/>
      <c r="P6" s="725"/>
      <c r="Q6" s="725"/>
      <c r="R6" s="725"/>
      <c r="S6" s="720"/>
      <c r="T6" s="720"/>
      <c r="U6" s="720"/>
      <c r="V6" s="724"/>
      <c r="W6" s="731"/>
      <c r="X6" s="724"/>
      <c r="Y6" s="731"/>
      <c r="Z6" s="732"/>
      <c r="AA6" s="723"/>
      <c r="AB6" s="740"/>
      <c r="AC6" s="49" t="s">
        <v>756</v>
      </c>
      <c r="AD6" s="49" t="s">
        <v>54</v>
      </c>
      <c r="AE6" s="31">
        <f t="shared" si="0"/>
        <v>0.25</v>
      </c>
      <c r="AF6" s="335" t="s">
        <v>194</v>
      </c>
      <c r="AG6" s="31">
        <f t="shared" si="1"/>
        <v>0.15</v>
      </c>
      <c r="AH6" s="31">
        <f t="shared" si="2"/>
        <v>0.4</v>
      </c>
      <c r="AI6" s="322" t="s">
        <v>39</v>
      </c>
      <c r="AJ6" s="335" t="s">
        <v>757</v>
      </c>
      <c r="AK6" s="335">
        <f>+AL5*AH6</f>
        <v>7.1999999999999995E-2</v>
      </c>
      <c r="AL6" s="32">
        <f>+AL5-AK6</f>
        <v>0.108</v>
      </c>
      <c r="AM6" s="815"/>
      <c r="AN6" s="734"/>
      <c r="AO6" s="153">
        <v>3</v>
      </c>
      <c r="AP6" s="29" t="s">
        <v>758</v>
      </c>
      <c r="AQ6" s="326" t="s">
        <v>755</v>
      </c>
      <c r="AR6" s="30">
        <v>45292</v>
      </c>
      <c r="AS6" s="296">
        <v>45657</v>
      </c>
      <c r="AT6" s="326" t="s">
        <v>1306</v>
      </c>
      <c r="AU6" s="34">
        <v>45351</v>
      </c>
      <c r="AV6" s="34"/>
      <c r="AW6" s="90"/>
      <c r="AX6" s="90"/>
      <c r="AY6" s="90"/>
      <c r="AZ6" s="34">
        <v>45412</v>
      </c>
      <c r="BA6" s="34"/>
      <c r="BB6" s="90"/>
      <c r="BC6" s="90"/>
      <c r="BD6" s="90"/>
      <c r="BE6" s="34">
        <v>45473</v>
      </c>
      <c r="BF6" s="34"/>
      <c r="BG6" s="90"/>
      <c r="BH6" s="90"/>
      <c r="BI6" s="90"/>
      <c r="BJ6" s="34">
        <v>45535</v>
      </c>
      <c r="BK6" s="34"/>
      <c r="BL6" s="90"/>
      <c r="BM6" s="90"/>
      <c r="BN6" s="90"/>
      <c r="BO6" s="34">
        <v>45596</v>
      </c>
      <c r="BP6" s="34"/>
      <c r="BQ6" s="90"/>
      <c r="BR6" s="90"/>
      <c r="BS6" s="90"/>
      <c r="BT6" s="34">
        <v>45657</v>
      </c>
      <c r="BU6" s="34"/>
      <c r="BV6" s="90"/>
      <c r="BW6" s="90"/>
      <c r="BX6" s="90"/>
    </row>
    <row r="7" spans="1:76" ht="120.75" customHeight="1" x14ac:dyDescent="0.25">
      <c r="A7" s="1032" t="s">
        <v>186</v>
      </c>
      <c r="B7" s="743" t="s">
        <v>103</v>
      </c>
      <c r="C7" s="743" t="s">
        <v>55</v>
      </c>
      <c r="D7" s="743" t="s">
        <v>76</v>
      </c>
      <c r="E7" s="743" t="s">
        <v>77</v>
      </c>
      <c r="F7" s="917" t="s">
        <v>322</v>
      </c>
      <c r="G7" s="1003" t="s">
        <v>314</v>
      </c>
      <c r="H7" s="743" t="s">
        <v>324</v>
      </c>
      <c r="I7" s="917" t="s">
        <v>325</v>
      </c>
      <c r="J7" s="743" t="s">
        <v>48</v>
      </c>
      <c r="K7" s="743">
        <v>0</v>
      </c>
      <c r="L7" s="1004">
        <f>IF(J7="Diaria",+(K7/360),IF(J7="Semanal",+(K7/52),IF(J7="Mensual",+(K7/12),IF(J7="Bimestral",+(K7/6),IF(J7="Trimestral",+(K7/4),IF(J7="Semestral",+(K7/2),IF(J7="Anual",+(K7/1),"")))))))</f>
        <v>0</v>
      </c>
      <c r="M7" s="743" t="s">
        <v>45</v>
      </c>
      <c r="N7" s="743">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0.4</v>
      </c>
      <c r="O7" s="743" t="s">
        <v>46</v>
      </c>
      <c r="P7" s="743">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743" t="s">
        <v>70</v>
      </c>
      <c r="R7" s="743">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1016" t="s">
        <v>57</v>
      </c>
      <c r="T7" s="1016" t="s">
        <v>27</v>
      </c>
      <c r="U7" s="720">
        <f>+MAX(N7,P7,R7)</f>
        <v>0.4</v>
      </c>
      <c r="V7" s="1017" t="str">
        <f>IF(L7&lt;=20%,"Muy baja",IF(L7&lt;=40%,"Baja",IF(L7&lt;=60%,"Media",IF(L7&lt;=80%,"Alta",IF(L7&lt;=100%,"Muy alta",IF(L7&gt;=100%,"Muy alta",""))))))</f>
        <v>Muy baja</v>
      </c>
      <c r="W7" s="1030">
        <f>+IFERROR(VLOOKUP(V7,[13]Fórmula!$F$1:$G$6,2,FALSE),"")</f>
        <v>0.2</v>
      </c>
      <c r="X7" s="1031" t="s">
        <v>53</v>
      </c>
      <c r="Y7" s="1014">
        <f>+IFERROR(VLOOKUP(X7,[13]Fórmula!$H$1:$I$6,2,FALSE),"")</f>
        <v>0.6</v>
      </c>
      <c r="Z7" s="1029" t="str">
        <f>+IFERROR(VLOOKUP(V7&amp;X7,[13]Fórmula!$C$2:$D$26,2,FALSE),"")</f>
        <v>Moderado</v>
      </c>
      <c r="AA7" s="723">
        <f>IF(Z7="Bajo",25%,IF(Z7="Moderado",50%,IF(Z7="Alto",75%,IF(Z7="Extremo",100%,""))))</f>
        <v>0.5</v>
      </c>
      <c r="AB7" s="1023" t="s">
        <v>326</v>
      </c>
      <c r="AC7" s="40" t="s">
        <v>987</v>
      </c>
      <c r="AD7" s="40" t="s">
        <v>54</v>
      </c>
      <c r="AE7" s="232">
        <f t="shared" si="0"/>
        <v>0.25</v>
      </c>
      <c r="AF7" s="366" t="s">
        <v>194</v>
      </c>
      <c r="AG7" s="232">
        <f t="shared" si="1"/>
        <v>0.15</v>
      </c>
      <c r="AH7" s="232">
        <f t="shared" si="2"/>
        <v>0.4</v>
      </c>
      <c r="AI7" s="338" t="s">
        <v>23</v>
      </c>
      <c r="AJ7" s="366" t="s">
        <v>330</v>
      </c>
      <c r="AK7" s="225">
        <f>+AA7*AH7</f>
        <v>0.2</v>
      </c>
      <c r="AL7" s="226">
        <f>+AA7-AK7</f>
        <v>0.3</v>
      </c>
      <c r="AM7" s="1029" t="str">
        <f>+IF(C7="Corrupción","Moderado",IF(AL9&lt;=25%,"Bajo",IF(AL9&lt;=50%,"Moderado",IF(AL9&lt;=75%,"Alto",IF(AL9&gt;75%,"Extremo","")))))</f>
        <v>Moderado</v>
      </c>
      <c r="AN7" s="1015" t="s">
        <v>56</v>
      </c>
      <c r="AO7" s="224">
        <v>1</v>
      </c>
      <c r="AP7" s="41" t="s">
        <v>334</v>
      </c>
      <c r="AQ7" s="338" t="s">
        <v>335</v>
      </c>
      <c r="AR7" s="296">
        <v>45292</v>
      </c>
      <c r="AS7" s="296">
        <v>45657</v>
      </c>
      <c r="AT7" s="416" t="s">
        <v>336</v>
      </c>
      <c r="AU7" s="34">
        <v>45351</v>
      </c>
      <c r="AV7" s="34"/>
      <c r="AW7" s="34"/>
      <c r="AX7" s="34"/>
      <c r="AY7" s="34"/>
      <c r="AZ7" s="34">
        <v>45412</v>
      </c>
      <c r="BA7" s="34"/>
      <c r="BB7" s="34"/>
      <c r="BC7" s="34"/>
      <c r="BD7" s="34"/>
      <c r="BE7" s="34">
        <v>45473</v>
      </c>
      <c r="BF7" s="34"/>
      <c r="BG7" s="34"/>
      <c r="BH7" s="34"/>
      <c r="BI7" s="34"/>
      <c r="BJ7" s="34">
        <v>45535</v>
      </c>
      <c r="BK7" s="34"/>
      <c r="BL7" s="34"/>
      <c r="BM7" s="34"/>
      <c r="BN7" s="34"/>
      <c r="BO7" s="34">
        <v>45596</v>
      </c>
      <c r="BP7" s="34"/>
      <c r="BQ7" s="34"/>
      <c r="BR7" s="34"/>
      <c r="BS7" s="34"/>
      <c r="BT7" s="34">
        <v>45657</v>
      </c>
      <c r="BU7" s="34"/>
      <c r="BV7" s="34"/>
      <c r="BW7" s="34"/>
      <c r="BX7" s="34"/>
    </row>
    <row r="8" spans="1:76" ht="216.75" customHeight="1" x14ac:dyDescent="0.25">
      <c r="A8" s="1032"/>
      <c r="B8" s="743"/>
      <c r="C8" s="743"/>
      <c r="D8" s="743"/>
      <c r="E8" s="743"/>
      <c r="F8" s="917"/>
      <c r="G8" s="1003"/>
      <c r="H8" s="743"/>
      <c r="I8" s="917"/>
      <c r="J8" s="743"/>
      <c r="K8" s="743"/>
      <c r="L8" s="1004"/>
      <c r="M8" s="743"/>
      <c r="N8" s="743"/>
      <c r="O8" s="743"/>
      <c r="P8" s="743"/>
      <c r="Q8" s="743"/>
      <c r="R8" s="743"/>
      <c r="S8" s="1016"/>
      <c r="T8" s="1016"/>
      <c r="U8" s="720"/>
      <c r="V8" s="1017"/>
      <c r="W8" s="1030"/>
      <c r="X8" s="1031"/>
      <c r="Y8" s="1014"/>
      <c r="Z8" s="1029"/>
      <c r="AA8" s="723"/>
      <c r="AB8" s="1023"/>
      <c r="AC8" s="40" t="s">
        <v>986</v>
      </c>
      <c r="AD8" s="40" t="s">
        <v>54</v>
      </c>
      <c r="AE8" s="232">
        <f t="shared" si="0"/>
        <v>0.25</v>
      </c>
      <c r="AF8" s="366" t="s">
        <v>194</v>
      </c>
      <c r="AG8" s="232">
        <f t="shared" si="1"/>
        <v>0.15</v>
      </c>
      <c r="AH8" s="232">
        <f t="shared" si="2"/>
        <v>0.4</v>
      </c>
      <c r="AI8" s="338" t="s">
        <v>23</v>
      </c>
      <c r="AJ8" s="366" t="s">
        <v>346</v>
      </c>
      <c r="AK8" s="225">
        <f>+AL7*AH8</f>
        <v>0.12</v>
      </c>
      <c r="AL8" s="226">
        <f>+AL7-AK8</f>
        <v>0.18</v>
      </c>
      <c r="AM8" s="1029"/>
      <c r="AN8" s="1015"/>
      <c r="AO8" s="153">
        <v>2</v>
      </c>
      <c r="AP8" s="98" t="s">
        <v>349</v>
      </c>
      <c r="AQ8" s="416" t="s">
        <v>350</v>
      </c>
      <c r="AR8" s="296">
        <v>45292</v>
      </c>
      <c r="AS8" s="296">
        <v>45657</v>
      </c>
      <c r="AT8" s="416" t="s">
        <v>759</v>
      </c>
      <c r="AU8" s="34">
        <v>45351</v>
      </c>
      <c r="AV8" s="34"/>
      <c r="AW8" s="34"/>
      <c r="AX8" s="34"/>
      <c r="AY8" s="34"/>
      <c r="AZ8" s="34">
        <v>45412</v>
      </c>
      <c r="BA8" s="34"/>
      <c r="BB8" s="34"/>
      <c r="BC8" s="34"/>
      <c r="BD8" s="34"/>
      <c r="BE8" s="34">
        <v>45473</v>
      </c>
      <c r="BF8" s="34"/>
      <c r="BG8" s="34"/>
      <c r="BH8" s="34"/>
      <c r="BI8" s="34"/>
      <c r="BJ8" s="34">
        <v>45535</v>
      </c>
      <c r="BK8" s="34"/>
      <c r="BL8" s="34"/>
      <c r="BM8" s="34"/>
      <c r="BN8" s="34"/>
      <c r="BO8" s="34">
        <v>45596</v>
      </c>
      <c r="BP8" s="34"/>
      <c r="BQ8" s="34"/>
      <c r="BR8" s="34"/>
      <c r="BS8" s="34"/>
      <c r="BT8" s="34">
        <v>45657</v>
      </c>
      <c r="BU8" s="34"/>
      <c r="BV8" s="34"/>
      <c r="BW8" s="34"/>
      <c r="BX8" s="34"/>
    </row>
    <row r="9" spans="1:76" ht="145.5" customHeight="1" x14ac:dyDescent="0.25">
      <c r="A9" s="1032"/>
      <c r="B9" s="743"/>
      <c r="C9" s="743"/>
      <c r="D9" s="743"/>
      <c r="E9" s="743"/>
      <c r="F9" s="917"/>
      <c r="G9" s="1003"/>
      <c r="H9" s="743"/>
      <c r="I9" s="917"/>
      <c r="J9" s="743"/>
      <c r="K9" s="743"/>
      <c r="L9" s="1004"/>
      <c r="M9" s="743"/>
      <c r="N9" s="743"/>
      <c r="O9" s="743"/>
      <c r="P9" s="743"/>
      <c r="Q9" s="743"/>
      <c r="R9" s="743"/>
      <c r="S9" s="1016"/>
      <c r="T9" s="1016"/>
      <c r="U9" s="720"/>
      <c r="V9" s="1017"/>
      <c r="W9" s="1030"/>
      <c r="X9" s="1031"/>
      <c r="Y9" s="1014"/>
      <c r="Z9" s="1029"/>
      <c r="AA9" s="723"/>
      <c r="AB9" s="1023"/>
      <c r="AC9" s="40" t="s">
        <v>985</v>
      </c>
      <c r="AD9" s="40" t="s">
        <v>54</v>
      </c>
      <c r="AE9" s="232">
        <f t="shared" si="0"/>
        <v>0.25</v>
      </c>
      <c r="AF9" s="366" t="s">
        <v>194</v>
      </c>
      <c r="AG9" s="232">
        <f t="shared" si="1"/>
        <v>0.15</v>
      </c>
      <c r="AH9" s="232">
        <f t="shared" si="2"/>
        <v>0.4</v>
      </c>
      <c r="AI9" s="338" t="s">
        <v>23</v>
      </c>
      <c r="AJ9" s="366" t="s">
        <v>346</v>
      </c>
      <c r="AK9" s="225">
        <f>+AL8*AH9</f>
        <v>7.1999999999999995E-2</v>
      </c>
      <c r="AL9" s="226">
        <f>+AL8-AK9</f>
        <v>0.108</v>
      </c>
      <c r="AM9" s="1029"/>
      <c r="AN9" s="1015"/>
      <c r="AO9" s="153">
        <v>3</v>
      </c>
      <c r="AP9" s="98" t="s">
        <v>362</v>
      </c>
      <c r="AQ9" s="416" t="s">
        <v>363</v>
      </c>
      <c r="AR9" s="296">
        <v>45292</v>
      </c>
      <c r="AS9" s="296">
        <v>45657</v>
      </c>
      <c r="AT9" s="416" t="s">
        <v>364</v>
      </c>
      <c r="AU9" s="34">
        <v>45351</v>
      </c>
      <c r="AV9" s="34"/>
      <c r="AW9" s="34"/>
      <c r="AX9" s="34"/>
      <c r="AY9" s="34"/>
      <c r="AZ9" s="34">
        <v>45412</v>
      </c>
      <c r="BA9" s="34"/>
      <c r="BB9" s="34"/>
      <c r="BC9" s="34"/>
      <c r="BD9" s="34"/>
      <c r="BE9" s="34">
        <v>45473</v>
      </c>
      <c r="BF9" s="34"/>
      <c r="BG9" s="34"/>
      <c r="BH9" s="34"/>
      <c r="BI9" s="34"/>
      <c r="BJ9" s="34">
        <v>45535</v>
      </c>
      <c r="BK9" s="34"/>
      <c r="BL9" s="34"/>
      <c r="BM9" s="34"/>
      <c r="BN9" s="34"/>
      <c r="BO9" s="34">
        <v>45596</v>
      </c>
      <c r="BP9" s="34"/>
      <c r="BQ9" s="34"/>
      <c r="BR9" s="34"/>
      <c r="BS9" s="34"/>
      <c r="BT9" s="34">
        <v>45657</v>
      </c>
      <c r="BU9" s="34"/>
      <c r="BV9" s="34"/>
      <c r="BW9" s="34"/>
      <c r="BX9" s="34"/>
    </row>
    <row r="10" spans="1:76" ht="153" customHeight="1" x14ac:dyDescent="0.25">
      <c r="A10" s="1032" t="s">
        <v>186</v>
      </c>
      <c r="B10" s="743" t="s">
        <v>103</v>
      </c>
      <c r="C10" s="743" t="s">
        <v>33</v>
      </c>
      <c r="D10" s="743" t="s">
        <v>33</v>
      </c>
      <c r="E10" s="743" t="s">
        <v>97</v>
      </c>
      <c r="F10" s="917" t="s">
        <v>760</v>
      </c>
      <c r="G10" s="1003" t="s">
        <v>1335</v>
      </c>
      <c r="H10" s="743" t="s">
        <v>761</v>
      </c>
      <c r="I10" s="917" t="s">
        <v>762</v>
      </c>
      <c r="J10" s="743" t="s">
        <v>32</v>
      </c>
      <c r="K10" s="743">
        <v>0</v>
      </c>
      <c r="L10" s="1004">
        <f>IF(J10="Diaria",+(K10/360),IF(J10="Semanal",+(K10/52),IF(J10="Mensual",+(K10/12),IF(J10="Bimestral",+(K10/6),IF(J10="Trimestral",+(K10/4),IF(J10="Semestral",+(K10/2),IF(J10="Anual",+(K10/1),"")))))))</f>
        <v>0</v>
      </c>
      <c r="M10" s="743" t="s">
        <v>72</v>
      </c>
      <c r="N10" s="743">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0.8</v>
      </c>
      <c r="O10" s="743" t="s">
        <v>46</v>
      </c>
      <c r="P10" s="743">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743" t="s">
        <v>70</v>
      </c>
      <c r="R10" s="743">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1016" t="s">
        <v>57</v>
      </c>
      <c r="T10" s="1016" t="s">
        <v>70</v>
      </c>
      <c r="U10" s="1012">
        <f>+MAX(N10,P10,R10)</f>
        <v>0.8</v>
      </c>
      <c r="V10" s="1017" t="str">
        <f>IF(L10&lt;=20%,"Muy baja",IF(L10&lt;=40%,"Baja",IF(L10&lt;=60%,"Media",IF(L10&lt;=80%,"Alta",IF(L10&lt;=100%,"Muy alta",IF(L10&gt;=100%,"Muy alta",""))))))</f>
        <v>Muy baja</v>
      </c>
      <c r="W10" s="914">
        <f>+IFERROR(VLOOKUP(V10,[13]Fórmula!$F$1:$G$6,2,FALSE),"")</f>
        <v>0.2</v>
      </c>
      <c r="X10" s="1024" t="str">
        <f>IF(U10=20%,"Leve",IF(U10=40%,"Menor",IF(U10=60%,"Moderado",IF(U10=80%,"Mayor",IF(U10=100%,"Catastrófico","")))))</f>
        <v>Mayor</v>
      </c>
      <c r="Y10" s="914">
        <f>+IFERROR(VLOOKUP(X10,[13]Fórmula!$H$1:$I$6,2,FALSE),"")</f>
        <v>0.8</v>
      </c>
      <c r="Z10" s="1022" t="str">
        <f>+IFERROR(VLOOKUP(V10&amp;X10,[13]Fórmula!$C$2:$D$26,2,FALSE),"")</f>
        <v>Alto</v>
      </c>
      <c r="AA10" s="1021">
        <f>IF(Z10="Bajo",25%,IF(Z10="Moderado",50%,IF(Z10="Alto",75%,IF(Z10="Extremo",100%,""))))</f>
        <v>0.75</v>
      </c>
      <c r="AB10" s="1023" t="s">
        <v>763</v>
      </c>
      <c r="AC10" s="40" t="s">
        <v>984</v>
      </c>
      <c r="AD10" s="40" t="s">
        <v>54</v>
      </c>
      <c r="AE10" s="232">
        <f t="shared" si="0"/>
        <v>0.25</v>
      </c>
      <c r="AF10" s="366" t="s">
        <v>194</v>
      </c>
      <c r="AG10" s="232">
        <f t="shared" si="1"/>
        <v>0.15</v>
      </c>
      <c r="AH10" s="232">
        <f t="shared" si="2"/>
        <v>0.4</v>
      </c>
      <c r="AI10" s="338" t="s">
        <v>23</v>
      </c>
      <c r="AJ10" s="366" t="s">
        <v>346</v>
      </c>
      <c r="AK10" s="225">
        <f>+AA10*AH10</f>
        <v>0.30000000000000004</v>
      </c>
      <c r="AL10" s="226">
        <f>+AA10-AK10</f>
        <v>0.44999999999999996</v>
      </c>
      <c r="AM10" s="1018" t="str">
        <f>+IF(C10="Corrupción","Moderado",IF(AL12&lt;=25%,"Bajo",IF(AL12&lt;=50%,"Moderado",IF(AL12&lt;=75%,"Alto",IF(AL12&gt;75%,"Extremo","")))))</f>
        <v>Moderado</v>
      </c>
      <c r="AN10" s="1015" t="s">
        <v>56</v>
      </c>
      <c r="AO10" s="224">
        <v>1</v>
      </c>
      <c r="AP10" s="40" t="s">
        <v>764</v>
      </c>
      <c r="AQ10" s="338" t="s">
        <v>765</v>
      </c>
      <c r="AR10" s="296">
        <v>45292</v>
      </c>
      <c r="AS10" s="296">
        <v>45657</v>
      </c>
      <c r="AT10" s="416" t="s">
        <v>766</v>
      </c>
      <c r="AU10" s="34">
        <v>45351</v>
      </c>
      <c r="AV10" s="34"/>
      <c r="AW10" s="34"/>
      <c r="AX10" s="34"/>
      <c r="AY10" s="34"/>
      <c r="AZ10" s="34">
        <v>45412</v>
      </c>
      <c r="BA10" s="34"/>
      <c r="BB10" s="34"/>
      <c r="BC10" s="34"/>
      <c r="BD10" s="34"/>
      <c r="BE10" s="34">
        <v>45473</v>
      </c>
      <c r="BF10" s="34"/>
      <c r="BG10" s="34"/>
      <c r="BH10" s="34"/>
      <c r="BI10" s="34"/>
      <c r="BJ10" s="34">
        <v>45535</v>
      </c>
      <c r="BK10" s="34"/>
      <c r="BL10" s="34"/>
      <c r="BM10" s="34"/>
      <c r="BN10" s="34"/>
      <c r="BO10" s="34">
        <v>45596</v>
      </c>
      <c r="BP10" s="34"/>
      <c r="BQ10" s="34"/>
      <c r="BR10" s="34"/>
      <c r="BS10" s="34"/>
      <c r="BT10" s="34">
        <v>45657</v>
      </c>
      <c r="BU10" s="34"/>
      <c r="BV10" s="34"/>
      <c r="BW10" s="34"/>
      <c r="BX10" s="34"/>
    </row>
    <row r="11" spans="1:76" ht="162.75" customHeight="1" x14ac:dyDescent="0.25">
      <c r="A11" s="1032"/>
      <c r="B11" s="743"/>
      <c r="C11" s="743"/>
      <c r="D11" s="743"/>
      <c r="E11" s="743"/>
      <c r="F11" s="917"/>
      <c r="G11" s="1003"/>
      <c r="H11" s="743"/>
      <c r="I11" s="917"/>
      <c r="J11" s="743"/>
      <c r="K11" s="743"/>
      <c r="L11" s="1004"/>
      <c r="M11" s="743"/>
      <c r="N11" s="743"/>
      <c r="O11" s="743"/>
      <c r="P11" s="743"/>
      <c r="Q11" s="743"/>
      <c r="R11" s="743"/>
      <c r="S11" s="1016"/>
      <c r="T11" s="1016"/>
      <c r="U11" s="1012"/>
      <c r="V11" s="1017"/>
      <c r="W11" s="914"/>
      <c r="X11" s="1024"/>
      <c r="Y11" s="914"/>
      <c r="Z11" s="1022"/>
      <c r="AA11" s="1021"/>
      <c r="AB11" s="1023"/>
      <c r="AC11" s="40" t="s">
        <v>983</v>
      </c>
      <c r="AD11" s="40" t="s">
        <v>54</v>
      </c>
      <c r="AE11" s="232">
        <f t="shared" si="0"/>
        <v>0.25</v>
      </c>
      <c r="AF11" s="366" t="s">
        <v>194</v>
      </c>
      <c r="AG11" s="232">
        <f t="shared" si="1"/>
        <v>0.15</v>
      </c>
      <c r="AH11" s="232">
        <f t="shared" si="2"/>
        <v>0.4</v>
      </c>
      <c r="AI11" s="338" t="s">
        <v>39</v>
      </c>
      <c r="AJ11" s="366"/>
      <c r="AK11" s="225">
        <f>+AL10*AH11</f>
        <v>0.18</v>
      </c>
      <c r="AL11" s="226">
        <f>+AL10-AK11</f>
        <v>0.26999999999999996</v>
      </c>
      <c r="AM11" s="1018"/>
      <c r="AN11" s="1015"/>
      <c r="AO11" s="227">
        <v>2</v>
      </c>
      <c r="AP11" s="40" t="s">
        <v>767</v>
      </c>
      <c r="AQ11" s="338" t="s">
        <v>768</v>
      </c>
      <c r="AR11" s="296">
        <v>45292</v>
      </c>
      <c r="AS11" s="296">
        <v>45657</v>
      </c>
      <c r="AT11" s="416" t="s">
        <v>769</v>
      </c>
      <c r="AU11" s="34">
        <v>45351</v>
      </c>
      <c r="AV11" s="34"/>
      <c r="AW11" s="34"/>
      <c r="AX11" s="34"/>
      <c r="AY11" s="34"/>
      <c r="AZ11" s="34">
        <v>45412</v>
      </c>
      <c r="BA11" s="34"/>
      <c r="BB11" s="34"/>
      <c r="BC11" s="34"/>
      <c r="BD11" s="34"/>
      <c r="BE11" s="34">
        <v>45473</v>
      </c>
      <c r="BF11" s="34"/>
      <c r="BG11" s="34"/>
      <c r="BH11" s="34"/>
      <c r="BI11" s="34"/>
      <c r="BJ11" s="34">
        <v>45535</v>
      </c>
      <c r="BK11" s="34"/>
      <c r="BL11" s="34"/>
      <c r="BM11" s="34"/>
      <c r="BN11" s="34"/>
      <c r="BO11" s="34">
        <v>45596</v>
      </c>
      <c r="BP11" s="34"/>
      <c r="BQ11" s="34"/>
      <c r="BR11" s="34"/>
      <c r="BS11" s="34"/>
      <c r="BT11" s="34">
        <v>45657</v>
      </c>
      <c r="BU11" s="34"/>
      <c r="BV11" s="34"/>
      <c r="BW11" s="34"/>
      <c r="BX11" s="34"/>
    </row>
    <row r="12" spans="1:76" ht="108" customHeight="1" x14ac:dyDescent="0.25">
      <c r="A12" s="1032"/>
      <c r="B12" s="743"/>
      <c r="C12" s="743"/>
      <c r="D12" s="743"/>
      <c r="E12" s="743"/>
      <c r="F12" s="917"/>
      <c r="G12" s="1003"/>
      <c r="H12" s="743"/>
      <c r="I12" s="917"/>
      <c r="J12" s="743"/>
      <c r="K12" s="743"/>
      <c r="L12" s="1004"/>
      <c r="M12" s="743"/>
      <c r="N12" s="743"/>
      <c r="O12" s="743"/>
      <c r="P12" s="743"/>
      <c r="Q12" s="743"/>
      <c r="R12" s="743"/>
      <c r="S12" s="1016"/>
      <c r="T12" s="1016"/>
      <c r="U12" s="1012"/>
      <c r="V12" s="1017"/>
      <c r="W12" s="914"/>
      <c r="X12" s="1024"/>
      <c r="Y12" s="914"/>
      <c r="Z12" s="1022"/>
      <c r="AA12" s="1021"/>
      <c r="AB12" s="1023"/>
      <c r="AC12" s="40" t="s">
        <v>982</v>
      </c>
      <c r="AD12" s="40" t="s">
        <v>54</v>
      </c>
      <c r="AE12" s="232">
        <f t="shared" si="0"/>
        <v>0.25</v>
      </c>
      <c r="AF12" s="366" t="s">
        <v>194</v>
      </c>
      <c r="AG12" s="232">
        <f t="shared" si="1"/>
        <v>0.15</v>
      </c>
      <c r="AH12" s="232">
        <v>0</v>
      </c>
      <c r="AI12" s="338" t="s">
        <v>23</v>
      </c>
      <c r="AJ12" s="366" t="s">
        <v>770</v>
      </c>
      <c r="AK12" s="225">
        <f>+AL11*AH12</f>
        <v>0</v>
      </c>
      <c r="AL12" s="226">
        <f>+AL11-AK12</f>
        <v>0.26999999999999996</v>
      </c>
      <c r="AM12" s="1018"/>
      <c r="AN12" s="1015"/>
      <c r="AO12" s="227">
        <v>3</v>
      </c>
      <c r="AP12" s="40" t="s">
        <v>772</v>
      </c>
      <c r="AQ12" s="416" t="s">
        <v>755</v>
      </c>
      <c r="AR12" s="296">
        <v>44562</v>
      </c>
      <c r="AS12" s="296">
        <v>44926</v>
      </c>
      <c r="AT12" s="338" t="s">
        <v>771</v>
      </c>
      <c r="AU12" s="34">
        <v>45351</v>
      </c>
      <c r="AV12" s="34"/>
      <c r="AW12" s="34"/>
      <c r="AX12" s="34"/>
      <c r="AY12" s="34"/>
      <c r="AZ12" s="34">
        <v>45412</v>
      </c>
      <c r="BA12" s="34"/>
      <c r="BB12" s="34"/>
      <c r="BC12" s="34"/>
      <c r="BD12" s="34"/>
      <c r="BE12" s="34">
        <v>45473</v>
      </c>
      <c r="BF12" s="34"/>
      <c r="BG12" s="34"/>
      <c r="BH12" s="34"/>
      <c r="BI12" s="34"/>
      <c r="BJ12" s="34">
        <v>45535</v>
      </c>
      <c r="BK12" s="34"/>
      <c r="BL12" s="34"/>
      <c r="BM12" s="34"/>
      <c r="BN12" s="34"/>
      <c r="BO12" s="34">
        <v>45596</v>
      </c>
      <c r="BP12" s="34"/>
      <c r="BQ12" s="34"/>
      <c r="BR12" s="34"/>
      <c r="BS12" s="34"/>
      <c r="BT12" s="34">
        <v>45657</v>
      </c>
      <c r="BU12" s="34"/>
      <c r="BV12" s="34"/>
      <c r="BW12" s="34"/>
      <c r="BX12" s="34"/>
    </row>
    <row r="13" spans="1:76" ht="130.5" customHeight="1" x14ac:dyDescent="0.25">
      <c r="A13" s="1032" t="s">
        <v>186</v>
      </c>
      <c r="B13" s="743" t="s">
        <v>103</v>
      </c>
      <c r="C13" s="743" t="s">
        <v>33</v>
      </c>
      <c r="D13" s="743" t="s">
        <v>76</v>
      </c>
      <c r="E13" s="743" t="s">
        <v>34</v>
      </c>
      <c r="F13" s="998" t="s">
        <v>773</v>
      </c>
      <c r="G13" s="1001" t="s">
        <v>1110</v>
      </c>
      <c r="H13" s="743" t="s">
        <v>774</v>
      </c>
      <c r="I13" s="917" t="s">
        <v>775</v>
      </c>
      <c r="J13" s="743" t="s">
        <v>32</v>
      </c>
      <c r="K13" s="998">
        <v>1</v>
      </c>
      <c r="L13" s="1004">
        <f>IF(J13="Diaria",+(K13/360),IF(J13="Semanal",+(K13/52),IF(J13="Mensual",+(K13/12),IF(J13="Bimestral",+(K13/6),IF(J13="Trimestral",+(K13/4),IF(J13="Semestral",+(K13/2),IF(J13="Anual",+(K13/1),"")))))))</f>
        <v>2.7777777777777779E-3</v>
      </c>
      <c r="M13" s="743" t="s">
        <v>83</v>
      </c>
      <c r="N13" s="743">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1</v>
      </c>
      <c r="O13" s="743" t="s">
        <v>70</v>
      </c>
      <c r="P13" s="743">
        <f>IF(O13="Menor al 1% del patrimonio de la Lotería de Bogotá",20%,IF(O13="Entre el 1% y el 3% del patrimonio de la Lotería de Bogotá",40%,IF(O13="Entre el 3% y el 6% del patrimonio de la Lotería de Bogotá",60%,IF(O13="Entre el 6% y el 10% del patrimonio de la Lotería de Bogotá",80%,IF(O13="Mayor al 10% del patrimonio de la Lotería de Bogotá",100%,IF(O13="NA",0%,""))))))</f>
        <v>0</v>
      </c>
      <c r="Q13" s="743" t="s">
        <v>70</v>
      </c>
      <c r="R13" s="743">
        <f>IF(Q13="Menor al 1% del patrimonio de la Lotería de Bogotá",20%,IF(Q13="Entre el 1% y el 3% del patrimonio de la Lotería de Bogotá",40%,IF(Q13="Entre el 3% y el 6% del patrimonio de la Lotería de Bogotá",60%,IF(Q13="Entre el 6% y el 10% del patrimonio de la Lotería de Bogotá",80%,IF(Q13="Mayor al 10% del patrimonio de la Lotería de Bogotá",100%,IF(Q13="NA",0%,""))))))</f>
        <v>0</v>
      </c>
      <c r="S13" s="1016" t="s">
        <v>57</v>
      </c>
      <c r="T13" s="1016" t="s">
        <v>70</v>
      </c>
      <c r="U13" s="1012">
        <f>+MAX(N13,P13,R13)</f>
        <v>1</v>
      </c>
      <c r="V13" s="1017" t="str">
        <f>IF(L13&lt;=20%,"Muy baja",IF(L13&lt;=40%,"Baja",IF(L13&lt;=60%,"Media",IF(L13&lt;=80%,"Alta",IF(L13&lt;=100%,"Muy alta",IF(L13&gt;=100%,"Muy alta",""))))))</f>
        <v>Muy baja</v>
      </c>
      <c r="W13" s="914">
        <f>+IFERROR(VLOOKUP(V13,[13]Fórmula!$F$1:$G$6,2,FALSE),"")</f>
        <v>0.2</v>
      </c>
      <c r="X13" s="1006" t="str">
        <f>IF(U13=20%,"Leve",IF(U13=40%,"Menor",IF(U13=60%,"Moderado",IF(U13=80%,"Mayor",IF(U13=100%,"Catastrófico","")))))</f>
        <v>Catastrófico</v>
      </c>
      <c r="Y13" s="1008">
        <f>+IFERROR(VLOOKUP(X13,[13]Fórmula!$H$1:$I$6,2,FALSE),"")</f>
        <v>1</v>
      </c>
      <c r="Z13" s="1010" t="str">
        <f>+IFERROR(VLOOKUP(V13&amp;X13,[13]Fórmula!$C$2:$D$26,2,FALSE),"")</f>
        <v>Extremo</v>
      </c>
      <c r="AA13" s="1021">
        <f>IF(Z13="Bajo",25%,IF(Z13="Moderado",50%,IF(Z13="Alto",75%,IF(Z13="Extremo",100%,""))))</f>
        <v>1</v>
      </c>
      <c r="AB13" s="998" t="s">
        <v>776</v>
      </c>
      <c r="AC13" s="295" t="s">
        <v>981</v>
      </c>
      <c r="AD13" s="40" t="s">
        <v>54</v>
      </c>
      <c r="AE13" s="232">
        <f t="shared" si="0"/>
        <v>0.25</v>
      </c>
      <c r="AF13" s="366" t="s">
        <v>194</v>
      </c>
      <c r="AG13" s="232">
        <f t="shared" si="1"/>
        <v>0.15</v>
      </c>
      <c r="AH13" s="232">
        <f t="shared" ref="AH13:AH18" si="3">+AG13+AE13</f>
        <v>0.4</v>
      </c>
      <c r="AI13" s="338" t="s">
        <v>23</v>
      </c>
      <c r="AJ13" s="366" t="s">
        <v>777</v>
      </c>
      <c r="AK13" s="225">
        <f>+AA13*AH13</f>
        <v>0.4</v>
      </c>
      <c r="AL13" s="226">
        <f>+AA13-AK13</f>
        <v>0.6</v>
      </c>
      <c r="AM13" s="1018" t="str">
        <f>+IF(C14="Corrupción","Moderado",IF(C14&lt;=25%,"Bajo",IF(C14&lt;=50%,"Moderado",IF(C14&lt;=75%,"Alto",IF(C14&gt;75%,"Extremo","")))))</f>
        <v>Bajo</v>
      </c>
      <c r="AN13" s="1015" t="s">
        <v>56</v>
      </c>
      <c r="AO13" s="228"/>
      <c r="AP13" s="366"/>
      <c r="AQ13" s="338" t="s">
        <v>768</v>
      </c>
      <c r="AR13" s="296">
        <v>45292</v>
      </c>
      <c r="AS13" s="296">
        <v>45657</v>
      </c>
      <c r="AT13" s="295" t="s">
        <v>778</v>
      </c>
      <c r="AU13" s="34">
        <v>45351</v>
      </c>
      <c r="AV13" s="34"/>
      <c r="AW13" s="34"/>
      <c r="AX13" s="34"/>
      <c r="AY13" s="34"/>
      <c r="AZ13" s="34">
        <v>45412</v>
      </c>
      <c r="BA13" s="34"/>
      <c r="BB13" s="34"/>
      <c r="BC13" s="34"/>
      <c r="BD13" s="34"/>
      <c r="BE13" s="34">
        <v>45473</v>
      </c>
      <c r="BF13" s="34"/>
      <c r="BG13" s="34"/>
      <c r="BH13" s="34"/>
      <c r="BI13" s="34"/>
      <c r="BJ13" s="34">
        <v>45535</v>
      </c>
      <c r="BK13" s="34"/>
      <c r="BL13" s="34"/>
      <c r="BM13" s="34"/>
      <c r="BN13" s="34"/>
      <c r="BO13" s="34">
        <v>45596</v>
      </c>
      <c r="BP13" s="34"/>
      <c r="BQ13" s="34"/>
      <c r="BR13" s="34"/>
      <c r="BS13" s="34"/>
      <c r="BT13" s="34">
        <v>45657</v>
      </c>
      <c r="BU13" s="34"/>
      <c r="BV13" s="34"/>
      <c r="BW13" s="34"/>
      <c r="BX13" s="34"/>
    </row>
    <row r="14" spans="1:76" ht="151.5" customHeight="1" thickBot="1" x14ac:dyDescent="0.3">
      <c r="A14" s="1033"/>
      <c r="B14" s="1000"/>
      <c r="C14" s="1000"/>
      <c r="D14" s="1000"/>
      <c r="E14" s="1000"/>
      <c r="F14" s="999"/>
      <c r="G14" s="1002"/>
      <c r="H14" s="743"/>
      <c r="I14" s="917"/>
      <c r="J14" s="1000"/>
      <c r="K14" s="999"/>
      <c r="L14" s="1005"/>
      <c r="M14" s="1000"/>
      <c r="N14" s="1000"/>
      <c r="O14" s="1000"/>
      <c r="P14" s="1000"/>
      <c r="Q14" s="1000"/>
      <c r="R14" s="1000"/>
      <c r="S14" s="1025"/>
      <c r="T14" s="1025"/>
      <c r="U14" s="1013"/>
      <c r="V14" s="1026"/>
      <c r="W14" s="1027"/>
      <c r="X14" s="1007"/>
      <c r="Y14" s="1009"/>
      <c r="Z14" s="1011"/>
      <c r="AA14" s="1028"/>
      <c r="AB14" s="999"/>
      <c r="AC14" s="167" t="s">
        <v>980</v>
      </c>
      <c r="AD14" s="233" t="s">
        <v>54</v>
      </c>
      <c r="AE14" s="234">
        <f t="shared" si="0"/>
        <v>0.25</v>
      </c>
      <c r="AF14" s="169" t="s">
        <v>194</v>
      </c>
      <c r="AG14" s="234">
        <f t="shared" si="1"/>
        <v>0.15</v>
      </c>
      <c r="AH14" s="234">
        <f t="shared" si="3"/>
        <v>0.4</v>
      </c>
      <c r="AI14" s="338" t="s">
        <v>23</v>
      </c>
      <c r="AJ14" s="366" t="s">
        <v>777</v>
      </c>
      <c r="AK14" s="229">
        <f>+AL13*AH14</f>
        <v>0.24</v>
      </c>
      <c r="AL14" s="230">
        <f>+AL13-AK14</f>
        <v>0.36</v>
      </c>
      <c r="AM14" s="1019"/>
      <c r="AN14" s="1020"/>
      <c r="AO14" s="231"/>
      <c r="AP14" s="169"/>
      <c r="AQ14" s="406" t="s">
        <v>768</v>
      </c>
      <c r="AR14" s="297">
        <v>45292</v>
      </c>
      <c r="AS14" s="297">
        <v>45657</v>
      </c>
      <c r="AT14" s="167"/>
      <c r="AU14" s="34">
        <v>45351</v>
      </c>
      <c r="AV14" s="34"/>
      <c r="AW14" s="34"/>
      <c r="AX14" s="34"/>
      <c r="AY14" s="34"/>
      <c r="AZ14" s="34">
        <v>45412</v>
      </c>
      <c r="BA14" s="34"/>
      <c r="BB14" s="34"/>
      <c r="BC14" s="34"/>
      <c r="BD14" s="34"/>
      <c r="BE14" s="34">
        <v>45473</v>
      </c>
      <c r="BF14" s="34"/>
      <c r="BG14" s="34"/>
      <c r="BH14" s="34"/>
      <c r="BI14" s="34"/>
      <c r="BJ14" s="34">
        <v>45535</v>
      </c>
      <c r="BK14" s="34"/>
      <c r="BL14" s="34"/>
      <c r="BM14" s="34"/>
      <c r="BN14" s="34"/>
      <c r="BO14" s="34">
        <v>45596</v>
      </c>
      <c r="BP14" s="34"/>
      <c r="BQ14" s="34"/>
      <c r="BR14" s="34"/>
      <c r="BS14" s="34"/>
      <c r="BT14" s="34">
        <v>45657</v>
      </c>
      <c r="BU14" s="34"/>
      <c r="BV14" s="34"/>
      <c r="BW14" s="34"/>
      <c r="BX14" s="34"/>
    </row>
    <row r="15" spans="1:76" ht="126" customHeight="1" thickBot="1" x14ac:dyDescent="0.3">
      <c r="A15" s="388" t="s">
        <v>196</v>
      </c>
      <c r="B15" s="385" t="s">
        <v>103</v>
      </c>
      <c r="C15" s="385" t="s">
        <v>89</v>
      </c>
      <c r="D15" s="385" t="s">
        <v>76</v>
      </c>
      <c r="E15" s="385" t="s">
        <v>93</v>
      </c>
      <c r="F15" s="389" t="s">
        <v>693</v>
      </c>
      <c r="G15" s="385" t="s">
        <v>1088</v>
      </c>
      <c r="H15" s="385" t="s">
        <v>1067</v>
      </c>
      <c r="I15" s="389" t="s">
        <v>694</v>
      </c>
      <c r="J15" s="385" t="s">
        <v>32</v>
      </c>
      <c r="K15" s="385">
        <v>1</v>
      </c>
      <c r="L15" s="387">
        <f>IF(J15="Diaria",+(K15/360),IF(J15="Mensual",+(K15/12),IF(J15="Bimestral",+(K15/6),IF(J15="Trimestral",+(K15/4),IF(J15="Semestral",+(K15/2),IF(J15="Anual",+(K15/1),""))))))</f>
        <v>2.7777777777777779E-3</v>
      </c>
      <c r="M15" s="385" t="s">
        <v>70</v>
      </c>
      <c r="N15" s="385">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v>
      </c>
      <c r="O15" s="385" t="s">
        <v>30</v>
      </c>
      <c r="P15" s="385">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0.2</v>
      </c>
      <c r="Q15" s="385" t="s">
        <v>70</v>
      </c>
      <c r="R15" s="385">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384" t="s">
        <v>57</v>
      </c>
      <c r="T15" s="384" t="s">
        <v>43</v>
      </c>
      <c r="U15" s="384">
        <f>+MAX(N15,P15,R15)</f>
        <v>0.2</v>
      </c>
      <c r="V15" s="395" t="str">
        <f>IF(L15&lt;=20%,"Muy baja",IF(L15&lt;=40%,"Baja",IF(L15&lt;=60%,"Media",IF(L15&lt;=80%,"Alta",IF(L15&lt;=100%,"Muy alta",IF(L15&gt;=100%,"Muy alta",""))))))</f>
        <v>Muy baja</v>
      </c>
      <c r="W15" s="396">
        <f>+IFERROR(VLOOKUP(V15,Fórmula!$F$1:$G$6,2,FALSE),"")</f>
        <v>0.2</v>
      </c>
      <c r="X15" s="395" t="str">
        <f>IF(U15=20%,"Leve",IF(U15=40%,"Menor",IF(U15=60%,"Moderado",IF(U15=80%,"Mayor",IF(U15=100%,"Catastrófico","")))))</f>
        <v>Leve</v>
      </c>
      <c r="Y15" s="395" t="s">
        <v>20</v>
      </c>
      <c r="Z15" s="396" t="s">
        <v>147</v>
      </c>
      <c r="AA15" s="393" t="s">
        <v>147</v>
      </c>
      <c r="AB15" s="397" t="s">
        <v>695</v>
      </c>
      <c r="AC15" s="74" t="s">
        <v>1068</v>
      </c>
      <c r="AD15" s="75" t="s">
        <v>54</v>
      </c>
      <c r="AE15" s="76">
        <f t="shared" si="0"/>
        <v>0.25</v>
      </c>
      <c r="AF15" s="389" t="s">
        <v>194</v>
      </c>
      <c r="AG15" s="22">
        <f t="shared" si="1"/>
        <v>0.15</v>
      </c>
      <c r="AH15" s="22">
        <f t="shared" si="3"/>
        <v>0.4</v>
      </c>
      <c r="AI15" s="385" t="s">
        <v>39</v>
      </c>
      <c r="AJ15" s="334" t="s">
        <v>70</v>
      </c>
      <c r="AK15" s="334" t="s">
        <v>70</v>
      </c>
      <c r="AL15" s="474">
        <v>0.15</v>
      </c>
      <c r="AM15" s="469" t="s">
        <v>147</v>
      </c>
      <c r="AN15" s="478" t="s">
        <v>56</v>
      </c>
      <c r="AO15" s="479">
        <v>1</v>
      </c>
      <c r="AP15" s="335" t="s">
        <v>1069</v>
      </c>
      <c r="AQ15" s="271" t="s">
        <v>138</v>
      </c>
      <c r="AR15" s="30">
        <v>45474</v>
      </c>
      <c r="AS15" s="30">
        <v>45657</v>
      </c>
      <c r="AT15" s="326" t="s">
        <v>1070</v>
      </c>
      <c r="AU15" s="34">
        <v>45351</v>
      </c>
      <c r="AV15" s="34"/>
      <c r="AW15" s="34"/>
      <c r="AX15" s="34"/>
      <c r="AY15" s="34"/>
      <c r="AZ15" s="34">
        <v>45412</v>
      </c>
      <c r="BA15" s="34"/>
      <c r="BB15" s="34"/>
      <c r="BC15" s="34"/>
      <c r="BD15" s="34"/>
      <c r="BE15" s="34">
        <v>45473</v>
      </c>
      <c r="BF15" s="34"/>
      <c r="BG15" s="34"/>
      <c r="BH15" s="34"/>
      <c r="BI15" s="34"/>
      <c r="BJ15" s="34">
        <v>45535</v>
      </c>
      <c r="BK15" s="34"/>
      <c r="BL15" s="34"/>
      <c r="BM15" s="34"/>
      <c r="BN15" s="34"/>
      <c r="BO15" s="34">
        <v>45596</v>
      </c>
      <c r="BP15" s="34"/>
      <c r="BQ15" s="34"/>
      <c r="BR15" s="34"/>
      <c r="BS15" s="34"/>
      <c r="BT15" s="34">
        <v>45657</v>
      </c>
      <c r="BU15" s="34"/>
      <c r="BV15" s="34"/>
      <c r="BW15" s="34"/>
      <c r="BX15" s="34"/>
    </row>
    <row r="16" spans="1:76" ht="114" customHeight="1" thickBot="1" x14ac:dyDescent="0.3">
      <c r="A16" s="513" t="s">
        <v>196</v>
      </c>
      <c r="B16" s="536" t="s">
        <v>103</v>
      </c>
      <c r="C16" s="509" t="s">
        <v>89</v>
      </c>
      <c r="D16" s="509" t="s">
        <v>76</v>
      </c>
      <c r="E16" s="509" t="s">
        <v>34</v>
      </c>
      <c r="F16" s="526" t="s">
        <v>551</v>
      </c>
      <c r="G16" s="509" t="s">
        <v>1086</v>
      </c>
      <c r="H16" s="509" t="s">
        <v>552</v>
      </c>
      <c r="I16" s="526" t="s">
        <v>553</v>
      </c>
      <c r="J16" s="509" t="s">
        <v>63</v>
      </c>
      <c r="K16" s="509">
        <v>1</v>
      </c>
      <c r="L16" s="510">
        <v>2.7777777777777779E-3</v>
      </c>
      <c r="M16" s="509" t="s">
        <v>29</v>
      </c>
      <c r="N16" s="509">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0.2</v>
      </c>
      <c r="O16" s="509" t="s">
        <v>61</v>
      </c>
      <c r="P16" s="509">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0.6</v>
      </c>
      <c r="Q16" s="509" t="s">
        <v>70</v>
      </c>
      <c r="R16" s="509">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511" t="s">
        <v>57</v>
      </c>
      <c r="T16" s="511" t="s">
        <v>43</v>
      </c>
      <c r="U16" s="511">
        <f>+MAX(N16,P16,R16)</f>
        <v>0.6</v>
      </c>
      <c r="V16" s="516" t="str">
        <f>IF(L16&lt;=20%,"Muy baja",IF(L16&lt;=40%,"Baja",IF(L16&lt;=60%,"Media",IF(L16&lt;=80%,"Alta",IF(L16&lt;=100%,"Muy alta",IF(L16&gt;=100%,"Muy alta",""))))))</f>
        <v>Muy baja</v>
      </c>
      <c r="W16" s="538">
        <f>+IFERROR(VLOOKUP(V16,Fórmula!$F$1:$G$6,2,FALSE),"")</f>
        <v>0.2</v>
      </c>
      <c r="X16" s="512" t="str">
        <f>IF(U16=20%,"Leve",IF(U16=40%,"Menor",IF(U16=60%,"Moderado",IF(U16=80%,"Mayor",IF(U16=100%,"Catastrófico","")))))</f>
        <v>Moderado</v>
      </c>
      <c r="Y16" s="327" t="s">
        <v>53</v>
      </c>
      <c r="Z16" s="304" t="str">
        <f>+IFERROR(VLOOKUP(V16&amp;X16,Fórmula!$C$2:$D$26,2,FALSE),"")</f>
        <v>Moderado</v>
      </c>
      <c r="AA16" s="327" t="s">
        <v>53</v>
      </c>
      <c r="AB16" s="60" t="s">
        <v>1298</v>
      </c>
      <c r="AC16" s="60" t="s">
        <v>1061</v>
      </c>
      <c r="AD16" s="50" t="s">
        <v>54</v>
      </c>
      <c r="AE16" s="22">
        <f t="shared" si="0"/>
        <v>0.25</v>
      </c>
      <c r="AF16" s="334" t="s">
        <v>194</v>
      </c>
      <c r="AG16" s="22">
        <f t="shared" si="1"/>
        <v>0.15</v>
      </c>
      <c r="AH16" s="22">
        <f t="shared" si="3"/>
        <v>0.4</v>
      </c>
      <c r="AI16" s="311" t="s">
        <v>23</v>
      </c>
      <c r="AJ16" s="334" t="s">
        <v>555</v>
      </c>
      <c r="AK16" s="334" t="s">
        <v>555</v>
      </c>
      <c r="AL16" s="412">
        <v>0.3</v>
      </c>
      <c r="AM16" s="374" t="s">
        <v>53</v>
      </c>
      <c r="AN16" s="640" t="s">
        <v>56</v>
      </c>
      <c r="AO16" s="630">
        <v>1</v>
      </c>
      <c r="AP16" s="620" t="s">
        <v>1302</v>
      </c>
      <c r="AQ16" s="631" t="s">
        <v>138</v>
      </c>
      <c r="AR16" s="501">
        <v>45292</v>
      </c>
      <c r="AS16" s="501">
        <v>45657</v>
      </c>
      <c r="AT16" s="501" t="s">
        <v>1299</v>
      </c>
      <c r="AU16" s="34">
        <v>45351</v>
      </c>
      <c r="AV16" s="34"/>
      <c r="AW16" s="34"/>
      <c r="AX16" s="34"/>
      <c r="AY16" s="34"/>
      <c r="AZ16" s="34">
        <v>45412</v>
      </c>
      <c r="BA16" s="34"/>
      <c r="BB16" s="34"/>
      <c r="BC16" s="34"/>
      <c r="BD16" s="34"/>
      <c r="BE16" s="34">
        <v>45473</v>
      </c>
      <c r="BF16" s="34"/>
      <c r="BG16" s="34"/>
      <c r="BH16" s="34"/>
      <c r="BI16" s="34"/>
      <c r="BJ16" s="34">
        <v>45535</v>
      </c>
      <c r="BK16" s="34"/>
      <c r="BL16" s="34"/>
      <c r="BM16" s="34"/>
      <c r="BN16" s="34"/>
      <c r="BO16" s="34">
        <v>45596</v>
      </c>
      <c r="BP16" s="34"/>
      <c r="BQ16" s="34"/>
      <c r="BR16" s="34"/>
      <c r="BS16" s="34"/>
      <c r="BT16" s="34">
        <v>45657</v>
      </c>
      <c r="BU16" s="34"/>
      <c r="BV16" s="34"/>
      <c r="BW16" s="34"/>
      <c r="BX16" s="34"/>
    </row>
    <row r="17" spans="1:76" ht="141" thickBot="1" x14ac:dyDescent="0.3">
      <c r="A17" s="993" t="s">
        <v>196</v>
      </c>
      <c r="B17" s="725" t="s">
        <v>103</v>
      </c>
      <c r="C17" s="725" t="s">
        <v>1232</v>
      </c>
      <c r="D17" s="725" t="s">
        <v>33</v>
      </c>
      <c r="E17" s="725" t="s">
        <v>77</v>
      </c>
      <c r="F17" s="29" t="s">
        <v>1218</v>
      </c>
      <c r="G17" s="1034" t="s">
        <v>1239</v>
      </c>
      <c r="H17" s="1035" t="s">
        <v>1219</v>
      </c>
      <c r="I17" s="1035" t="s">
        <v>1220</v>
      </c>
      <c r="J17" s="725" t="s">
        <v>32</v>
      </c>
      <c r="K17" s="725">
        <v>72</v>
      </c>
      <c r="L17" s="1038">
        <f>IF(J17="Diaria",+(K17/360),IF(J17="Mensual",+(K17/12),IF(J17="Bimestral",+(K17/6),IF(J17="Trimestral",+(K17/4),IF(J17="Semestral",+(K17/2),IF(J17="Anual",+(K17/1),""))))))</f>
        <v>0.2</v>
      </c>
      <c r="M17" s="725" t="s">
        <v>70</v>
      </c>
      <c r="N17" s="322">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v>
      </c>
      <c r="O17" s="725" t="s">
        <v>61</v>
      </c>
      <c r="P17" s="322">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0.6</v>
      </c>
      <c r="Q17" s="725" t="s">
        <v>70</v>
      </c>
      <c r="R17" s="322">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720" t="s">
        <v>69</v>
      </c>
      <c r="T17" s="720" t="s">
        <v>27</v>
      </c>
      <c r="U17" s="317">
        <f>+MAX(N17,P17,R17)</f>
        <v>0.6</v>
      </c>
      <c r="V17" s="722" t="str">
        <f>IF(L17&lt;=20%,"Muy baja",IF(L17&lt;=40%,"Baja",IF(L17&lt;=60%,"Media",IF(L17&lt;=80%,"Alta",IF(L17&lt;=100%,"Muy alta",IF(L17&gt;=100%,"Muy alta",""))))))</f>
        <v>Muy baja</v>
      </c>
      <c r="W17" s="541">
        <f>+IFERROR(VLOOKUP(V17,[4]Fórmula!$F$1:$G$6,2,FALSE),"")</f>
        <v>0.2</v>
      </c>
      <c r="X17" s="722" t="str">
        <f>IF(U17=20%,"Leve",IF(U17=40%,"Menor",IF(U17=60%,"Moderado",IF(U17=80%,"Mayor",IF(U17=100%,"Catastrófico","")))))</f>
        <v>Moderado</v>
      </c>
      <c r="Y17" s="519">
        <f>+IFERROR(VLOOKUP(X17,[4]Fórmula!$H$1:$I$6,2,FALSE),"")</f>
        <v>0.6</v>
      </c>
      <c r="Z17" s="841" t="str">
        <f>+IFERROR(VLOOKUP(V17&amp;X17,[4]Fórmula!$C$2:$D$26,2,FALSE),"")</f>
        <v>Moderado</v>
      </c>
      <c r="AA17" s="519">
        <f>IF(Z17="Bajo",25%,IF(Z17="Moderado",50%,IF(Z17="Alto",75%,IF(Z17="Extremo",100%,""))))</f>
        <v>0.5</v>
      </c>
      <c r="AB17" s="1036" t="s">
        <v>1221</v>
      </c>
      <c r="AC17" s="409" t="s">
        <v>1222</v>
      </c>
      <c r="AD17" s="50" t="s">
        <v>54</v>
      </c>
      <c r="AE17" s="521">
        <f t="shared" si="0"/>
        <v>0.25</v>
      </c>
      <c r="AF17" s="334" t="s">
        <v>194</v>
      </c>
      <c r="AG17" s="521">
        <f t="shared" si="1"/>
        <v>0.15</v>
      </c>
      <c r="AH17" s="521">
        <f t="shared" si="3"/>
        <v>0.4</v>
      </c>
      <c r="AI17" s="311" t="s">
        <v>23</v>
      </c>
      <c r="AJ17" s="334" t="s">
        <v>1154</v>
      </c>
      <c r="AK17" s="334" t="s">
        <v>1154</v>
      </c>
      <c r="AM17" s="304" t="str">
        <f>+IF(B17="Corrupción","Moderado",IF(AL17&lt;=25%,"Bajo",IF(AL17&lt;=50%,"Moderado",IF(AL17&lt;=75%,"Alto",IF(AL17&gt;75%,"Extremo","")))))</f>
        <v>Bajo</v>
      </c>
      <c r="AN17" s="720" t="s">
        <v>56</v>
      </c>
      <c r="AO17" s="88"/>
      <c r="AP17" s="88"/>
      <c r="AQ17" s="89"/>
      <c r="AR17" s="619"/>
      <c r="AS17" s="619"/>
      <c r="AT17" s="87"/>
      <c r="AU17" s="34">
        <v>45351</v>
      </c>
      <c r="AV17" s="34"/>
      <c r="AW17" s="34"/>
      <c r="AX17" s="34"/>
      <c r="AY17" s="34"/>
      <c r="AZ17" s="34">
        <v>45412</v>
      </c>
      <c r="BA17" s="34"/>
      <c r="BB17" s="34"/>
      <c r="BC17" s="34"/>
      <c r="BD17" s="34"/>
      <c r="BE17" s="34">
        <v>45473</v>
      </c>
      <c r="BF17" s="34"/>
      <c r="BG17" s="34"/>
      <c r="BH17" s="34"/>
      <c r="BI17" s="34"/>
      <c r="BJ17" s="34">
        <v>45535</v>
      </c>
      <c r="BK17" s="34"/>
      <c r="BL17" s="34"/>
      <c r="BM17" s="34"/>
      <c r="BN17" s="34"/>
      <c r="BO17" s="34">
        <v>45596</v>
      </c>
      <c r="BP17" s="34"/>
      <c r="BQ17" s="34"/>
      <c r="BR17" s="34"/>
      <c r="BS17" s="34"/>
      <c r="BT17" s="34">
        <v>45657</v>
      </c>
      <c r="BU17" s="34"/>
      <c r="BV17" s="34"/>
      <c r="BW17" s="34"/>
      <c r="BX17" s="34"/>
    </row>
    <row r="18" spans="1:76" ht="89.25" x14ac:dyDescent="0.25">
      <c r="A18" s="993"/>
      <c r="B18" s="725"/>
      <c r="C18" s="725"/>
      <c r="D18" s="725"/>
      <c r="E18" s="725"/>
      <c r="F18" s="335" t="s">
        <v>1223</v>
      </c>
      <c r="G18" s="1034"/>
      <c r="H18" s="1035"/>
      <c r="I18" s="1035"/>
      <c r="J18" s="725"/>
      <c r="K18" s="725"/>
      <c r="L18" s="1038"/>
      <c r="M18" s="725"/>
      <c r="N18" s="322" t="str">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
      </c>
      <c r="O18" s="725"/>
      <c r="P18" s="322" t="str">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
      </c>
      <c r="Q18" s="725"/>
      <c r="R18" s="322" t="str">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
      </c>
      <c r="S18" s="720"/>
      <c r="T18" s="720"/>
      <c r="U18" s="317">
        <f>+MAX(N18,P18,R18)</f>
        <v>0</v>
      </c>
      <c r="V18" s="722"/>
      <c r="W18" s="541" t="str">
        <f>+IFERROR(VLOOKUP(V18,[4]Fórmula!$F$1:$G$6,2,FALSE),"")</f>
        <v/>
      </c>
      <c r="X18" s="722"/>
      <c r="Y18" s="519" t="str">
        <f>+IFERROR(VLOOKUP(X18,[4]Fórmula!$H$1:$I$6,2,FALSE),"")</f>
        <v/>
      </c>
      <c r="Z18" s="988"/>
      <c r="AA18" s="519" t="str">
        <f>IF(Z18="Bajo",25%,IF(Z18="Moderado",50%,IF(Z18="Alto",75%,IF(Z18="Extremo",100%,""))))</f>
        <v/>
      </c>
      <c r="AB18" s="1037"/>
      <c r="AC18" s="50" t="s">
        <v>1224</v>
      </c>
      <c r="AD18" s="50" t="s">
        <v>54</v>
      </c>
      <c r="AE18" s="521">
        <f t="shared" si="0"/>
        <v>0.25</v>
      </c>
      <c r="AF18" s="334" t="s">
        <v>194</v>
      </c>
      <c r="AG18" s="521">
        <f t="shared" si="1"/>
        <v>0.15</v>
      </c>
      <c r="AH18" s="521">
        <f t="shared" si="3"/>
        <v>0.4</v>
      </c>
      <c r="AI18" s="525" t="s">
        <v>39</v>
      </c>
      <c r="AJ18" s="524" t="s">
        <v>282</v>
      </c>
      <c r="AK18" s="524" t="s">
        <v>282</v>
      </c>
      <c r="AM18" s="304" t="str">
        <f>+IF(B18="Corrupción","Moderado",IF(AL18&lt;=25%,"Bajo",IF(AL18&lt;=50%,"Moderado",IF(AL18&lt;=75%,"Alto",IF(AL18&gt;75%,"Extremo","")))))</f>
        <v>Bajo</v>
      </c>
      <c r="AN18" s="720"/>
      <c r="AO18" s="88"/>
      <c r="AP18" s="88"/>
      <c r="AQ18" s="89"/>
      <c r="AR18" s="619"/>
      <c r="AS18" s="619"/>
      <c r="AT18" s="87"/>
      <c r="AU18" s="34">
        <v>45351</v>
      </c>
      <c r="AV18" s="34"/>
      <c r="AW18" s="34"/>
      <c r="AX18" s="34"/>
      <c r="AY18" s="34"/>
      <c r="AZ18" s="34">
        <v>45412</v>
      </c>
      <c r="BA18" s="34"/>
      <c r="BB18" s="34"/>
      <c r="BC18" s="34"/>
      <c r="BD18" s="34"/>
      <c r="BE18" s="34">
        <v>45473</v>
      </c>
      <c r="BF18" s="34"/>
      <c r="BG18" s="34"/>
      <c r="BH18" s="34"/>
      <c r="BI18" s="34"/>
      <c r="BJ18" s="34">
        <v>45535</v>
      </c>
      <c r="BK18" s="34"/>
      <c r="BL18" s="34"/>
      <c r="BM18" s="34"/>
      <c r="BN18" s="34"/>
      <c r="BO18" s="34">
        <v>45596</v>
      </c>
      <c r="BP18" s="34"/>
      <c r="BQ18" s="34"/>
      <c r="BR18" s="34"/>
      <c r="BS18" s="34"/>
      <c r="BT18" s="34">
        <v>45657</v>
      </c>
      <c r="BU18" s="34"/>
      <c r="BV18" s="34"/>
      <c r="BW18" s="34"/>
      <c r="BX18" s="34"/>
    </row>
  </sheetData>
  <sheetProtection formatCells="0" formatColumns="0" formatRows="0"/>
  <mergeCells count="160">
    <mergeCell ref="Z17:Z18"/>
    <mergeCell ref="AB17:AB18"/>
    <mergeCell ref="AN17:AN18"/>
    <mergeCell ref="K17:K18"/>
    <mergeCell ref="L17:L18"/>
    <mergeCell ref="M17:M18"/>
    <mergeCell ref="O17:O18"/>
    <mergeCell ref="Q17:Q18"/>
    <mergeCell ref="S17:S18"/>
    <mergeCell ref="T17:T18"/>
    <mergeCell ref="V17:V18"/>
    <mergeCell ref="X17:X18"/>
    <mergeCell ref="A17:A18"/>
    <mergeCell ref="B17:B18"/>
    <mergeCell ref="C17:C18"/>
    <mergeCell ref="D17:D18"/>
    <mergeCell ref="E17:E18"/>
    <mergeCell ref="G17:G18"/>
    <mergeCell ref="H17:H18"/>
    <mergeCell ref="I17:I18"/>
    <mergeCell ref="J17:J18"/>
    <mergeCell ref="A13:A14"/>
    <mergeCell ref="B13:B14"/>
    <mergeCell ref="C13:C14"/>
    <mergeCell ref="D13:D14"/>
    <mergeCell ref="E13:E14"/>
    <mergeCell ref="J13:J14"/>
    <mergeCell ref="A10:A12"/>
    <mergeCell ref="B10:B12"/>
    <mergeCell ref="C10:C12"/>
    <mergeCell ref="D10:D12"/>
    <mergeCell ref="E10:E12"/>
    <mergeCell ref="K10:K12"/>
    <mergeCell ref="L10:L12"/>
    <mergeCell ref="M10:M12"/>
    <mergeCell ref="N10:N12"/>
    <mergeCell ref="A4:A6"/>
    <mergeCell ref="B4:B6"/>
    <mergeCell ref="C4:C6"/>
    <mergeCell ref="D4:D6"/>
    <mergeCell ref="E4:E6"/>
    <mergeCell ref="F4:F6"/>
    <mergeCell ref="F7:F9"/>
    <mergeCell ref="H7:H9"/>
    <mergeCell ref="B7:B9"/>
    <mergeCell ref="O7:O9"/>
    <mergeCell ref="M4:M6"/>
    <mergeCell ref="N4:N6"/>
    <mergeCell ref="O4:O6"/>
    <mergeCell ref="G7:G9"/>
    <mergeCell ref="AB4:AB6"/>
    <mergeCell ref="S4:S6"/>
    <mergeCell ref="T4:T6"/>
    <mergeCell ref="Z4:Z6"/>
    <mergeCell ref="AA4:AA6"/>
    <mergeCell ref="W4:W6"/>
    <mergeCell ref="X4:X6"/>
    <mergeCell ref="Y4:Y6"/>
    <mergeCell ref="P7:P9"/>
    <mergeCell ref="Q7:Q9"/>
    <mergeCell ref="R7:R9"/>
    <mergeCell ref="J7:J9"/>
    <mergeCell ref="K7:K9"/>
    <mergeCell ref="N7:N9"/>
    <mergeCell ref="T7:T9"/>
    <mergeCell ref="AA7:AA9"/>
    <mergeCell ref="U7:U9"/>
    <mergeCell ref="AT2:AT3"/>
    <mergeCell ref="AR2:AR3"/>
    <mergeCell ref="AD2:AG2"/>
    <mergeCell ref="AH2:AH3"/>
    <mergeCell ref="AI2:AJ2"/>
    <mergeCell ref="AK2:AM3"/>
    <mergeCell ref="AN2:AN3"/>
    <mergeCell ref="AS2:AS3"/>
    <mergeCell ref="G4:G6"/>
    <mergeCell ref="Q4:Q6"/>
    <mergeCell ref="R4:R6"/>
    <mergeCell ref="H4:H6"/>
    <mergeCell ref="I4:I6"/>
    <mergeCell ref="J4:J6"/>
    <mergeCell ref="K4:K6"/>
    <mergeCell ref="P4:P6"/>
    <mergeCell ref="U1:AB2"/>
    <mergeCell ref="U4:U6"/>
    <mergeCell ref="AC1:AJ1"/>
    <mergeCell ref="AL1:AN1"/>
    <mergeCell ref="AM4:AM6"/>
    <mergeCell ref="AC2:AC3"/>
    <mergeCell ref="G3:H3"/>
    <mergeCell ref="AI3:AJ3"/>
    <mergeCell ref="A1:T2"/>
    <mergeCell ref="AA13:AA14"/>
    <mergeCell ref="AB13:AB14"/>
    <mergeCell ref="AO2:AP3"/>
    <mergeCell ref="AQ2:AQ3"/>
    <mergeCell ref="P13:P14"/>
    <mergeCell ref="AM7:AM9"/>
    <mergeCell ref="AN7:AN9"/>
    <mergeCell ref="AN4:AN6"/>
    <mergeCell ref="V4:V6"/>
    <mergeCell ref="V7:V9"/>
    <mergeCell ref="W7:W9"/>
    <mergeCell ref="X7:X9"/>
    <mergeCell ref="C7:C9"/>
    <mergeCell ref="D7:D9"/>
    <mergeCell ref="E7:E9"/>
    <mergeCell ref="Z7:Z9"/>
    <mergeCell ref="L7:L9"/>
    <mergeCell ref="S7:S9"/>
    <mergeCell ref="M7:M9"/>
    <mergeCell ref="AB7:AB9"/>
    <mergeCell ref="L4:L6"/>
    <mergeCell ref="I7:I9"/>
    <mergeCell ref="A7:A9"/>
    <mergeCell ref="P10:P12"/>
    <mergeCell ref="Q10:Q12"/>
    <mergeCell ref="R10:R12"/>
    <mergeCell ref="S10:S12"/>
    <mergeCell ref="U10:U12"/>
    <mergeCell ref="V10:V12"/>
    <mergeCell ref="W10:W12"/>
    <mergeCell ref="AM13:AM14"/>
    <mergeCell ref="AN13:AN14"/>
    <mergeCell ref="AA10:AA12"/>
    <mergeCell ref="Z10:Z12"/>
    <mergeCell ref="AB10:AB12"/>
    <mergeCell ref="AM10:AM12"/>
    <mergeCell ref="X10:X12"/>
    <mergeCell ref="Y10:Y12"/>
    <mergeCell ref="Q13:Q14"/>
    <mergeCell ref="S13:S14"/>
    <mergeCell ref="T13:T14"/>
    <mergeCell ref="V13:V14"/>
    <mergeCell ref="W13:W14"/>
    <mergeCell ref="T10:T12"/>
    <mergeCell ref="AU2:BX2"/>
    <mergeCell ref="AO1:BX1"/>
    <mergeCell ref="K13:K14"/>
    <mergeCell ref="N13:N14"/>
    <mergeCell ref="M13:M14"/>
    <mergeCell ref="O13:O14"/>
    <mergeCell ref="F13:F14"/>
    <mergeCell ref="G13:G14"/>
    <mergeCell ref="H13:H14"/>
    <mergeCell ref="I13:I14"/>
    <mergeCell ref="F10:F12"/>
    <mergeCell ref="G10:G12"/>
    <mergeCell ref="H10:H12"/>
    <mergeCell ref="I10:I12"/>
    <mergeCell ref="J10:J12"/>
    <mergeCell ref="L13:L14"/>
    <mergeCell ref="O10:O12"/>
    <mergeCell ref="X13:X14"/>
    <mergeCell ref="Y13:Y14"/>
    <mergeCell ref="Z13:Z14"/>
    <mergeCell ref="R13:R14"/>
    <mergeCell ref="U13:U14"/>
    <mergeCell ref="Y7:Y9"/>
    <mergeCell ref="AN10:AN12"/>
  </mergeCells>
  <conditionalFormatting sqref="AC7 AI10:AJ11 AJ13:AL13">
    <cfRule type="containsText" dxfId="556" priority="123" operator="containsText" text="ALTA">
      <formula>NOT(ISERROR(SEARCH("ALTA",AC7)))</formula>
    </cfRule>
    <cfRule type="containsText" dxfId="555" priority="122" operator="containsText" text="MEDIA">
      <formula>NOT(ISERROR(SEARCH("MEDIA",AC7)))</formula>
    </cfRule>
  </conditionalFormatting>
  <conditionalFormatting sqref="AC15:AD15">
    <cfRule type="containsText" dxfId="554" priority="48" operator="containsText" text="MEDIA">
      <formula>NOT(ISERROR(SEARCH("MEDIA",AC15)))</formula>
    </cfRule>
    <cfRule type="containsText" dxfId="553" priority="49" operator="containsText" text="ALTA">
      <formula>NOT(ISERROR(SEARCH("ALTA",AC15)))</formula>
    </cfRule>
    <cfRule type="containsText" dxfId="552" priority="47" operator="containsText" text="BAJA">
      <formula>NOT(ISERROR(SEARCH("BAJA",AC15)))</formula>
    </cfRule>
  </conditionalFormatting>
  <conditionalFormatting sqref="AI15:AK16">
    <cfRule type="containsText" dxfId="551" priority="11" operator="containsText" text="MEDIA">
      <formula>NOT(ISERROR(SEARCH("MEDIA",AI15)))</formula>
    </cfRule>
    <cfRule type="containsText" dxfId="550" priority="12" operator="containsText" text="ALTA">
      <formula>NOT(ISERROR(SEARCH("ALTA",AI15)))</formula>
    </cfRule>
    <cfRule type="containsText" dxfId="549" priority="10" operator="containsText" text="BAJA">
      <formula>NOT(ISERROR(SEARCH("BAJA",AI15)))</formula>
    </cfRule>
  </conditionalFormatting>
  <conditionalFormatting sqref="AJ7:AJ9">
    <cfRule type="containsText" dxfId="548" priority="99" operator="containsText" text="BAJA">
      <formula>NOT(ISERROR(SEARCH("BAJA",AJ7)))</formula>
    </cfRule>
    <cfRule type="containsText" dxfId="547" priority="100" operator="containsText" text="MEDIA">
      <formula>NOT(ISERROR(SEARCH("MEDIA",AJ7)))</formula>
    </cfRule>
    <cfRule type="containsText" dxfId="546" priority="104" operator="containsText" text="ALTA">
      <formula>NOT(ISERROR(SEARCH("ALTA",AJ7)))</formula>
    </cfRule>
  </conditionalFormatting>
  <conditionalFormatting sqref="AJ12">
    <cfRule type="containsText" dxfId="545" priority="72" operator="containsText" text="BAJA">
      <formula>NOT(ISERROR(SEARCH("BAJA",AJ12)))</formula>
    </cfRule>
    <cfRule type="containsText" dxfId="544" priority="73" operator="containsText" text="MEDIA">
      <formula>NOT(ISERROR(SEARCH("MEDIA",AJ12)))</formula>
    </cfRule>
    <cfRule type="containsText" dxfId="543" priority="74" operator="containsText" text="ALTA">
      <formula>NOT(ISERROR(SEARCH("ALTA",AJ12)))</formula>
    </cfRule>
  </conditionalFormatting>
  <conditionalFormatting sqref="AJ14">
    <cfRule type="containsText" dxfId="542" priority="55" operator="containsText" text="ALTA">
      <formula>NOT(ISERROR(SEARCH("ALTA",AJ14)))</formula>
    </cfRule>
    <cfRule type="containsText" dxfId="541" priority="53" operator="containsText" text="BAJA">
      <formula>NOT(ISERROR(SEARCH("BAJA",AJ14)))</formula>
    </cfRule>
    <cfRule type="containsText" dxfId="540" priority="54" operator="containsText" text="MEDIA">
      <formula>NOT(ISERROR(SEARCH("MEDIA",AJ14)))</formula>
    </cfRule>
  </conditionalFormatting>
  <conditionalFormatting sqref="AJ13:AL13 AC7 AI10:AJ11">
    <cfRule type="containsText" dxfId="539" priority="121" operator="containsText" text="BAJA">
      <formula>NOT(ISERROR(SEARCH("BAJA",AC7)))</formula>
    </cfRule>
  </conditionalFormatting>
  <conditionalFormatting sqref="AK13:AK14">
    <cfRule type="containsText" dxfId="538" priority="56" operator="containsText" text="BAJA">
      <formula>NOT(ISERROR(SEARCH("BAJA",AK13)))</formula>
    </cfRule>
    <cfRule type="containsText" dxfId="537" priority="57" operator="containsText" text="MEDIA">
      <formula>NOT(ISERROR(SEARCH("MEDIA",AK13)))</formula>
    </cfRule>
    <cfRule type="containsText" dxfId="536" priority="58" operator="containsText" text="ALTA">
      <formula>NOT(ISERROR(SEARCH("ALTA",AK13)))</formula>
    </cfRule>
  </conditionalFormatting>
  <conditionalFormatting sqref="AK4:AL12">
    <cfRule type="containsText" dxfId="535" priority="81" operator="containsText" text="BAJA">
      <formula>NOT(ISERROR(SEARCH("BAJA",AK4)))</formula>
    </cfRule>
    <cfRule type="containsText" dxfId="534" priority="82" operator="containsText" text="MEDIA">
      <formula>NOT(ISERROR(SEARCH("MEDIA",AK4)))</formula>
    </cfRule>
    <cfRule type="containsText" dxfId="533" priority="83" operator="containsText" text="ALTA">
      <formula>NOT(ISERROR(SEARCH("ALTA",AK4)))</formula>
    </cfRule>
  </conditionalFormatting>
  <conditionalFormatting sqref="AL4:AL16">
    <cfRule type="cellIs" dxfId="532" priority="19" operator="greaterThan">
      <formula>75%</formula>
    </cfRule>
    <cfRule type="cellIs" dxfId="531" priority="20" operator="between">
      <formula>51%</formula>
      <formula>75%</formula>
    </cfRule>
    <cfRule type="cellIs" dxfId="530" priority="21" operator="between">
      <formula>26%</formula>
      <formula>50%</formula>
    </cfRule>
    <cfRule type="cellIs" dxfId="529" priority="22" operator="between">
      <formula>0%</formula>
      <formula>25%</formula>
    </cfRule>
  </conditionalFormatting>
  <conditionalFormatting sqref="AL14:AL16">
    <cfRule type="containsText" dxfId="528" priority="23" operator="containsText" text="BAJA">
      <formula>NOT(ISERROR(SEARCH("BAJA",AL14)))</formula>
    </cfRule>
    <cfRule type="containsText" dxfId="527" priority="24" operator="containsText" text="MEDIA">
      <formula>NOT(ISERROR(SEARCH("MEDIA",AL14)))</formula>
    </cfRule>
    <cfRule type="containsText" dxfId="526" priority="25" operator="containsText" text="ALTA">
      <formula>NOT(ISERROR(SEARCH("ALTA",AL14)))</formula>
    </cfRule>
  </conditionalFormatting>
  <conditionalFormatting sqref="AO13:AP14">
    <cfRule type="containsText" dxfId="525" priority="69" operator="containsText" text="BAJA">
      <formula>NOT(ISERROR(SEARCH("BAJA",AO13)))</formula>
    </cfRule>
    <cfRule type="containsText" dxfId="524" priority="70" operator="containsText" text="MEDIA">
      <formula>NOT(ISERROR(SEARCH("MEDIA",AO13)))</formula>
    </cfRule>
    <cfRule type="containsText" dxfId="523" priority="71" operator="containsText" text="ALTA">
      <formula>NOT(ISERROR(SEARCH("ALTA",AO13)))</formula>
    </cfRule>
  </conditionalFormatting>
  <conditionalFormatting sqref="AP15">
    <cfRule type="containsText" dxfId="522" priority="13" operator="containsText" text="BAJA">
      <formula>NOT(ISERROR(SEARCH("BAJA",AP15)))</formula>
    </cfRule>
    <cfRule type="containsText" dxfId="521" priority="14" operator="containsText" text="MEDIA">
      <formula>NOT(ISERROR(SEARCH("MEDIA",AP15)))</formula>
    </cfRule>
    <cfRule type="containsText" dxfId="520" priority="15" operator="containsText" text="ALTA">
      <formula>NOT(ISERROR(SEARCH("ALTA",AP15)))</formula>
    </cfRule>
  </conditionalFormatting>
  <conditionalFormatting sqref="AQ15:AQ16">
    <cfRule type="containsText" dxfId="519" priority="16" operator="containsText" text="BAJA">
      <formula>NOT(ISERROR(SEARCH("BAJA",AQ15)))</formula>
    </cfRule>
    <cfRule type="containsText" dxfId="518" priority="17" operator="containsText" text="MEDIA">
      <formula>NOT(ISERROR(SEARCH("MEDIA",AQ15)))</formula>
    </cfRule>
    <cfRule type="containsText" dxfId="517" priority="18" operator="containsText" text="ALTA">
      <formula>NOT(ISERROR(SEARCH("ALTA",AQ15)))</formula>
    </cfRule>
  </conditionalFormatting>
  <dataValidations count="15">
    <dataValidation type="list" allowBlank="1" showInputMessage="1" showErrorMessage="1" sqref="A4 A7:A17" xr:uid="{00000000-0002-0000-0D00-000004000000}">
      <formula1>"SI,NO"</formula1>
    </dataValidation>
    <dataValidation type="list" allowBlank="1" showInputMessage="1" showErrorMessage="1" sqref="AF4:AF16" xr:uid="{00000000-0002-0000-0D00-000000000000}">
      <formula1>"Manual,Automático"</formula1>
    </dataValidation>
    <dataValidation type="list" allowBlank="1" showInputMessage="1" showErrorMessage="1" sqref="B17" xr:uid="{279F93E6-51C7-46CD-9504-CB56021ECC6A}">
      <formula1>INDIRECT("PROC[PROCESOS]")</formula1>
    </dataValidation>
    <dataValidation type="list" allowBlank="1" showInputMessage="1" showErrorMessage="1" sqref="D17" xr:uid="{0BDB3B3C-B88F-481A-ABAB-AC171CE6C879}">
      <formula1>INDIRECT("FACT[FACTOR]")</formula1>
    </dataValidation>
    <dataValidation type="list" allowBlank="1" showInputMessage="1" showErrorMessage="1" sqref="E17" xr:uid="{12BE2EC0-ED03-4ED5-8F9F-6ADFA5457F72}">
      <formula1>INDIRECT("CLAS[CLASIFICACION]")</formula1>
    </dataValidation>
    <dataValidation type="list" allowBlank="1" showInputMessage="1" showErrorMessage="1" sqref="J17" xr:uid="{3F2BE465-FC68-4567-B421-D6A2ED980DE9}">
      <formula1>INDIRECT("PERI[PERIODICIDAD]")</formula1>
    </dataValidation>
    <dataValidation type="list" allowBlank="1" showInputMessage="1" showErrorMessage="1" sqref="M17" xr:uid="{94C45080-1818-425A-9423-9C21CDAE0B64}">
      <formula1>INDIRECT("ECON[ECONO]")</formula1>
    </dataValidation>
    <dataValidation type="list" allowBlank="1" showInputMessage="1" showErrorMessage="1" sqref="O17" xr:uid="{62615D71-61A8-4D8A-B671-9B5806DF3C61}">
      <formula1>INDIRECT("REPU[REPUT]")</formula1>
    </dataValidation>
    <dataValidation type="list" allowBlank="1" showInputMessage="1" showErrorMessage="1" sqref="Q17" xr:uid="{CC7DB902-1ADA-4CF3-8D91-665596574408}">
      <formula1>INDIRECT("OPER[OPER]")</formula1>
    </dataValidation>
    <dataValidation type="list" allowBlank="1" showInputMessage="1" showErrorMessage="1" sqref="S17" xr:uid="{8C1E9D26-7DB5-42EE-A37E-D92527DCF742}">
      <formula1>INDIRECT("ACTI[ACTIVO]")</formula1>
    </dataValidation>
    <dataValidation type="list" allowBlank="1" showInputMessage="1" showErrorMessage="1" sqref="T17" xr:uid="{8E1A04FB-A798-4654-8B03-8440C1FE27D1}">
      <formula1>INDIRECT("CRIT[CRITERIO]")</formula1>
    </dataValidation>
    <dataValidation type="list" allowBlank="1" showInputMessage="1" showErrorMessage="1" sqref="AN17" xr:uid="{571F2A0A-7F1D-47CD-95FD-950DBAE7D6E4}">
      <formula1>INDIRECT("TRAT[TRATAMIENTO]")</formula1>
    </dataValidation>
    <dataValidation type="list" allowBlank="1" showInputMessage="1" showErrorMessage="1" sqref="AF17:AF18" xr:uid="{A2DC4094-80F9-4DB9-8997-CE70CCC73DD7}">
      <formula1>INDIRECT("IMPL[IMPLEMENTACION]")</formula1>
    </dataValidation>
    <dataValidation type="list" allowBlank="1" showInputMessage="1" showErrorMessage="1" sqref="AD17:AD18" xr:uid="{8A0DF6F5-132B-409C-A398-9D3F47C139F7}">
      <formula1>INDIRECT("CONT[CONTROL]")</formula1>
    </dataValidation>
    <dataValidation type="list" allowBlank="1" showInputMessage="1" showErrorMessage="1" sqref="AI17:AI18" xr:uid="{664BCD72-BD23-4FAB-BBBD-0FE992DB191B}">
      <formula1>INDIRECT("DOCU[DOCUMENTADO]")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5">
        <x14:dataValidation type="list" allowBlank="1" showInputMessage="1" showErrorMessage="1" xr:uid="{541ACA08-773F-4C5B-AFE2-EC02F126A7D0}">
          <x14:formula1>
            <xm:f>Listas!$R$2:$R$3</xm:f>
          </x14:formula1>
          <xm:sqref>BU4:BU18 BP4:BP18 BK4:BK18 AV4:AV18 BA4:BA18 BF4:BF18</xm:sqref>
        </x14:dataValidation>
        <x14:dataValidation type="list" allowBlank="1" showInputMessage="1" showErrorMessage="1" xr:uid="{93FE4062-C217-4F46-8452-B12D2CDA5E4F}">
          <x14:formula1>
            <xm:f>Listas!$K$2:$K$5</xm:f>
          </x14:formula1>
          <xm:sqref>S15</xm:sqref>
        </x14:dataValidation>
        <x14:dataValidation type="list" allowBlank="1" showInputMessage="1" showErrorMessage="1" xr:uid="{D57C314A-80DC-48DF-BDD3-A3799C640111}">
          <x14:formula1>
            <xm:f>Listas!$C$2:$C$8</xm:f>
          </x14:formula1>
          <xm:sqref>E15:E16</xm:sqref>
        </x14:dataValidation>
        <x14:dataValidation type="list" allowBlank="1" showInputMessage="1" showErrorMessage="1" xr:uid="{E6840EF3-8403-44FB-8F3C-13A014139E06}">
          <x14:formula1>
            <xm:f>Listas!$B$2:$B$7</xm:f>
          </x14:formula1>
          <xm:sqref>D15:D16</xm:sqref>
        </x14:dataValidation>
        <x14:dataValidation type="list" allowBlank="1" showInputMessage="1" showErrorMessage="1" xr:uid="{572AF06F-93DE-4D40-A7FB-4636C5FBD164}">
          <x14:formula1>
            <xm:f>Listas!$Q$2:$Q$8</xm:f>
          </x14:formula1>
          <xm:sqref>J15:J16</xm:sqref>
        </x14:dataValidation>
        <x14:dataValidation type="list" allowBlank="1" showInputMessage="1" showErrorMessage="1" xr:uid="{587DFA25-D0C0-438E-94E8-84F408B4125A}">
          <x14:formula1>
            <xm:f>Listas!$L$2:$L$5</xm:f>
          </x14:formula1>
          <xm:sqref>T15:T16</xm:sqref>
        </x14:dataValidation>
        <x14:dataValidation type="list" allowBlank="1" showInputMessage="1" showErrorMessage="1" xr:uid="{A8A9E5DB-B0C4-4A9B-822E-64E444558CA1}">
          <x14:formula1>
            <xm:f>Listas!$G$2:$G$11</xm:f>
          </x14:formula1>
          <xm:sqref>C15:C16</xm:sqref>
        </x14:dataValidation>
        <x14:dataValidation type="list" allowBlank="1" showInputMessage="1" showErrorMessage="1" xr:uid="{59502154-D391-4A84-9A63-C46B38498E22}">
          <x14:formula1>
            <xm:f>Listas!$F$2:$F$4</xm:f>
          </x14:formula1>
          <xm:sqref>AD15:AD16</xm:sqref>
        </x14:dataValidation>
        <x14:dataValidation type="list" allowBlank="1" showInputMessage="1" showErrorMessage="1" xr:uid="{472DB969-1C0A-4A6A-838B-C783A6954163}">
          <x14:formula1>
            <xm:f>Listas!$H$2:$H$3</xm:f>
          </x14:formula1>
          <xm:sqref>AI15:AI16</xm:sqref>
        </x14:dataValidation>
        <x14:dataValidation type="list" allowBlank="1" showInputMessage="1" showErrorMessage="1" xr:uid="{9D303249-7EC2-4C4D-88D8-369E666FE161}">
          <x14:formula1>
            <xm:f>Listas!$P$2:$P$7</xm:f>
          </x14:formula1>
          <xm:sqref>Q15:Q16</xm:sqref>
        </x14:dataValidation>
        <x14:dataValidation type="list" allowBlank="1" showInputMessage="1" showErrorMessage="1" xr:uid="{A36E12E0-B6B1-45B8-B366-D674CEDCADB9}">
          <x14:formula1>
            <xm:f>Listas!$O$2:$O$7</xm:f>
          </x14:formula1>
          <xm:sqref>O15:O16</xm:sqref>
        </x14:dataValidation>
        <x14:dataValidation type="list" allowBlank="1" showInputMessage="1" showErrorMessage="1" xr:uid="{EBCC1737-7E6C-4553-9D4A-756F115B8FA5}">
          <x14:formula1>
            <xm:f>Listas!$N$2:$N$7</xm:f>
          </x14:formula1>
          <xm:sqref>M15:M16</xm:sqref>
        </x14:dataValidation>
        <x14:dataValidation type="list" allowBlank="1" showInputMessage="1" showErrorMessage="1" xr:uid="{A5DECE54-A112-40ED-8975-9C6F8E755807}">
          <x14:formula1>
            <xm:f>Listas!$M$2:$M$15</xm:f>
          </x14:formula1>
          <xm:sqref>B15:B16</xm:sqref>
        </x14:dataValidation>
        <x14:dataValidation type="list" allowBlank="1" showInputMessage="1" showErrorMessage="1" xr:uid="{D07ECF02-AA3C-4DC5-95F6-11C1B7D8E40B}">
          <x14:formula1>
            <xm:f>Listas!$K$2:$K$6</xm:f>
          </x14:formula1>
          <xm:sqref>S16</xm:sqref>
        </x14:dataValidation>
        <x14:dataValidation type="list" allowBlank="1" showInputMessage="1" showErrorMessage="1" xr:uid="{CF7A69AB-FCD1-463C-B09B-3A0E751D42B9}">
          <x14:formula1>
            <xm:f>Listas!$G$2:$G$13</xm:f>
          </x14:formula1>
          <xm:sqref>C17:C18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D299"/>
  <sheetViews>
    <sheetView topLeftCell="S1" zoomScale="76" zoomScaleNormal="80" workbookViewId="0">
      <pane ySplit="3" topLeftCell="A17" activePane="bottomLeft" state="frozen"/>
      <selection activeCell="G4" sqref="G4:G13"/>
      <selection pane="bottomLeft" activeCell="AC18" sqref="AC18"/>
    </sheetView>
  </sheetViews>
  <sheetFormatPr baseColWidth="10" defaultColWidth="11.42578125" defaultRowHeight="15"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4.5703125" style="2" customWidth="1"/>
    <col min="9" max="9" width="32.42578125" style="2" customWidth="1"/>
    <col min="10" max="10" width="20.140625" style="2" customWidth="1"/>
    <col min="11" max="11" width="15.28515625" style="2" customWidth="1"/>
    <col min="12" max="12" width="20.28515625" style="2" customWidth="1"/>
    <col min="13" max="13" width="20.5703125" style="2" customWidth="1"/>
    <col min="14" max="14" width="3.42578125" style="2" hidden="1" customWidth="1"/>
    <col min="15" max="15" width="20.140625" style="2" customWidth="1"/>
    <col min="16" max="16" width="3.42578125" style="2" hidden="1" customWidth="1"/>
    <col min="17" max="17" width="25.5703125" style="2" customWidth="1"/>
    <col min="18" max="18" width="3.42578125" style="2" hidden="1" customWidth="1"/>
    <col min="19" max="20" width="21.85546875" style="2" customWidth="1"/>
    <col min="21" max="21" width="21.855468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24.42578125" style="2" customWidth="1"/>
    <col min="29" max="29" width="70" style="2" customWidth="1"/>
    <col min="30" max="30" width="10" style="2" bestFit="1" customWidth="1"/>
    <col min="31" max="31" width="8.42578125" style="21" hidden="1" customWidth="1"/>
    <col min="32" max="32" width="20.28515625" style="21" customWidth="1"/>
    <col min="33" max="33" width="9" style="21" hidden="1" customWidth="1"/>
    <col min="34" max="34" width="14.140625" style="21" customWidth="1"/>
    <col min="35" max="35" width="14.7109375" style="6" customWidth="1"/>
    <col min="36" max="36" width="20.7109375" style="2" customWidth="1"/>
    <col min="37" max="37" width="8.85546875" style="2" hidden="1" customWidth="1"/>
    <col min="38" max="38" width="12.140625" style="2" hidden="1" customWidth="1"/>
    <col min="39" max="39" width="14.85546875" style="2" hidden="1" customWidth="1"/>
    <col min="40" max="40" width="9.140625" style="2" hidden="1" customWidth="1"/>
    <col min="41" max="41" width="33.7109375" style="2" hidden="1" customWidth="1"/>
    <col min="42" max="43" width="13.7109375" style="2" hidden="1" customWidth="1"/>
    <col min="44" max="44" width="13.7109375" style="24" hidden="1" customWidth="1"/>
    <col min="45" max="45" width="13.7109375" style="2" customWidth="1"/>
    <col min="46" max="46" width="15.28515625" style="2" customWidth="1"/>
    <col min="47" max="47" width="2.28515625" style="5" customWidth="1"/>
    <col min="48" max="48" width="49.28515625" style="5" customWidth="1"/>
    <col min="49" max="49" width="19.42578125" style="4" customWidth="1"/>
    <col min="50" max="51" width="11.5703125" style="3" customWidth="1"/>
    <col min="52" max="52" width="21.85546875" style="2" customWidth="1"/>
    <col min="53" max="53" width="14.85546875" style="1" customWidth="1"/>
    <col min="54" max="54" width="48.5703125" style="1" customWidth="1"/>
    <col min="55" max="55" width="38.85546875" style="1" customWidth="1"/>
    <col min="56" max="56" width="14.85546875" style="1" customWidth="1"/>
    <col min="57" max="57" width="26.7109375" style="1" customWidth="1"/>
    <col min="58" max="58" width="29.42578125" style="1" customWidth="1"/>
    <col min="59" max="59" width="14.85546875" style="1" customWidth="1"/>
    <col min="60" max="60" width="36.140625" style="1" customWidth="1"/>
    <col min="61" max="61" width="29.85546875" style="1" customWidth="1"/>
    <col min="62" max="62" width="11.5703125" style="1"/>
    <col min="63" max="63" width="26.5703125" style="1" customWidth="1"/>
    <col min="64" max="64" width="24.42578125" style="1" customWidth="1"/>
    <col min="65" max="65" width="43.7109375" style="1" customWidth="1"/>
    <col min="66" max="66" width="57.28515625" style="1" customWidth="1"/>
    <col min="67" max="67" width="25.28515625" style="1" customWidth="1"/>
    <col min="68" max="68" width="25.5703125" style="1" customWidth="1"/>
    <col min="69" max="69" width="27.5703125" style="1" customWidth="1"/>
    <col min="70" max="70" width="25.140625" style="1" customWidth="1"/>
    <col min="71" max="71" width="41.28515625" style="1" customWidth="1"/>
    <col min="72" max="72" width="11.5703125" style="1"/>
    <col min="73" max="73" width="32" style="1" customWidth="1"/>
    <col min="74" max="74" width="30.7109375" style="1" customWidth="1"/>
    <col min="75" max="75" width="34.85546875" style="1" customWidth="1"/>
    <col min="76" max="76" width="36.42578125" style="1" customWidth="1"/>
    <col min="77" max="249" width="11.5703125" style="1"/>
    <col min="250" max="250" width="21.85546875" style="1" customWidth="1"/>
    <col min="251" max="251" width="13.85546875" style="1" customWidth="1"/>
    <col min="252" max="252" width="38.7109375" style="1" customWidth="1"/>
    <col min="253" max="253" width="3" style="1" bestFit="1" customWidth="1"/>
    <col min="254" max="254" width="32.28515625" style="1" customWidth="1"/>
    <col min="255" max="255" width="46.28515625" style="1" customWidth="1"/>
    <col min="256" max="256" width="19" style="1" customWidth="1"/>
    <col min="257" max="257" width="0" style="1" hidden="1" customWidth="1"/>
    <col min="258" max="258" width="17.7109375" style="1" customWidth="1"/>
    <col min="259" max="259" width="0" style="1" hidden="1" customWidth="1"/>
    <col min="260" max="260" width="22.28515625" style="1" customWidth="1"/>
    <col min="261" max="261" width="5.28515625" style="1" customWidth="1"/>
    <col min="262" max="262" width="36.28515625" style="1" customWidth="1"/>
    <col min="263" max="263" width="5.7109375" style="1" customWidth="1"/>
    <col min="264" max="264" width="0" style="1" hidden="1" customWidth="1"/>
    <col min="265" max="265" width="20.7109375" style="1" customWidth="1"/>
    <col min="266" max="266" width="4.85546875" style="1" customWidth="1"/>
    <col min="267" max="267" width="0" style="1" hidden="1" customWidth="1"/>
    <col min="268" max="268" width="24.7109375" style="1" customWidth="1"/>
    <col min="269" max="269" width="12.28515625" style="1" customWidth="1"/>
    <col min="270" max="270" width="0" style="1" hidden="1" customWidth="1"/>
    <col min="271" max="271" width="3.42578125" style="1" customWidth="1"/>
    <col min="272" max="272" width="0" style="1" hidden="1" customWidth="1"/>
    <col min="273" max="273" width="17.7109375" style="1" customWidth="1"/>
    <col min="274" max="274" width="3.42578125" style="1" customWidth="1"/>
    <col min="275" max="275" width="0" style="1" hidden="1" customWidth="1"/>
    <col min="276" max="276" width="23.7109375" style="1" customWidth="1"/>
    <col min="277" max="277" width="10" style="1" customWidth="1"/>
    <col min="278" max="278" width="0" style="1" hidden="1" customWidth="1"/>
    <col min="279" max="280" width="14.7109375" style="1" customWidth="1"/>
    <col min="281" max="281" width="12.85546875" style="1" customWidth="1"/>
    <col min="282" max="282" width="3.28515625" style="1" customWidth="1"/>
    <col min="283" max="283" width="30.28515625" style="1" customWidth="1"/>
    <col min="284" max="284" width="5" style="1" customWidth="1"/>
    <col min="285" max="285" width="0" style="1" hidden="1" customWidth="1"/>
    <col min="286" max="286" width="14.28515625" style="1" customWidth="1"/>
    <col min="287" max="287" width="5.7109375" style="1" customWidth="1"/>
    <col min="288" max="288" width="0" style="1" hidden="1" customWidth="1"/>
    <col min="289" max="289" width="17.28515625" style="1" customWidth="1"/>
    <col min="290" max="290" width="12.7109375" style="1" customWidth="1"/>
    <col min="291" max="291" width="0" style="1" hidden="1" customWidth="1"/>
    <col min="292" max="292" width="5.28515625" style="1" customWidth="1"/>
    <col min="293" max="293" width="0" style="1" hidden="1" customWidth="1"/>
    <col min="294" max="294" width="17" style="1" customWidth="1"/>
    <col min="295" max="295" width="6.28515625" style="1" customWidth="1"/>
    <col min="296" max="296" width="0" style="1" hidden="1" customWidth="1"/>
    <col min="297" max="297" width="14.28515625" style="1" customWidth="1"/>
    <col min="298" max="298" width="7.5703125" style="1" customWidth="1"/>
    <col min="299" max="299" width="0" style="1" hidden="1" customWidth="1"/>
    <col min="300" max="301" width="14.28515625" style="1" customWidth="1"/>
    <col min="302" max="302" width="20.85546875" style="1" customWidth="1"/>
    <col min="303" max="303" width="14.42578125" style="1" customWidth="1"/>
    <col min="304" max="304" width="15" style="1" customWidth="1"/>
    <col min="305" max="305" width="2.7109375" style="1" customWidth="1"/>
    <col min="306" max="306" width="11.7109375" style="1" customWidth="1"/>
    <col min="307" max="307" width="11.5703125" style="1" customWidth="1"/>
    <col min="308" max="308" width="2.28515625" style="1" customWidth="1"/>
    <col min="309" max="309" width="41" style="1" customWidth="1"/>
    <col min="310" max="310" width="14.28515625" style="1" customWidth="1"/>
    <col min="311" max="312" width="11.5703125" style="1" customWidth="1"/>
    <col min="313" max="313" width="21.85546875" style="1" customWidth="1"/>
    <col min="314" max="505" width="11.5703125" style="1"/>
    <col min="506" max="506" width="21.85546875" style="1" customWidth="1"/>
    <col min="507" max="507" width="13.85546875" style="1" customWidth="1"/>
    <col min="508" max="508" width="38.7109375" style="1" customWidth="1"/>
    <col min="509" max="509" width="3" style="1" bestFit="1" customWidth="1"/>
    <col min="510" max="510" width="32.28515625" style="1" customWidth="1"/>
    <col min="511" max="511" width="46.28515625" style="1" customWidth="1"/>
    <col min="512" max="512" width="19" style="1" customWidth="1"/>
    <col min="513" max="513" width="0" style="1" hidden="1" customWidth="1"/>
    <col min="514" max="514" width="17.7109375" style="1" customWidth="1"/>
    <col min="515" max="515" width="0" style="1" hidden="1" customWidth="1"/>
    <col min="516" max="516" width="22.28515625" style="1" customWidth="1"/>
    <col min="517" max="517" width="5.28515625" style="1" customWidth="1"/>
    <col min="518" max="518" width="36.28515625" style="1" customWidth="1"/>
    <col min="519" max="519" width="5.7109375" style="1" customWidth="1"/>
    <col min="520" max="520" width="0" style="1" hidden="1" customWidth="1"/>
    <col min="521" max="521" width="20.7109375" style="1" customWidth="1"/>
    <col min="522" max="522" width="4.85546875" style="1" customWidth="1"/>
    <col min="523" max="523" width="0" style="1" hidden="1" customWidth="1"/>
    <col min="524" max="524" width="24.7109375" style="1" customWidth="1"/>
    <col min="525" max="525" width="12.28515625" style="1" customWidth="1"/>
    <col min="526" max="526" width="0" style="1" hidden="1" customWidth="1"/>
    <col min="527" max="527" width="3.42578125" style="1" customWidth="1"/>
    <col min="528" max="528" width="0" style="1" hidden="1" customWidth="1"/>
    <col min="529" max="529" width="17.7109375" style="1" customWidth="1"/>
    <col min="530" max="530" width="3.42578125" style="1" customWidth="1"/>
    <col min="531" max="531" width="0" style="1" hidden="1" customWidth="1"/>
    <col min="532" max="532" width="23.7109375" style="1" customWidth="1"/>
    <col min="533" max="533" width="10" style="1" customWidth="1"/>
    <col min="534" max="534" width="0" style="1" hidden="1" customWidth="1"/>
    <col min="535" max="536" width="14.7109375" style="1" customWidth="1"/>
    <col min="537" max="537" width="12.85546875" style="1" customWidth="1"/>
    <col min="538" max="538" width="3.28515625" style="1" customWidth="1"/>
    <col min="539" max="539" width="30.28515625" style="1" customWidth="1"/>
    <col min="540" max="540" width="5" style="1" customWidth="1"/>
    <col min="541" max="541" width="0" style="1" hidden="1" customWidth="1"/>
    <col min="542" max="542" width="14.28515625" style="1" customWidth="1"/>
    <col min="543" max="543" width="5.7109375" style="1" customWidth="1"/>
    <col min="544" max="544" width="0" style="1" hidden="1" customWidth="1"/>
    <col min="545" max="545" width="17.28515625" style="1" customWidth="1"/>
    <col min="546" max="546" width="12.7109375" style="1" customWidth="1"/>
    <col min="547" max="547" width="0" style="1" hidden="1" customWidth="1"/>
    <col min="548" max="548" width="5.28515625" style="1" customWidth="1"/>
    <col min="549" max="549" width="0" style="1" hidden="1" customWidth="1"/>
    <col min="550" max="550" width="17" style="1" customWidth="1"/>
    <col min="551" max="551" width="6.28515625" style="1" customWidth="1"/>
    <col min="552" max="552" width="0" style="1" hidden="1" customWidth="1"/>
    <col min="553" max="553" width="14.28515625" style="1" customWidth="1"/>
    <col min="554" max="554" width="7.5703125" style="1" customWidth="1"/>
    <col min="555" max="555" width="0" style="1" hidden="1" customWidth="1"/>
    <col min="556" max="557" width="14.28515625" style="1" customWidth="1"/>
    <col min="558" max="558" width="20.85546875" style="1" customWidth="1"/>
    <col min="559" max="559" width="14.42578125" style="1" customWidth="1"/>
    <col min="560" max="560" width="15" style="1" customWidth="1"/>
    <col min="561" max="561" width="2.7109375" style="1" customWidth="1"/>
    <col min="562" max="562" width="11.7109375" style="1" customWidth="1"/>
    <col min="563" max="563" width="11.5703125" style="1" customWidth="1"/>
    <col min="564" max="564" width="2.28515625" style="1" customWidth="1"/>
    <col min="565" max="565" width="41" style="1" customWidth="1"/>
    <col min="566" max="566" width="14.28515625" style="1" customWidth="1"/>
    <col min="567" max="568" width="11.5703125" style="1" customWidth="1"/>
    <col min="569" max="569" width="21.85546875" style="1" customWidth="1"/>
    <col min="570" max="761" width="11.5703125" style="1"/>
    <col min="762" max="762" width="21.85546875" style="1" customWidth="1"/>
    <col min="763" max="763" width="13.85546875" style="1" customWidth="1"/>
    <col min="764" max="764" width="38.7109375" style="1" customWidth="1"/>
    <col min="765" max="765" width="3" style="1" bestFit="1" customWidth="1"/>
    <col min="766" max="766" width="32.28515625" style="1" customWidth="1"/>
    <col min="767" max="767" width="46.28515625" style="1" customWidth="1"/>
    <col min="768" max="768" width="19" style="1" customWidth="1"/>
    <col min="769" max="769" width="0" style="1" hidden="1" customWidth="1"/>
    <col min="770" max="770" width="17.7109375" style="1" customWidth="1"/>
    <col min="771" max="771" width="0" style="1" hidden="1" customWidth="1"/>
    <col min="772" max="772" width="22.28515625" style="1" customWidth="1"/>
    <col min="773" max="773" width="5.28515625" style="1" customWidth="1"/>
    <col min="774" max="774" width="36.28515625" style="1" customWidth="1"/>
    <col min="775" max="775" width="5.7109375" style="1" customWidth="1"/>
    <col min="776" max="776" width="0" style="1" hidden="1" customWidth="1"/>
    <col min="777" max="777" width="20.7109375" style="1" customWidth="1"/>
    <col min="778" max="778" width="4.85546875" style="1" customWidth="1"/>
    <col min="779" max="779" width="0" style="1" hidden="1" customWidth="1"/>
    <col min="780" max="780" width="24.7109375" style="1" customWidth="1"/>
    <col min="781" max="781" width="12.28515625" style="1" customWidth="1"/>
    <col min="782" max="782" width="0" style="1" hidden="1" customWidth="1"/>
    <col min="783" max="783" width="3.42578125" style="1" customWidth="1"/>
    <col min="784" max="784" width="0" style="1" hidden="1" customWidth="1"/>
    <col min="785" max="785" width="17.7109375" style="1" customWidth="1"/>
    <col min="786" max="786" width="3.42578125" style="1" customWidth="1"/>
    <col min="787" max="787" width="0" style="1" hidden="1" customWidth="1"/>
    <col min="788" max="788" width="23.7109375" style="1" customWidth="1"/>
    <col min="789" max="789" width="10" style="1" customWidth="1"/>
    <col min="790" max="790" width="0" style="1" hidden="1" customWidth="1"/>
    <col min="791" max="792" width="14.7109375" style="1" customWidth="1"/>
    <col min="793" max="793" width="12.85546875" style="1" customWidth="1"/>
    <col min="794" max="794" width="3.28515625" style="1" customWidth="1"/>
    <col min="795" max="795" width="30.28515625" style="1" customWidth="1"/>
    <col min="796" max="796" width="5" style="1" customWidth="1"/>
    <col min="797" max="797" width="0" style="1" hidden="1" customWidth="1"/>
    <col min="798" max="798" width="14.28515625" style="1" customWidth="1"/>
    <col min="799" max="799" width="5.7109375" style="1" customWidth="1"/>
    <col min="800" max="800" width="0" style="1" hidden="1" customWidth="1"/>
    <col min="801" max="801" width="17.28515625" style="1" customWidth="1"/>
    <col min="802" max="802" width="12.7109375" style="1" customWidth="1"/>
    <col min="803" max="803" width="0" style="1" hidden="1" customWidth="1"/>
    <col min="804" max="804" width="5.28515625" style="1" customWidth="1"/>
    <col min="805" max="805" width="0" style="1" hidden="1" customWidth="1"/>
    <col min="806" max="806" width="17" style="1" customWidth="1"/>
    <col min="807" max="807" width="6.28515625" style="1" customWidth="1"/>
    <col min="808" max="808" width="0" style="1" hidden="1" customWidth="1"/>
    <col min="809" max="809" width="14.28515625" style="1" customWidth="1"/>
    <col min="810" max="810" width="7.5703125" style="1" customWidth="1"/>
    <col min="811" max="811" width="0" style="1" hidden="1" customWidth="1"/>
    <col min="812" max="813" width="14.28515625" style="1" customWidth="1"/>
    <col min="814" max="814" width="20.85546875" style="1" customWidth="1"/>
    <col min="815" max="815" width="14.42578125" style="1" customWidth="1"/>
    <col min="816" max="816" width="15" style="1" customWidth="1"/>
    <col min="817" max="817" width="2.7109375" style="1" customWidth="1"/>
    <col min="818" max="818" width="11.7109375" style="1" customWidth="1"/>
    <col min="819" max="819" width="11.5703125" style="1" customWidth="1"/>
    <col min="820" max="820" width="2.28515625" style="1" customWidth="1"/>
    <col min="821" max="821" width="41" style="1" customWidth="1"/>
    <col min="822" max="822" width="14.28515625" style="1" customWidth="1"/>
    <col min="823" max="824" width="11.5703125" style="1" customWidth="1"/>
    <col min="825" max="825" width="21.85546875" style="1" customWidth="1"/>
    <col min="826" max="1017" width="11.5703125" style="1"/>
    <col min="1018" max="1018" width="21.85546875" style="1" customWidth="1"/>
    <col min="1019" max="1019" width="13.85546875" style="1" customWidth="1"/>
    <col min="1020" max="1020" width="38.7109375" style="1" customWidth="1"/>
    <col min="1021" max="1021" width="3" style="1" bestFit="1" customWidth="1"/>
    <col min="1022" max="1022" width="32.28515625" style="1" customWidth="1"/>
    <col min="1023" max="1023" width="46.28515625" style="1" customWidth="1"/>
    <col min="1024" max="1024" width="19" style="1" customWidth="1"/>
    <col min="1025" max="1025" width="0" style="1" hidden="1" customWidth="1"/>
    <col min="1026" max="1026" width="17.7109375" style="1" customWidth="1"/>
    <col min="1027" max="1027" width="0" style="1" hidden="1" customWidth="1"/>
    <col min="1028" max="1028" width="22.28515625" style="1" customWidth="1"/>
    <col min="1029" max="1029" width="5.28515625" style="1" customWidth="1"/>
    <col min="1030" max="1030" width="36.28515625" style="1" customWidth="1"/>
    <col min="1031" max="1031" width="5.7109375" style="1" customWidth="1"/>
    <col min="1032" max="1032" width="0" style="1" hidden="1" customWidth="1"/>
    <col min="1033" max="1033" width="20.7109375" style="1" customWidth="1"/>
    <col min="1034" max="1034" width="4.85546875" style="1" customWidth="1"/>
    <col min="1035" max="1035" width="0" style="1" hidden="1" customWidth="1"/>
    <col min="1036" max="1036" width="24.7109375" style="1" customWidth="1"/>
    <col min="1037" max="1037" width="12.28515625" style="1" customWidth="1"/>
    <col min="1038" max="1038" width="0" style="1" hidden="1" customWidth="1"/>
    <col min="1039" max="1039" width="3.42578125" style="1" customWidth="1"/>
    <col min="1040" max="1040" width="0" style="1" hidden="1" customWidth="1"/>
    <col min="1041" max="1041" width="17.7109375" style="1" customWidth="1"/>
    <col min="1042" max="1042" width="3.42578125" style="1" customWidth="1"/>
    <col min="1043" max="1043" width="0" style="1" hidden="1" customWidth="1"/>
    <col min="1044" max="1044" width="23.7109375" style="1" customWidth="1"/>
    <col min="1045" max="1045" width="10" style="1" customWidth="1"/>
    <col min="1046" max="1046" width="0" style="1" hidden="1" customWidth="1"/>
    <col min="1047" max="1048" width="14.7109375" style="1" customWidth="1"/>
    <col min="1049" max="1049" width="12.85546875" style="1" customWidth="1"/>
    <col min="1050" max="1050" width="3.28515625" style="1" customWidth="1"/>
    <col min="1051" max="1051" width="30.28515625" style="1" customWidth="1"/>
    <col min="1052" max="1052" width="5" style="1" customWidth="1"/>
    <col min="1053" max="1053" width="0" style="1" hidden="1" customWidth="1"/>
    <col min="1054" max="1054" width="14.28515625" style="1" customWidth="1"/>
    <col min="1055" max="1055" width="5.7109375" style="1" customWidth="1"/>
    <col min="1056" max="1056" width="0" style="1" hidden="1" customWidth="1"/>
    <col min="1057" max="1057" width="17.28515625" style="1" customWidth="1"/>
    <col min="1058" max="1058" width="12.7109375" style="1" customWidth="1"/>
    <col min="1059" max="1059" width="0" style="1" hidden="1" customWidth="1"/>
    <col min="1060" max="1060" width="5.28515625" style="1" customWidth="1"/>
    <col min="1061" max="1061" width="0" style="1" hidden="1" customWidth="1"/>
    <col min="1062" max="1062" width="17" style="1" customWidth="1"/>
    <col min="1063" max="1063" width="6.28515625" style="1" customWidth="1"/>
    <col min="1064" max="1064" width="0" style="1" hidden="1" customWidth="1"/>
    <col min="1065" max="1065" width="14.28515625" style="1" customWidth="1"/>
    <col min="1066" max="1066" width="7.5703125" style="1" customWidth="1"/>
    <col min="1067" max="1067" width="0" style="1" hidden="1" customWidth="1"/>
    <col min="1068" max="1069" width="14.28515625" style="1" customWidth="1"/>
    <col min="1070" max="1070" width="20.85546875" style="1" customWidth="1"/>
    <col min="1071" max="1071" width="14.42578125" style="1" customWidth="1"/>
    <col min="1072" max="1072" width="15" style="1" customWidth="1"/>
    <col min="1073" max="1073" width="2.7109375" style="1" customWidth="1"/>
    <col min="1074" max="1074" width="11.7109375" style="1" customWidth="1"/>
    <col min="1075" max="1075" width="11.5703125" style="1" customWidth="1"/>
    <col min="1076" max="1076" width="2.28515625" style="1" customWidth="1"/>
    <col min="1077" max="1077" width="41" style="1" customWidth="1"/>
    <col min="1078" max="1078" width="14.28515625" style="1" customWidth="1"/>
    <col min="1079" max="1080" width="11.5703125" style="1" customWidth="1"/>
    <col min="1081" max="1081" width="21.85546875" style="1" customWidth="1"/>
    <col min="1082" max="1273" width="11.5703125" style="1"/>
    <col min="1274" max="1274" width="21.85546875" style="1" customWidth="1"/>
    <col min="1275" max="1275" width="13.85546875" style="1" customWidth="1"/>
    <col min="1276" max="1276" width="38.7109375" style="1" customWidth="1"/>
    <col min="1277" max="1277" width="3" style="1" bestFit="1" customWidth="1"/>
    <col min="1278" max="1278" width="32.28515625" style="1" customWidth="1"/>
    <col min="1279" max="1279" width="46.28515625" style="1" customWidth="1"/>
    <col min="1280" max="1280" width="19" style="1" customWidth="1"/>
    <col min="1281" max="1281" width="0" style="1" hidden="1" customWidth="1"/>
    <col min="1282" max="1282" width="17.7109375" style="1" customWidth="1"/>
    <col min="1283" max="1283" width="0" style="1" hidden="1" customWidth="1"/>
    <col min="1284" max="1284" width="22.28515625" style="1" customWidth="1"/>
    <col min="1285" max="1285" width="5.28515625" style="1" customWidth="1"/>
    <col min="1286" max="1286" width="36.28515625" style="1" customWidth="1"/>
    <col min="1287" max="1287" width="5.7109375" style="1" customWidth="1"/>
    <col min="1288" max="1288" width="0" style="1" hidden="1" customWidth="1"/>
    <col min="1289" max="1289" width="20.7109375" style="1" customWidth="1"/>
    <col min="1290" max="1290" width="4.85546875" style="1" customWidth="1"/>
    <col min="1291" max="1291" width="0" style="1" hidden="1" customWidth="1"/>
    <col min="1292" max="1292" width="24.7109375" style="1" customWidth="1"/>
    <col min="1293" max="1293" width="12.28515625" style="1" customWidth="1"/>
    <col min="1294" max="1294" width="0" style="1" hidden="1" customWidth="1"/>
    <col min="1295" max="1295" width="3.42578125" style="1" customWidth="1"/>
    <col min="1296" max="1296" width="0" style="1" hidden="1" customWidth="1"/>
    <col min="1297" max="1297" width="17.7109375" style="1" customWidth="1"/>
    <col min="1298" max="1298" width="3.42578125" style="1" customWidth="1"/>
    <col min="1299" max="1299" width="0" style="1" hidden="1" customWidth="1"/>
    <col min="1300" max="1300" width="23.7109375" style="1" customWidth="1"/>
    <col min="1301" max="1301" width="10" style="1" customWidth="1"/>
    <col min="1302" max="1302" width="0" style="1" hidden="1" customWidth="1"/>
    <col min="1303" max="1304" width="14.7109375" style="1" customWidth="1"/>
    <col min="1305" max="1305" width="12.85546875" style="1" customWidth="1"/>
    <col min="1306" max="1306" width="3.28515625" style="1" customWidth="1"/>
    <col min="1307" max="1307" width="30.28515625" style="1" customWidth="1"/>
    <col min="1308" max="1308" width="5" style="1" customWidth="1"/>
    <col min="1309" max="1309" width="0" style="1" hidden="1" customWidth="1"/>
    <col min="1310" max="1310" width="14.28515625" style="1" customWidth="1"/>
    <col min="1311" max="1311" width="5.7109375" style="1" customWidth="1"/>
    <col min="1312" max="1312" width="0" style="1" hidden="1" customWidth="1"/>
    <col min="1313" max="1313" width="17.28515625" style="1" customWidth="1"/>
    <col min="1314" max="1314" width="12.7109375" style="1" customWidth="1"/>
    <col min="1315" max="1315" width="0" style="1" hidden="1" customWidth="1"/>
    <col min="1316" max="1316" width="5.28515625" style="1" customWidth="1"/>
    <col min="1317" max="1317" width="0" style="1" hidden="1" customWidth="1"/>
    <col min="1318" max="1318" width="17" style="1" customWidth="1"/>
    <col min="1319" max="1319" width="6.28515625" style="1" customWidth="1"/>
    <col min="1320" max="1320" width="0" style="1" hidden="1" customWidth="1"/>
    <col min="1321" max="1321" width="14.28515625" style="1" customWidth="1"/>
    <col min="1322" max="1322" width="7.5703125" style="1" customWidth="1"/>
    <col min="1323" max="1323" width="0" style="1" hidden="1" customWidth="1"/>
    <col min="1324" max="1325" width="14.28515625" style="1" customWidth="1"/>
    <col min="1326" max="1326" width="20.85546875" style="1" customWidth="1"/>
    <col min="1327" max="1327" width="14.42578125" style="1" customWidth="1"/>
    <col min="1328" max="1328" width="15" style="1" customWidth="1"/>
    <col min="1329" max="1329" width="2.7109375" style="1" customWidth="1"/>
    <col min="1330" max="1330" width="11.7109375" style="1" customWidth="1"/>
    <col min="1331" max="1331" width="11.5703125" style="1" customWidth="1"/>
    <col min="1332" max="1332" width="2.28515625" style="1" customWidth="1"/>
    <col min="1333" max="1333" width="41" style="1" customWidth="1"/>
    <col min="1334" max="1334" width="14.28515625" style="1" customWidth="1"/>
    <col min="1335" max="1336" width="11.5703125" style="1" customWidth="1"/>
    <col min="1337" max="1337" width="21.85546875" style="1" customWidth="1"/>
    <col min="1338" max="1529" width="11.5703125" style="1"/>
    <col min="1530" max="1530" width="21.85546875" style="1" customWidth="1"/>
    <col min="1531" max="1531" width="13.85546875" style="1" customWidth="1"/>
    <col min="1532" max="1532" width="38.7109375" style="1" customWidth="1"/>
    <col min="1533" max="1533" width="3" style="1" bestFit="1" customWidth="1"/>
    <col min="1534" max="1534" width="32.28515625" style="1" customWidth="1"/>
    <col min="1535" max="1535" width="46.28515625" style="1" customWidth="1"/>
    <col min="1536" max="1536" width="19" style="1" customWidth="1"/>
    <col min="1537" max="1537" width="0" style="1" hidden="1" customWidth="1"/>
    <col min="1538" max="1538" width="17.7109375" style="1" customWidth="1"/>
    <col min="1539" max="1539" width="0" style="1" hidden="1" customWidth="1"/>
    <col min="1540" max="1540" width="22.28515625" style="1" customWidth="1"/>
    <col min="1541" max="1541" width="5.28515625" style="1" customWidth="1"/>
    <col min="1542" max="1542" width="36.28515625" style="1" customWidth="1"/>
    <col min="1543" max="1543" width="5.7109375" style="1" customWidth="1"/>
    <col min="1544" max="1544" width="0" style="1" hidden="1" customWidth="1"/>
    <col min="1545" max="1545" width="20.7109375" style="1" customWidth="1"/>
    <col min="1546" max="1546" width="4.85546875" style="1" customWidth="1"/>
    <col min="1547" max="1547" width="0" style="1" hidden="1" customWidth="1"/>
    <col min="1548" max="1548" width="24.7109375" style="1" customWidth="1"/>
    <col min="1549" max="1549" width="12.28515625" style="1" customWidth="1"/>
    <col min="1550" max="1550" width="0" style="1" hidden="1" customWidth="1"/>
    <col min="1551" max="1551" width="3.42578125" style="1" customWidth="1"/>
    <col min="1552" max="1552" width="0" style="1" hidden="1" customWidth="1"/>
    <col min="1553" max="1553" width="17.7109375" style="1" customWidth="1"/>
    <col min="1554" max="1554" width="3.42578125" style="1" customWidth="1"/>
    <col min="1555" max="1555" width="0" style="1" hidden="1" customWidth="1"/>
    <col min="1556" max="1556" width="23.7109375" style="1" customWidth="1"/>
    <col min="1557" max="1557" width="10" style="1" customWidth="1"/>
    <col min="1558" max="1558" width="0" style="1" hidden="1" customWidth="1"/>
    <col min="1559" max="1560" width="14.7109375" style="1" customWidth="1"/>
    <col min="1561" max="1561" width="12.85546875" style="1" customWidth="1"/>
    <col min="1562" max="1562" width="3.28515625" style="1" customWidth="1"/>
    <col min="1563" max="1563" width="30.28515625" style="1" customWidth="1"/>
    <col min="1564" max="1564" width="5" style="1" customWidth="1"/>
    <col min="1565" max="1565" width="0" style="1" hidden="1" customWidth="1"/>
    <col min="1566" max="1566" width="14.28515625" style="1" customWidth="1"/>
    <col min="1567" max="1567" width="5.7109375" style="1" customWidth="1"/>
    <col min="1568" max="1568" width="0" style="1" hidden="1" customWidth="1"/>
    <col min="1569" max="1569" width="17.28515625" style="1" customWidth="1"/>
    <col min="1570" max="1570" width="12.7109375" style="1" customWidth="1"/>
    <col min="1571" max="1571" width="0" style="1" hidden="1" customWidth="1"/>
    <col min="1572" max="1572" width="5.28515625" style="1" customWidth="1"/>
    <col min="1573" max="1573" width="0" style="1" hidden="1" customWidth="1"/>
    <col min="1574" max="1574" width="17" style="1" customWidth="1"/>
    <col min="1575" max="1575" width="6.28515625" style="1" customWidth="1"/>
    <col min="1576" max="1576" width="0" style="1" hidden="1" customWidth="1"/>
    <col min="1577" max="1577" width="14.28515625" style="1" customWidth="1"/>
    <col min="1578" max="1578" width="7.5703125" style="1" customWidth="1"/>
    <col min="1579" max="1579" width="0" style="1" hidden="1" customWidth="1"/>
    <col min="1580" max="1581" width="14.28515625" style="1" customWidth="1"/>
    <col min="1582" max="1582" width="20.85546875" style="1" customWidth="1"/>
    <col min="1583" max="1583" width="14.42578125" style="1" customWidth="1"/>
    <col min="1584" max="1584" width="15" style="1" customWidth="1"/>
    <col min="1585" max="1585" width="2.7109375" style="1" customWidth="1"/>
    <col min="1586" max="1586" width="11.7109375" style="1" customWidth="1"/>
    <col min="1587" max="1587" width="11.5703125" style="1" customWidth="1"/>
    <col min="1588" max="1588" width="2.28515625" style="1" customWidth="1"/>
    <col min="1589" max="1589" width="41" style="1" customWidth="1"/>
    <col min="1590" max="1590" width="14.28515625" style="1" customWidth="1"/>
    <col min="1591" max="1592" width="11.5703125" style="1" customWidth="1"/>
    <col min="1593" max="1593" width="21.85546875" style="1" customWidth="1"/>
    <col min="1594" max="1785" width="11.5703125" style="1"/>
    <col min="1786" max="1786" width="21.85546875" style="1" customWidth="1"/>
    <col min="1787" max="1787" width="13.85546875" style="1" customWidth="1"/>
    <col min="1788" max="1788" width="38.7109375" style="1" customWidth="1"/>
    <col min="1789" max="1789" width="3" style="1" bestFit="1" customWidth="1"/>
    <col min="1790" max="1790" width="32.28515625" style="1" customWidth="1"/>
    <col min="1791" max="1791" width="46.28515625" style="1" customWidth="1"/>
    <col min="1792" max="1792" width="19" style="1" customWidth="1"/>
    <col min="1793" max="1793" width="0" style="1" hidden="1" customWidth="1"/>
    <col min="1794" max="1794" width="17.7109375" style="1" customWidth="1"/>
    <col min="1795" max="1795" width="0" style="1" hidden="1" customWidth="1"/>
    <col min="1796" max="1796" width="22.28515625" style="1" customWidth="1"/>
    <col min="1797" max="1797" width="5.28515625" style="1" customWidth="1"/>
    <col min="1798" max="1798" width="36.28515625" style="1" customWidth="1"/>
    <col min="1799" max="1799" width="5.7109375" style="1" customWidth="1"/>
    <col min="1800" max="1800" width="0" style="1" hidden="1" customWidth="1"/>
    <col min="1801" max="1801" width="20.7109375" style="1" customWidth="1"/>
    <col min="1802" max="1802" width="4.85546875" style="1" customWidth="1"/>
    <col min="1803" max="1803" width="0" style="1" hidden="1" customWidth="1"/>
    <col min="1804" max="1804" width="24.7109375" style="1" customWidth="1"/>
    <col min="1805" max="1805" width="12.28515625" style="1" customWidth="1"/>
    <col min="1806" max="1806" width="0" style="1" hidden="1" customWidth="1"/>
    <col min="1807" max="1807" width="3.42578125" style="1" customWidth="1"/>
    <col min="1808" max="1808" width="0" style="1" hidden="1" customWidth="1"/>
    <col min="1809" max="1809" width="17.7109375" style="1" customWidth="1"/>
    <col min="1810" max="1810" width="3.42578125" style="1" customWidth="1"/>
    <col min="1811" max="1811" width="0" style="1" hidden="1" customWidth="1"/>
    <col min="1812" max="1812" width="23.7109375" style="1" customWidth="1"/>
    <col min="1813" max="1813" width="10" style="1" customWidth="1"/>
    <col min="1814" max="1814" width="0" style="1" hidden="1" customWidth="1"/>
    <col min="1815" max="1816" width="14.7109375" style="1" customWidth="1"/>
    <col min="1817" max="1817" width="12.85546875" style="1" customWidth="1"/>
    <col min="1818" max="1818" width="3.28515625" style="1" customWidth="1"/>
    <col min="1819" max="1819" width="30.28515625" style="1" customWidth="1"/>
    <col min="1820" max="1820" width="5" style="1" customWidth="1"/>
    <col min="1821" max="1821" width="0" style="1" hidden="1" customWidth="1"/>
    <col min="1822" max="1822" width="14.28515625" style="1" customWidth="1"/>
    <col min="1823" max="1823" width="5.7109375" style="1" customWidth="1"/>
    <col min="1824" max="1824" width="0" style="1" hidden="1" customWidth="1"/>
    <col min="1825" max="1825" width="17.28515625" style="1" customWidth="1"/>
    <col min="1826" max="1826" width="12.7109375" style="1" customWidth="1"/>
    <col min="1827" max="1827" width="0" style="1" hidden="1" customWidth="1"/>
    <col min="1828" max="1828" width="5.28515625" style="1" customWidth="1"/>
    <col min="1829" max="1829" width="0" style="1" hidden="1" customWidth="1"/>
    <col min="1830" max="1830" width="17" style="1" customWidth="1"/>
    <col min="1831" max="1831" width="6.28515625" style="1" customWidth="1"/>
    <col min="1832" max="1832" width="0" style="1" hidden="1" customWidth="1"/>
    <col min="1833" max="1833" width="14.28515625" style="1" customWidth="1"/>
    <col min="1834" max="1834" width="7.5703125" style="1" customWidth="1"/>
    <col min="1835" max="1835" width="0" style="1" hidden="1" customWidth="1"/>
    <col min="1836" max="1837" width="14.28515625" style="1" customWidth="1"/>
    <col min="1838" max="1838" width="20.85546875" style="1" customWidth="1"/>
    <col min="1839" max="1839" width="14.42578125" style="1" customWidth="1"/>
    <col min="1840" max="1840" width="15" style="1" customWidth="1"/>
    <col min="1841" max="1841" width="2.7109375" style="1" customWidth="1"/>
    <col min="1842" max="1842" width="11.7109375" style="1" customWidth="1"/>
    <col min="1843" max="1843" width="11.5703125" style="1" customWidth="1"/>
    <col min="1844" max="1844" width="2.28515625" style="1" customWidth="1"/>
    <col min="1845" max="1845" width="41" style="1" customWidth="1"/>
    <col min="1846" max="1846" width="14.28515625" style="1" customWidth="1"/>
    <col min="1847" max="1848" width="11.5703125" style="1" customWidth="1"/>
    <col min="1849" max="1849" width="21.85546875" style="1" customWidth="1"/>
    <col min="1850" max="2041" width="11.5703125" style="1"/>
    <col min="2042" max="2042" width="21.85546875" style="1" customWidth="1"/>
    <col min="2043" max="2043" width="13.85546875" style="1" customWidth="1"/>
    <col min="2044" max="2044" width="38.7109375" style="1" customWidth="1"/>
    <col min="2045" max="2045" width="3" style="1" bestFit="1" customWidth="1"/>
    <col min="2046" max="2046" width="32.28515625" style="1" customWidth="1"/>
    <col min="2047" max="2047" width="46.28515625" style="1" customWidth="1"/>
    <col min="2048" max="2048" width="19" style="1" customWidth="1"/>
    <col min="2049" max="2049" width="0" style="1" hidden="1" customWidth="1"/>
    <col min="2050" max="2050" width="17.7109375" style="1" customWidth="1"/>
    <col min="2051" max="2051" width="0" style="1" hidden="1" customWidth="1"/>
    <col min="2052" max="2052" width="22.28515625" style="1" customWidth="1"/>
    <col min="2053" max="2053" width="5.28515625" style="1" customWidth="1"/>
    <col min="2054" max="2054" width="36.28515625" style="1" customWidth="1"/>
    <col min="2055" max="2055" width="5.7109375" style="1" customWidth="1"/>
    <col min="2056" max="2056" width="0" style="1" hidden="1" customWidth="1"/>
    <col min="2057" max="2057" width="20.7109375" style="1" customWidth="1"/>
    <col min="2058" max="2058" width="4.85546875" style="1" customWidth="1"/>
    <col min="2059" max="2059" width="0" style="1" hidden="1" customWidth="1"/>
    <col min="2060" max="2060" width="24.7109375" style="1" customWidth="1"/>
    <col min="2061" max="2061" width="12.28515625" style="1" customWidth="1"/>
    <col min="2062" max="2062" width="0" style="1" hidden="1" customWidth="1"/>
    <col min="2063" max="2063" width="3.42578125" style="1" customWidth="1"/>
    <col min="2064" max="2064" width="0" style="1" hidden="1" customWidth="1"/>
    <col min="2065" max="2065" width="17.7109375" style="1" customWidth="1"/>
    <col min="2066" max="2066" width="3.42578125" style="1" customWidth="1"/>
    <col min="2067" max="2067" width="0" style="1" hidden="1" customWidth="1"/>
    <col min="2068" max="2068" width="23.7109375" style="1" customWidth="1"/>
    <col min="2069" max="2069" width="10" style="1" customWidth="1"/>
    <col min="2070" max="2070" width="0" style="1" hidden="1" customWidth="1"/>
    <col min="2071" max="2072" width="14.7109375" style="1" customWidth="1"/>
    <col min="2073" max="2073" width="12.85546875" style="1" customWidth="1"/>
    <col min="2074" max="2074" width="3.28515625" style="1" customWidth="1"/>
    <col min="2075" max="2075" width="30.28515625" style="1" customWidth="1"/>
    <col min="2076" max="2076" width="5" style="1" customWidth="1"/>
    <col min="2077" max="2077" width="0" style="1" hidden="1" customWidth="1"/>
    <col min="2078" max="2078" width="14.28515625" style="1" customWidth="1"/>
    <col min="2079" max="2079" width="5.7109375" style="1" customWidth="1"/>
    <col min="2080" max="2080" width="0" style="1" hidden="1" customWidth="1"/>
    <col min="2081" max="2081" width="17.28515625" style="1" customWidth="1"/>
    <col min="2082" max="2082" width="12.7109375" style="1" customWidth="1"/>
    <col min="2083" max="2083" width="0" style="1" hidden="1" customWidth="1"/>
    <col min="2084" max="2084" width="5.28515625" style="1" customWidth="1"/>
    <col min="2085" max="2085" width="0" style="1" hidden="1" customWidth="1"/>
    <col min="2086" max="2086" width="17" style="1" customWidth="1"/>
    <col min="2087" max="2087" width="6.28515625" style="1" customWidth="1"/>
    <col min="2088" max="2088" width="0" style="1" hidden="1" customWidth="1"/>
    <col min="2089" max="2089" width="14.28515625" style="1" customWidth="1"/>
    <col min="2090" max="2090" width="7.5703125" style="1" customWidth="1"/>
    <col min="2091" max="2091" width="0" style="1" hidden="1" customWidth="1"/>
    <col min="2092" max="2093" width="14.28515625" style="1" customWidth="1"/>
    <col min="2094" max="2094" width="20.85546875" style="1" customWidth="1"/>
    <col min="2095" max="2095" width="14.42578125" style="1" customWidth="1"/>
    <col min="2096" max="2096" width="15" style="1" customWidth="1"/>
    <col min="2097" max="2097" width="2.7109375" style="1" customWidth="1"/>
    <col min="2098" max="2098" width="11.7109375" style="1" customWidth="1"/>
    <col min="2099" max="2099" width="11.5703125" style="1" customWidth="1"/>
    <col min="2100" max="2100" width="2.28515625" style="1" customWidth="1"/>
    <col min="2101" max="2101" width="41" style="1" customWidth="1"/>
    <col min="2102" max="2102" width="14.28515625" style="1" customWidth="1"/>
    <col min="2103" max="2104" width="11.5703125" style="1" customWidth="1"/>
    <col min="2105" max="2105" width="21.85546875" style="1" customWidth="1"/>
    <col min="2106" max="2297" width="11.5703125" style="1"/>
    <col min="2298" max="2298" width="21.85546875" style="1" customWidth="1"/>
    <col min="2299" max="2299" width="13.85546875" style="1" customWidth="1"/>
    <col min="2300" max="2300" width="38.7109375" style="1" customWidth="1"/>
    <col min="2301" max="2301" width="3" style="1" bestFit="1" customWidth="1"/>
    <col min="2302" max="2302" width="32.28515625" style="1" customWidth="1"/>
    <col min="2303" max="2303" width="46.28515625" style="1" customWidth="1"/>
    <col min="2304" max="2304" width="19" style="1" customWidth="1"/>
    <col min="2305" max="2305" width="0" style="1" hidden="1" customWidth="1"/>
    <col min="2306" max="2306" width="17.7109375" style="1" customWidth="1"/>
    <col min="2307" max="2307" width="0" style="1" hidden="1" customWidth="1"/>
    <col min="2308" max="2308" width="22.28515625" style="1" customWidth="1"/>
    <col min="2309" max="2309" width="5.28515625" style="1" customWidth="1"/>
    <col min="2310" max="2310" width="36.28515625" style="1" customWidth="1"/>
    <col min="2311" max="2311" width="5.7109375" style="1" customWidth="1"/>
    <col min="2312" max="2312" width="0" style="1" hidden="1" customWidth="1"/>
    <col min="2313" max="2313" width="20.7109375" style="1" customWidth="1"/>
    <col min="2314" max="2314" width="4.85546875" style="1" customWidth="1"/>
    <col min="2315" max="2315" width="0" style="1" hidden="1" customWidth="1"/>
    <col min="2316" max="2316" width="24.7109375" style="1" customWidth="1"/>
    <col min="2317" max="2317" width="12.28515625" style="1" customWidth="1"/>
    <col min="2318" max="2318" width="0" style="1" hidden="1" customWidth="1"/>
    <col min="2319" max="2319" width="3.42578125" style="1" customWidth="1"/>
    <col min="2320" max="2320" width="0" style="1" hidden="1" customWidth="1"/>
    <col min="2321" max="2321" width="17.7109375" style="1" customWidth="1"/>
    <col min="2322" max="2322" width="3.42578125" style="1" customWidth="1"/>
    <col min="2323" max="2323" width="0" style="1" hidden="1" customWidth="1"/>
    <col min="2324" max="2324" width="23.7109375" style="1" customWidth="1"/>
    <col min="2325" max="2325" width="10" style="1" customWidth="1"/>
    <col min="2326" max="2326" width="0" style="1" hidden="1" customWidth="1"/>
    <col min="2327" max="2328" width="14.7109375" style="1" customWidth="1"/>
    <col min="2329" max="2329" width="12.85546875" style="1" customWidth="1"/>
    <col min="2330" max="2330" width="3.28515625" style="1" customWidth="1"/>
    <col min="2331" max="2331" width="30.28515625" style="1" customWidth="1"/>
    <col min="2332" max="2332" width="5" style="1" customWidth="1"/>
    <col min="2333" max="2333" width="0" style="1" hidden="1" customWidth="1"/>
    <col min="2334" max="2334" width="14.28515625" style="1" customWidth="1"/>
    <col min="2335" max="2335" width="5.7109375" style="1" customWidth="1"/>
    <col min="2336" max="2336" width="0" style="1" hidden="1" customWidth="1"/>
    <col min="2337" max="2337" width="17.28515625" style="1" customWidth="1"/>
    <col min="2338" max="2338" width="12.7109375" style="1" customWidth="1"/>
    <col min="2339" max="2339" width="0" style="1" hidden="1" customWidth="1"/>
    <col min="2340" max="2340" width="5.28515625" style="1" customWidth="1"/>
    <col min="2341" max="2341" width="0" style="1" hidden="1" customWidth="1"/>
    <col min="2342" max="2342" width="17" style="1" customWidth="1"/>
    <col min="2343" max="2343" width="6.28515625" style="1" customWidth="1"/>
    <col min="2344" max="2344" width="0" style="1" hidden="1" customWidth="1"/>
    <col min="2345" max="2345" width="14.28515625" style="1" customWidth="1"/>
    <col min="2346" max="2346" width="7.5703125" style="1" customWidth="1"/>
    <col min="2347" max="2347" width="0" style="1" hidden="1" customWidth="1"/>
    <col min="2348" max="2349" width="14.28515625" style="1" customWidth="1"/>
    <col min="2350" max="2350" width="20.85546875" style="1" customWidth="1"/>
    <col min="2351" max="2351" width="14.42578125" style="1" customWidth="1"/>
    <col min="2352" max="2352" width="15" style="1" customWidth="1"/>
    <col min="2353" max="2353" width="2.7109375" style="1" customWidth="1"/>
    <col min="2354" max="2354" width="11.7109375" style="1" customWidth="1"/>
    <col min="2355" max="2355" width="11.5703125" style="1" customWidth="1"/>
    <col min="2356" max="2356" width="2.28515625" style="1" customWidth="1"/>
    <col min="2357" max="2357" width="41" style="1" customWidth="1"/>
    <col min="2358" max="2358" width="14.28515625" style="1" customWidth="1"/>
    <col min="2359" max="2360" width="11.5703125" style="1" customWidth="1"/>
    <col min="2361" max="2361" width="21.85546875" style="1" customWidth="1"/>
    <col min="2362" max="2553" width="11.5703125" style="1"/>
    <col min="2554" max="2554" width="21.85546875" style="1" customWidth="1"/>
    <col min="2555" max="2555" width="13.85546875" style="1" customWidth="1"/>
    <col min="2556" max="2556" width="38.7109375" style="1" customWidth="1"/>
    <col min="2557" max="2557" width="3" style="1" bestFit="1" customWidth="1"/>
    <col min="2558" max="2558" width="32.28515625" style="1" customWidth="1"/>
    <col min="2559" max="2559" width="46.28515625" style="1" customWidth="1"/>
    <col min="2560" max="2560" width="19" style="1" customWidth="1"/>
    <col min="2561" max="2561" width="0" style="1" hidden="1" customWidth="1"/>
    <col min="2562" max="2562" width="17.7109375" style="1" customWidth="1"/>
    <col min="2563" max="2563" width="0" style="1" hidden="1" customWidth="1"/>
    <col min="2564" max="2564" width="22.28515625" style="1" customWidth="1"/>
    <col min="2565" max="2565" width="5.28515625" style="1" customWidth="1"/>
    <col min="2566" max="2566" width="36.28515625" style="1" customWidth="1"/>
    <col min="2567" max="2567" width="5.7109375" style="1" customWidth="1"/>
    <col min="2568" max="2568" width="0" style="1" hidden="1" customWidth="1"/>
    <col min="2569" max="2569" width="20.7109375" style="1" customWidth="1"/>
    <col min="2570" max="2570" width="4.85546875" style="1" customWidth="1"/>
    <col min="2571" max="2571" width="0" style="1" hidden="1" customWidth="1"/>
    <col min="2572" max="2572" width="24.7109375" style="1" customWidth="1"/>
    <col min="2573" max="2573" width="12.28515625" style="1" customWidth="1"/>
    <col min="2574" max="2574" width="0" style="1" hidden="1" customWidth="1"/>
    <col min="2575" max="2575" width="3.42578125" style="1" customWidth="1"/>
    <col min="2576" max="2576" width="0" style="1" hidden="1" customWidth="1"/>
    <col min="2577" max="2577" width="17.7109375" style="1" customWidth="1"/>
    <col min="2578" max="2578" width="3.42578125" style="1" customWidth="1"/>
    <col min="2579" max="2579" width="0" style="1" hidden="1" customWidth="1"/>
    <col min="2580" max="2580" width="23.7109375" style="1" customWidth="1"/>
    <col min="2581" max="2581" width="10" style="1" customWidth="1"/>
    <col min="2582" max="2582" width="0" style="1" hidden="1" customWidth="1"/>
    <col min="2583" max="2584" width="14.7109375" style="1" customWidth="1"/>
    <col min="2585" max="2585" width="12.85546875" style="1" customWidth="1"/>
    <col min="2586" max="2586" width="3.28515625" style="1" customWidth="1"/>
    <col min="2587" max="2587" width="30.28515625" style="1" customWidth="1"/>
    <col min="2588" max="2588" width="5" style="1" customWidth="1"/>
    <col min="2589" max="2589" width="0" style="1" hidden="1" customWidth="1"/>
    <col min="2590" max="2590" width="14.28515625" style="1" customWidth="1"/>
    <col min="2591" max="2591" width="5.7109375" style="1" customWidth="1"/>
    <col min="2592" max="2592" width="0" style="1" hidden="1" customWidth="1"/>
    <col min="2593" max="2593" width="17.28515625" style="1" customWidth="1"/>
    <col min="2594" max="2594" width="12.7109375" style="1" customWidth="1"/>
    <col min="2595" max="2595" width="0" style="1" hidden="1" customWidth="1"/>
    <col min="2596" max="2596" width="5.28515625" style="1" customWidth="1"/>
    <col min="2597" max="2597" width="0" style="1" hidden="1" customWidth="1"/>
    <col min="2598" max="2598" width="17" style="1" customWidth="1"/>
    <col min="2599" max="2599" width="6.28515625" style="1" customWidth="1"/>
    <col min="2600" max="2600" width="0" style="1" hidden="1" customWidth="1"/>
    <col min="2601" max="2601" width="14.28515625" style="1" customWidth="1"/>
    <col min="2602" max="2602" width="7.5703125" style="1" customWidth="1"/>
    <col min="2603" max="2603" width="0" style="1" hidden="1" customWidth="1"/>
    <col min="2604" max="2605" width="14.28515625" style="1" customWidth="1"/>
    <col min="2606" max="2606" width="20.85546875" style="1" customWidth="1"/>
    <col min="2607" max="2607" width="14.42578125" style="1" customWidth="1"/>
    <col min="2608" max="2608" width="15" style="1" customWidth="1"/>
    <col min="2609" max="2609" width="2.7109375" style="1" customWidth="1"/>
    <col min="2610" max="2610" width="11.7109375" style="1" customWidth="1"/>
    <col min="2611" max="2611" width="11.5703125" style="1" customWidth="1"/>
    <col min="2612" max="2612" width="2.28515625" style="1" customWidth="1"/>
    <col min="2613" max="2613" width="41" style="1" customWidth="1"/>
    <col min="2614" max="2614" width="14.28515625" style="1" customWidth="1"/>
    <col min="2615" max="2616" width="11.5703125" style="1" customWidth="1"/>
    <col min="2617" max="2617" width="21.85546875" style="1" customWidth="1"/>
    <col min="2618" max="2809" width="11.5703125" style="1"/>
    <col min="2810" max="2810" width="21.85546875" style="1" customWidth="1"/>
    <col min="2811" max="2811" width="13.85546875" style="1" customWidth="1"/>
    <col min="2812" max="2812" width="38.7109375" style="1" customWidth="1"/>
    <col min="2813" max="2813" width="3" style="1" bestFit="1" customWidth="1"/>
    <col min="2814" max="2814" width="32.28515625" style="1" customWidth="1"/>
    <col min="2815" max="2815" width="46.28515625" style="1" customWidth="1"/>
    <col min="2816" max="2816" width="19" style="1" customWidth="1"/>
    <col min="2817" max="2817" width="0" style="1" hidden="1" customWidth="1"/>
    <col min="2818" max="2818" width="17.7109375" style="1" customWidth="1"/>
    <col min="2819" max="2819" width="0" style="1" hidden="1" customWidth="1"/>
    <col min="2820" max="2820" width="22.28515625" style="1" customWidth="1"/>
    <col min="2821" max="2821" width="5.28515625" style="1" customWidth="1"/>
    <col min="2822" max="2822" width="36.28515625" style="1" customWidth="1"/>
    <col min="2823" max="2823" width="5.7109375" style="1" customWidth="1"/>
    <col min="2824" max="2824" width="0" style="1" hidden="1" customWidth="1"/>
    <col min="2825" max="2825" width="20.7109375" style="1" customWidth="1"/>
    <col min="2826" max="2826" width="4.85546875" style="1" customWidth="1"/>
    <col min="2827" max="2827" width="0" style="1" hidden="1" customWidth="1"/>
    <col min="2828" max="2828" width="24.7109375" style="1" customWidth="1"/>
    <col min="2829" max="2829" width="12.28515625" style="1" customWidth="1"/>
    <col min="2830" max="2830" width="0" style="1" hidden="1" customWidth="1"/>
    <col min="2831" max="2831" width="3.42578125" style="1" customWidth="1"/>
    <col min="2832" max="2832" width="0" style="1" hidden="1" customWidth="1"/>
    <col min="2833" max="2833" width="17.7109375" style="1" customWidth="1"/>
    <col min="2834" max="2834" width="3.42578125" style="1" customWidth="1"/>
    <col min="2835" max="2835" width="0" style="1" hidden="1" customWidth="1"/>
    <col min="2836" max="2836" width="23.7109375" style="1" customWidth="1"/>
    <col min="2837" max="2837" width="10" style="1" customWidth="1"/>
    <col min="2838" max="2838" width="0" style="1" hidden="1" customWidth="1"/>
    <col min="2839" max="2840" width="14.7109375" style="1" customWidth="1"/>
    <col min="2841" max="2841" width="12.85546875" style="1" customWidth="1"/>
    <col min="2842" max="2842" width="3.28515625" style="1" customWidth="1"/>
    <col min="2843" max="2843" width="30.28515625" style="1" customWidth="1"/>
    <col min="2844" max="2844" width="5" style="1" customWidth="1"/>
    <col min="2845" max="2845" width="0" style="1" hidden="1" customWidth="1"/>
    <col min="2846" max="2846" width="14.28515625" style="1" customWidth="1"/>
    <col min="2847" max="2847" width="5.7109375" style="1" customWidth="1"/>
    <col min="2848" max="2848" width="0" style="1" hidden="1" customWidth="1"/>
    <col min="2849" max="2849" width="17.28515625" style="1" customWidth="1"/>
    <col min="2850" max="2850" width="12.7109375" style="1" customWidth="1"/>
    <col min="2851" max="2851" width="0" style="1" hidden="1" customWidth="1"/>
    <col min="2852" max="2852" width="5.28515625" style="1" customWidth="1"/>
    <col min="2853" max="2853" width="0" style="1" hidden="1" customWidth="1"/>
    <col min="2854" max="2854" width="17" style="1" customWidth="1"/>
    <col min="2855" max="2855" width="6.28515625" style="1" customWidth="1"/>
    <col min="2856" max="2856" width="0" style="1" hidden="1" customWidth="1"/>
    <col min="2857" max="2857" width="14.28515625" style="1" customWidth="1"/>
    <col min="2858" max="2858" width="7.5703125" style="1" customWidth="1"/>
    <col min="2859" max="2859" width="0" style="1" hidden="1" customWidth="1"/>
    <col min="2860" max="2861" width="14.28515625" style="1" customWidth="1"/>
    <col min="2862" max="2862" width="20.85546875" style="1" customWidth="1"/>
    <col min="2863" max="2863" width="14.42578125" style="1" customWidth="1"/>
    <col min="2864" max="2864" width="15" style="1" customWidth="1"/>
    <col min="2865" max="2865" width="2.7109375" style="1" customWidth="1"/>
    <col min="2866" max="2866" width="11.7109375" style="1" customWidth="1"/>
    <col min="2867" max="2867" width="11.5703125" style="1" customWidth="1"/>
    <col min="2868" max="2868" width="2.28515625" style="1" customWidth="1"/>
    <col min="2869" max="2869" width="41" style="1" customWidth="1"/>
    <col min="2870" max="2870" width="14.28515625" style="1" customWidth="1"/>
    <col min="2871" max="2872" width="11.5703125" style="1" customWidth="1"/>
    <col min="2873" max="2873" width="21.85546875" style="1" customWidth="1"/>
    <col min="2874" max="3065" width="11.5703125" style="1"/>
    <col min="3066" max="3066" width="21.85546875" style="1" customWidth="1"/>
    <col min="3067" max="3067" width="13.85546875" style="1" customWidth="1"/>
    <col min="3068" max="3068" width="38.7109375" style="1" customWidth="1"/>
    <col min="3069" max="3069" width="3" style="1" bestFit="1" customWidth="1"/>
    <col min="3070" max="3070" width="32.28515625" style="1" customWidth="1"/>
    <col min="3071" max="3071" width="46.28515625" style="1" customWidth="1"/>
    <col min="3072" max="3072" width="19" style="1" customWidth="1"/>
    <col min="3073" max="3073" width="0" style="1" hidden="1" customWidth="1"/>
    <col min="3074" max="3074" width="17.7109375" style="1" customWidth="1"/>
    <col min="3075" max="3075" width="0" style="1" hidden="1" customWidth="1"/>
    <col min="3076" max="3076" width="22.28515625" style="1" customWidth="1"/>
    <col min="3077" max="3077" width="5.28515625" style="1" customWidth="1"/>
    <col min="3078" max="3078" width="36.28515625" style="1" customWidth="1"/>
    <col min="3079" max="3079" width="5.7109375" style="1" customWidth="1"/>
    <col min="3080" max="3080" width="0" style="1" hidden="1" customWidth="1"/>
    <col min="3081" max="3081" width="20.7109375" style="1" customWidth="1"/>
    <col min="3082" max="3082" width="4.85546875" style="1" customWidth="1"/>
    <col min="3083" max="3083" width="0" style="1" hidden="1" customWidth="1"/>
    <col min="3084" max="3084" width="24.7109375" style="1" customWidth="1"/>
    <col min="3085" max="3085" width="12.28515625" style="1" customWidth="1"/>
    <col min="3086" max="3086" width="0" style="1" hidden="1" customWidth="1"/>
    <col min="3087" max="3087" width="3.42578125" style="1" customWidth="1"/>
    <col min="3088" max="3088" width="0" style="1" hidden="1" customWidth="1"/>
    <col min="3089" max="3089" width="17.7109375" style="1" customWidth="1"/>
    <col min="3090" max="3090" width="3.42578125" style="1" customWidth="1"/>
    <col min="3091" max="3091" width="0" style="1" hidden="1" customWidth="1"/>
    <col min="3092" max="3092" width="23.7109375" style="1" customWidth="1"/>
    <col min="3093" max="3093" width="10" style="1" customWidth="1"/>
    <col min="3094" max="3094" width="0" style="1" hidden="1" customWidth="1"/>
    <col min="3095" max="3096" width="14.7109375" style="1" customWidth="1"/>
    <col min="3097" max="3097" width="12.85546875" style="1" customWidth="1"/>
    <col min="3098" max="3098" width="3.28515625" style="1" customWidth="1"/>
    <col min="3099" max="3099" width="30.28515625" style="1" customWidth="1"/>
    <col min="3100" max="3100" width="5" style="1" customWidth="1"/>
    <col min="3101" max="3101" width="0" style="1" hidden="1" customWidth="1"/>
    <col min="3102" max="3102" width="14.28515625" style="1" customWidth="1"/>
    <col min="3103" max="3103" width="5.7109375" style="1" customWidth="1"/>
    <col min="3104" max="3104" width="0" style="1" hidden="1" customWidth="1"/>
    <col min="3105" max="3105" width="17.28515625" style="1" customWidth="1"/>
    <col min="3106" max="3106" width="12.7109375" style="1" customWidth="1"/>
    <col min="3107" max="3107" width="0" style="1" hidden="1" customWidth="1"/>
    <col min="3108" max="3108" width="5.28515625" style="1" customWidth="1"/>
    <col min="3109" max="3109" width="0" style="1" hidden="1" customWidth="1"/>
    <col min="3110" max="3110" width="17" style="1" customWidth="1"/>
    <col min="3111" max="3111" width="6.28515625" style="1" customWidth="1"/>
    <col min="3112" max="3112" width="0" style="1" hidden="1" customWidth="1"/>
    <col min="3113" max="3113" width="14.28515625" style="1" customWidth="1"/>
    <col min="3114" max="3114" width="7.5703125" style="1" customWidth="1"/>
    <col min="3115" max="3115" width="0" style="1" hidden="1" customWidth="1"/>
    <col min="3116" max="3117" width="14.28515625" style="1" customWidth="1"/>
    <col min="3118" max="3118" width="20.85546875" style="1" customWidth="1"/>
    <col min="3119" max="3119" width="14.42578125" style="1" customWidth="1"/>
    <col min="3120" max="3120" width="15" style="1" customWidth="1"/>
    <col min="3121" max="3121" width="2.7109375" style="1" customWidth="1"/>
    <col min="3122" max="3122" width="11.7109375" style="1" customWidth="1"/>
    <col min="3123" max="3123" width="11.5703125" style="1" customWidth="1"/>
    <col min="3124" max="3124" width="2.28515625" style="1" customWidth="1"/>
    <col min="3125" max="3125" width="41" style="1" customWidth="1"/>
    <col min="3126" max="3126" width="14.28515625" style="1" customWidth="1"/>
    <col min="3127" max="3128" width="11.5703125" style="1" customWidth="1"/>
    <col min="3129" max="3129" width="21.85546875" style="1" customWidth="1"/>
    <col min="3130" max="3321" width="11.5703125" style="1"/>
    <col min="3322" max="3322" width="21.85546875" style="1" customWidth="1"/>
    <col min="3323" max="3323" width="13.85546875" style="1" customWidth="1"/>
    <col min="3324" max="3324" width="38.7109375" style="1" customWidth="1"/>
    <col min="3325" max="3325" width="3" style="1" bestFit="1" customWidth="1"/>
    <col min="3326" max="3326" width="32.28515625" style="1" customWidth="1"/>
    <col min="3327" max="3327" width="46.28515625" style="1" customWidth="1"/>
    <col min="3328" max="3328" width="19" style="1" customWidth="1"/>
    <col min="3329" max="3329" width="0" style="1" hidden="1" customWidth="1"/>
    <col min="3330" max="3330" width="17.7109375" style="1" customWidth="1"/>
    <col min="3331" max="3331" width="0" style="1" hidden="1" customWidth="1"/>
    <col min="3332" max="3332" width="22.28515625" style="1" customWidth="1"/>
    <col min="3333" max="3333" width="5.28515625" style="1" customWidth="1"/>
    <col min="3334" max="3334" width="36.28515625" style="1" customWidth="1"/>
    <col min="3335" max="3335" width="5.7109375" style="1" customWidth="1"/>
    <col min="3336" max="3336" width="0" style="1" hidden="1" customWidth="1"/>
    <col min="3337" max="3337" width="20.7109375" style="1" customWidth="1"/>
    <col min="3338" max="3338" width="4.85546875" style="1" customWidth="1"/>
    <col min="3339" max="3339" width="0" style="1" hidden="1" customWidth="1"/>
    <col min="3340" max="3340" width="24.7109375" style="1" customWidth="1"/>
    <col min="3341" max="3341" width="12.28515625" style="1" customWidth="1"/>
    <col min="3342" max="3342" width="0" style="1" hidden="1" customWidth="1"/>
    <col min="3343" max="3343" width="3.42578125" style="1" customWidth="1"/>
    <col min="3344" max="3344" width="0" style="1" hidden="1" customWidth="1"/>
    <col min="3345" max="3345" width="17.7109375" style="1" customWidth="1"/>
    <col min="3346" max="3346" width="3.42578125" style="1" customWidth="1"/>
    <col min="3347" max="3347" width="0" style="1" hidden="1" customWidth="1"/>
    <col min="3348" max="3348" width="23.7109375" style="1" customWidth="1"/>
    <col min="3349" max="3349" width="10" style="1" customWidth="1"/>
    <col min="3350" max="3350" width="0" style="1" hidden="1" customWidth="1"/>
    <col min="3351" max="3352" width="14.7109375" style="1" customWidth="1"/>
    <col min="3353" max="3353" width="12.85546875" style="1" customWidth="1"/>
    <col min="3354" max="3354" width="3.28515625" style="1" customWidth="1"/>
    <col min="3355" max="3355" width="30.28515625" style="1" customWidth="1"/>
    <col min="3356" max="3356" width="5" style="1" customWidth="1"/>
    <col min="3357" max="3357" width="0" style="1" hidden="1" customWidth="1"/>
    <col min="3358" max="3358" width="14.28515625" style="1" customWidth="1"/>
    <col min="3359" max="3359" width="5.7109375" style="1" customWidth="1"/>
    <col min="3360" max="3360" width="0" style="1" hidden="1" customWidth="1"/>
    <col min="3361" max="3361" width="17.28515625" style="1" customWidth="1"/>
    <col min="3362" max="3362" width="12.7109375" style="1" customWidth="1"/>
    <col min="3363" max="3363" width="0" style="1" hidden="1" customWidth="1"/>
    <col min="3364" max="3364" width="5.28515625" style="1" customWidth="1"/>
    <col min="3365" max="3365" width="0" style="1" hidden="1" customWidth="1"/>
    <col min="3366" max="3366" width="17" style="1" customWidth="1"/>
    <col min="3367" max="3367" width="6.28515625" style="1" customWidth="1"/>
    <col min="3368" max="3368" width="0" style="1" hidden="1" customWidth="1"/>
    <col min="3369" max="3369" width="14.28515625" style="1" customWidth="1"/>
    <col min="3370" max="3370" width="7.5703125" style="1" customWidth="1"/>
    <col min="3371" max="3371" width="0" style="1" hidden="1" customWidth="1"/>
    <col min="3372" max="3373" width="14.28515625" style="1" customWidth="1"/>
    <col min="3374" max="3374" width="20.85546875" style="1" customWidth="1"/>
    <col min="3375" max="3375" width="14.42578125" style="1" customWidth="1"/>
    <col min="3376" max="3376" width="15" style="1" customWidth="1"/>
    <col min="3377" max="3377" width="2.7109375" style="1" customWidth="1"/>
    <col min="3378" max="3378" width="11.7109375" style="1" customWidth="1"/>
    <col min="3379" max="3379" width="11.5703125" style="1" customWidth="1"/>
    <col min="3380" max="3380" width="2.28515625" style="1" customWidth="1"/>
    <col min="3381" max="3381" width="41" style="1" customWidth="1"/>
    <col min="3382" max="3382" width="14.28515625" style="1" customWidth="1"/>
    <col min="3383" max="3384" width="11.5703125" style="1" customWidth="1"/>
    <col min="3385" max="3385" width="21.85546875" style="1" customWidth="1"/>
    <col min="3386" max="3577" width="11.5703125" style="1"/>
    <col min="3578" max="3578" width="21.85546875" style="1" customWidth="1"/>
    <col min="3579" max="3579" width="13.85546875" style="1" customWidth="1"/>
    <col min="3580" max="3580" width="38.7109375" style="1" customWidth="1"/>
    <col min="3581" max="3581" width="3" style="1" bestFit="1" customWidth="1"/>
    <col min="3582" max="3582" width="32.28515625" style="1" customWidth="1"/>
    <col min="3583" max="3583" width="46.28515625" style="1" customWidth="1"/>
    <col min="3584" max="3584" width="19" style="1" customWidth="1"/>
    <col min="3585" max="3585" width="0" style="1" hidden="1" customWidth="1"/>
    <col min="3586" max="3586" width="17.7109375" style="1" customWidth="1"/>
    <col min="3587" max="3587" width="0" style="1" hidden="1" customWidth="1"/>
    <col min="3588" max="3588" width="22.28515625" style="1" customWidth="1"/>
    <col min="3589" max="3589" width="5.28515625" style="1" customWidth="1"/>
    <col min="3590" max="3590" width="36.28515625" style="1" customWidth="1"/>
    <col min="3591" max="3591" width="5.7109375" style="1" customWidth="1"/>
    <col min="3592" max="3592" width="0" style="1" hidden="1" customWidth="1"/>
    <col min="3593" max="3593" width="20.7109375" style="1" customWidth="1"/>
    <col min="3594" max="3594" width="4.85546875" style="1" customWidth="1"/>
    <col min="3595" max="3595" width="0" style="1" hidden="1" customWidth="1"/>
    <col min="3596" max="3596" width="24.7109375" style="1" customWidth="1"/>
    <col min="3597" max="3597" width="12.28515625" style="1" customWidth="1"/>
    <col min="3598" max="3598" width="0" style="1" hidden="1" customWidth="1"/>
    <col min="3599" max="3599" width="3.42578125" style="1" customWidth="1"/>
    <col min="3600" max="3600" width="0" style="1" hidden="1" customWidth="1"/>
    <col min="3601" max="3601" width="17.7109375" style="1" customWidth="1"/>
    <col min="3602" max="3602" width="3.42578125" style="1" customWidth="1"/>
    <col min="3603" max="3603" width="0" style="1" hidden="1" customWidth="1"/>
    <col min="3604" max="3604" width="23.7109375" style="1" customWidth="1"/>
    <col min="3605" max="3605" width="10" style="1" customWidth="1"/>
    <col min="3606" max="3606" width="0" style="1" hidden="1" customWidth="1"/>
    <col min="3607" max="3608" width="14.7109375" style="1" customWidth="1"/>
    <col min="3609" max="3609" width="12.85546875" style="1" customWidth="1"/>
    <col min="3610" max="3610" width="3.28515625" style="1" customWidth="1"/>
    <col min="3611" max="3611" width="30.28515625" style="1" customWidth="1"/>
    <col min="3612" max="3612" width="5" style="1" customWidth="1"/>
    <col min="3613" max="3613" width="0" style="1" hidden="1" customWidth="1"/>
    <col min="3614" max="3614" width="14.28515625" style="1" customWidth="1"/>
    <col min="3615" max="3615" width="5.7109375" style="1" customWidth="1"/>
    <col min="3616" max="3616" width="0" style="1" hidden="1" customWidth="1"/>
    <col min="3617" max="3617" width="17.28515625" style="1" customWidth="1"/>
    <col min="3618" max="3618" width="12.7109375" style="1" customWidth="1"/>
    <col min="3619" max="3619" width="0" style="1" hidden="1" customWidth="1"/>
    <col min="3620" max="3620" width="5.28515625" style="1" customWidth="1"/>
    <col min="3621" max="3621" width="0" style="1" hidden="1" customWidth="1"/>
    <col min="3622" max="3622" width="17" style="1" customWidth="1"/>
    <col min="3623" max="3623" width="6.28515625" style="1" customWidth="1"/>
    <col min="3624" max="3624" width="0" style="1" hidden="1" customWidth="1"/>
    <col min="3625" max="3625" width="14.28515625" style="1" customWidth="1"/>
    <col min="3626" max="3626" width="7.5703125" style="1" customWidth="1"/>
    <col min="3627" max="3627" width="0" style="1" hidden="1" customWidth="1"/>
    <col min="3628" max="3629" width="14.28515625" style="1" customWidth="1"/>
    <col min="3630" max="3630" width="20.85546875" style="1" customWidth="1"/>
    <col min="3631" max="3631" width="14.42578125" style="1" customWidth="1"/>
    <col min="3632" max="3632" width="15" style="1" customWidth="1"/>
    <col min="3633" max="3633" width="2.7109375" style="1" customWidth="1"/>
    <col min="3634" max="3634" width="11.7109375" style="1" customWidth="1"/>
    <col min="3635" max="3635" width="11.5703125" style="1" customWidth="1"/>
    <col min="3636" max="3636" width="2.28515625" style="1" customWidth="1"/>
    <col min="3637" max="3637" width="41" style="1" customWidth="1"/>
    <col min="3638" max="3638" width="14.28515625" style="1" customWidth="1"/>
    <col min="3639" max="3640" width="11.5703125" style="1" customWidth="1"/>
    <col min="3641" max="3641" width="21.85546875" style="1" customWidth="1"/>
    <col min="3642" max="3833" width="11.5703125" style="1"/>
    <col min="3834" max="3834" width="21.85546875" style="1" customWidth="1"/>
    <col min="3835" max="3835" width="13.85546875" style="1" customWidth="1"/>
    <col min="3836" max="3836" width="38.7109375" style="1" customWidth="1"/>
    <col min="3837" max="3837" width="3" style="1" bestFit="1" customWidth="1"/>
    <col min="3838" max="3838" width="32.28515625" style="1" customWidth="1"/>
    <col min="3839" max="3839" width="46.28515625" style="1" customWidth="1"/>
    <col min="3840" max="3840" width="19" style="1" customWidth="1"/>
    <col min="3841" max="3841" width="0" style="1" hidden="1" customWidth="1"/>
    <col min="3842" max="3842" width="17.7109375" style="1" customWidth="1"/>
    <col min="3843" max="3843" width="0" style="1" hidden="1" customWidth="1"/>
    <col min="3844" max="3844" width="22.28515625" style="1" customWidth="1"/>
    <col min="3845" max="3845" width="5.28515625" style="1" customWidth="1"/>
    <col min="3846" max="3846" width="36.28515625" style="1" customWidth="1"/>
    <col min="3847" max="3847" width="5.7109375" style="1" customWidth="1"/>
    <col min="3848" max="3848" width="0" style="1" hidden="1" customWidth="1"/>
    <col min="3849" max="3849" width="20.7109375" style="1" customWidth="1"/>
    <col min="3850" max="3850" width="4.85546875" style="1" customWidth="1"/>
    <col min="3851" max="3851" width="0" style="1" hidden="1" customWidth="1"/>
    <col min="3852" max="3852" width="24.7109375" style="1" customWidth="1"/>
    <col min="3853" max="3853" width="12.28515625" style="1" customWidth="1"/>
    <col min="3854" max="3854" width="0" style="1" hidden="1" customWidth="1"/>
    <col min="3855" max="3855" width="3.42578125" style="1" customWidth="1"/>
    <col min="3856" max="3856" width="0" style="1" hidden="1" customWidth="1"/>
    <col min="3857" max="3857" width="17.7109375" style="1" customWidth="1"/>
    <col min="3858" max="3858" width="3.42578125" style="1" customWidth="1"/>
    <col min="3859" max="3859" width="0" style="1" hidden="1" customWidth="1"/>
    <col min="3860" max="3860" width="23.7109375" style="1" customWidth="1"/>
    <col min="3861" max="3861" width="10" style="1" customWidth="1"/>
    <col min="3862" max="3862" width="0" style="1" hidden="1" customWidth="1"/>
    <col min="3863" max="3864" width="14.7109375" style="1" customWidth="1"/>
    <col min="3865" max="3865" width="12.85546875" style="1" customWidth="1"/>
    <col min="3866" max="3866" width="3.28515625" style="1" customWidth="1"/>
    <col min="3867" max="3867" width="30.28515625" style="1" customWidth="1"/>
    <col min="3868" max="3868" width="5" style="1" customWidth="1"/>
    <col min="3869" max="3869" width="0" style="1" hidden="1" customWidth="1"/>
    <col min="3870" max="3870" width="14.28515625" style="1" customWidth="1"/>
    <col min="3871" max="3871" width="5.7109375" style="1" customWidth="1"/>
    <col min="3872" max="3872" width="0" style="1" hidden="1" customWidth="1"/>
    <col min="3873" max="3873" width="17.28515625" style="1" customWidth="1"/>
    <col min="3874" max="3874" width="12.7109375" style="1" customWidth="1"/>
    <col min="3875" max="3875" width="0" style="1" hidden="1" customWidth="1"/>
    <col min="3876" max="3876" width="5.28515625" style="1" customWidth="1"/>
    <col min="3877" max="3877" width="0" style="1" hidden="1" customWidth="1"/>
    <col min="3878" max="3878" width="17" style="1" customWidth="1"/>
    <col min="3879" max="3879" width="6.28515625" style="1" customWidth="1"/>
    <col min="3880" max="3880" width="0" style="1" hidden="1" customWidth="1"/>
    <col min="3881" max="3881" width="14.28515625" style="1" customWidth="1"/>
    <col min="3882" max="3882" width="7.5703125" style="1" customWidth="1"/>
    <col min="3883" max="3883" width="0" style="1" hidden="1" customWidth="1"/>
    <col min="3884" max="3885" width="14.28515625" style="1" customWidth="1"/>
    <col min="3886" max="3886" width="20.85546875" style="1" customWidth="1"/>
    <col min="3887" max="3887" width="14.42578125" style="1" customWidth="1"/>
    <col min="3888" max="3888" width="15" style="1" customWidth="1"/>
    <col min="3889" max="3889" width="2.7109375" style="1" customWidth="1"/>
    <col min="3890" max="3890" width="11.7109375" style="1" customWidth="1"/>
    <col min="3891" max="3891" width="11.5703125" style="1" customWidth="1"/>
    <col min="3892" max="3892" width="2.28515625" style="1" customWidth="1"/>
    <col min="3893" max="3893" width="41" style="1" customWidth="1"/>
    <col min="3894" max="3894" width="14.28515625" style="1" customWidth="1"/>
    <col min="3895" max="3896" width="11.5703125" style="1" customWidth="1"/>
    <col min="3897" max="3897" width="21.85546875" style="1" customWidth="1"/>
    <col min="3898" max="4089" width="11.5703125" style="1"/>
    <col min="4090" max="4090" width="21.85546875" style="1" customWidth="1"/>
    <col min="4091" max="4091" width="13.85546875" style="1" customWidth="1"/>
    <col min="4092" max="4092" width="38.7109375" style="1" customWidth="1"/>
    <col min="4093" max="4093" width="3" style="1" bestFit="1" customWidth="1"/>
    <col min="4094" max="4094" width="32.28515625" style="1" customWidth="1"/>
    <col min="4095" max="4095" width="46.28515625" style="1" customWidth="1"/>
    <col min="4096" max="4096" width="19" style="1" customWidth="1"/>
    <col min="4097" max="4097" width="0" style="1" hidden="1" customWidth="1"/>
    <col min="4098" max="4098" width="17.7109375" style="1" customWidth="1"/>
    <col min="4099" max="4099" width="0" style="1" hidden="1" customWidth="1"/>
    <col min="4100" max="4100" width="22.28515625" style="1" customWidth="1"/>
    <col min="4101" max="4101" width="5.28515625" style="1" customWidth="1"/>
    <col min="4102" max="4102" width="36.28515625" style="1" customWidth="1"/>
    <col min="4103" max="4103" width="5.7109375" style="1" customWidth="1"/>
    <col min="4104" max="4104" width="0" style="1" hidden="1" customWidth="1"/>
    <col min="4105" max="4105" width="20.7109375" style="1" customWidth="1"/>
    <col min="4106" max="4106" width="4.85546875" style="1" customWidth="1"/>
    <col min="4107" max="4107" width="0" style="1" hidden="1" customWidth="1"/>
    <col min="4108" max="4108" width="24.7109375" style="1" customWidth="1"/>
    <col min="4109" max="4109" width="12.28515625" style="1" customWidth="1"/>
    <col min="4110" max="4110" width="0" style="1" hidden="1" customWidth="1"/>
    <col min="4111" max="4111" width="3.42578125" style="1" customWidth="1"/>
    <col min="4112" max="4112" width="0" style="1" hidden="1" customWidth="1"/>
    <col min="4113" max="4113" width="17.7109375" style="1" customWidth="1"/>
    <col min="4114" max="4114" width="3.42578125" style="1" customWidth="1"/>
    <col min="4115" max="4115" width="0" style="1" hidden="1" customWidth="1"/>
    <col min="4116" max="4116" width="23.7109375" style="1" customWidth="1"/>
    <col min="4117" max="4117" width="10" style="1" customWidth="1"/>
    <col min="4118" max="4118" width="0" style="1" hidden="1" customWidth="1"/>
    <col min="4119" max="4120" width="14.7109375" style="1" customWidth="1"/>
    <col min="4121" max="4121" width="12.85546875" style="1" customWidth="1"/>
    <col min="4122" max="4122" width="3.28515625" style="1" customWidth="1"/>
    <col min="4123" max="4123" width="30.28515625" style="1" customWidth="1"/>
    <col min="4124" max="4124" width="5" style="1" customWidth="1"/>
    <col min="4125" max="4125" width="0" style="1" hidden="1" customWidth="1"/>
    <col min="4126" max="4126" width="14.28515625" style="1" customWidth="1"/>
    <col min="4127" max="4127" width="5.7109375" style="1" customWidth="1"/>
    <col min="4128" max="4128" width="0" style="1" hidden="1" customWidth="1"/>
    <col min="4129" max="4129" width="17.28515625" style="1" customWidth="1"/>
    <col min="4130" max="4130" width="12.7109375" style="1" customWidth="1"/>
    <col min="4131" max="4131" width="0" style="1" hidden="1" customWidth="1"/>
    <col min="4132" max="4132" width="5.28515625" style="1" customWidth="1"/>
    <col min="4133" max="4133" width="0" style="1" hidden="1" customWidth="1"/>
    <col min="4134" max="4134" width="17" style="1" customWidth="1"/>
    <col min="4135" max="4135" width="6.28515625" style="1" customWidth="1"/>
    <col min="4136" max="4136" width="0" style="1" hidden="1" customWidth="1"/>
    <col min="4137" max="4137" width="14.28515625" style="1" customWidth="1"/>
    <col min="4138" max="4138" width="7.5703125" style="1" customWidth="1"/>
    <col min="4139" max="4139" width="0" style="1" hidden="1" customWidth="1"/>
    <col min="4140" max="4141" width="14.28515625" style="1" customWidth="1"/>
    <col min="4142" max="4142" width="20.85546875" style="1" customWidth="1"/>
    <col min="4143" max="4143" width="14.42578125" style="1" customWidth="1"/>
    <col min="4144" max="4144" width="15" style="1" customWidth="1"/>
    <col min="4145" max="4145" width="2.7109375" style="1" customWidth="1"/>
    <col min="4146" max="4146" width="11.7109375" style="1" customWidth="1"/>
    <col min="4147" max="4147" width="11.5703125" style="1" customWidth="1"/>
    <col min="4148" max="4148" width="2.28515625" style="1" customWidth="1"/>
    <col min="4149" max="4149" width="41" style="1" customWidth="1"/>
    <col min="4150" max="4150" width="14.28515625" style="1" customWidth="1"/>
    <col min="4151" max="4152" width="11.5703125" style="1" customWidth="1"/>
    <col min="4153" max="4153" width="21.85546875" style="1" customWidth="1"/>
    <col min="4154" max="4345" width="11.5703125" style="1"/>
    <col min="4346" max="4346" width="21.85546875" style="1" customWidth="1"/>
    <col min="4347" max="4347" width="13.85546875" style="1" customWidth="1"/>
    <col min="4348" max="4348" width="38.7109375" style="1" customWidth="1"/>
    <col min="4349" max="4349" width="3" style="1" bestFit="1" customWidth="1"/>
    <col min="4350" max="4350" width="32.28515625" style="1" customWidth="1"/>
    <col min="4351" max="4351" width="46.28515625" style="1" customWidth="1"/>
    <col min="4352" max="4352" width="19" style="1" customWidth="1"/>
    <col min="4353" max="4353" width="0" style="1" hidden="1" customWidth="1"/>
    <col min="4354" max="4354" width="17.7109375" style="1" customWidth="1"/>
    <col min="4355" max="4355" width="0" style="1" hidden="1" customWidth="1"/>
    <col min="4356" max="4356" width="22.28515625" style="1" customWidth="1"/>
    <col min="4357" max="4357" width="5.28515625" style="1" customWidth="1"/>
    <col min="4358" max="4358" width="36.28515625" style="1" customWidth="1"/>
    <col min="4359" max="4359" width="5.7109375" style="1" customWidth="1"/>
    <col min="4360" max="4360" width="0" style="1" hidden="1" customWidth="1"/>
    <col min="4361" max="4361" width="20.7109375" style="1" customWidth="1"/>
    <col min="4362" max="4362" width="4.85546875" style="1" customWidth="1"/>
    <col min="4363" max="4363" width="0" style="1" hidden="1" customWidth="1"/>
    <col min="4364" max="4364" width="24.7109375" style="1" customWidth="1"/>
    <col min="4365" max="4365" width="12.28515625" style="1" customWidth="1"/>
    <col min="4366" max="4366" width="0" style="1" hidden="1" customWidth="1"/>
    <col min="4367" max="4367" width="3.42578125" style="1" customWidth="1"/>
    <col min="4368" max="4368" width="0" style="1" hidden="1" customWidth="1"/>
    <col min="4369" max="4369" width="17.7109375" style="1" customWidth="1"/>
    <col min="4370" max="4370" width="3.42578125" style="1" customWidth="1"/>
    <col min="4371" max="4371" width="0" style="1" hidden="1" customWidth="1"/>
    <col min="4372" max="4372" width="23.7109375" style="1" customWidth="1"/>
    <col min="4373" max="4373" width="10" style="1" customWidth="1"/>
    <col min="4374" max="4374" width="0" style="1" hidden="1" customWidth="1"/>
    <col min="4375" max="4376" width="14.7109375" style="1" customWidth="1"/>
    <col min="4377" max="4377" width="12.85546875" style="1" customWidth="1"/>
    <col min="4378" max="4378" width="3.28515625" style="1" customWidth="1"/>
    <col min="4379" max="4379" width="30.28515625" style="1" customWidth="1"/>
    <col min="4380" max="4380" width="5" style="1" customWidth="1"/>
    <col min="4381" max="4381" width="0" style="1" hidden="1" customWidth="1"/>
    <col min="4382" max="4382" width="14.28515625" style="1" customWidth="1"/>
    <col min="4383" max="4383" width="5.7109375" style="1" customWidth="1"/>
    <col min="4384" max="4384" width="0" style="1" hidden="1" customWidth="1"/>
    <col min="4385" max="4385" width="17.28515625" style="1" customWidth="1"/>
    <col min="4386" max="4386" width="12.7109375" style="1" customWidth="1"/>
    <col min="4387" max="4387" width="0" style="1" hidden="1" customWidth="1"/>
    <col min="4388" max="4388" width="5.28515625" style="1" customWidth="1"/>
    <col min="4389" max="4389" width="0" style="1" hidden="1" customWidth="1"/>
    <col min="4390" max="4390" width="17" style="1" customWidth="1"/>
    <col min="4391" max="4391" width="6.28515625" style="1" customWidth="1"/>
    <col min="4392" max="4392" width="0" style="1" hidden="1" customWidth="1"/>
    <col min="4393" max="4393" width="14.28515625" style="1" customWidth="1"/>
    <col min="4394" max="4394" width="7.5703125" style="1" customWidth="1"/>
    <col min="4395" max="4395" width="0" style="1" hidden="1" customWidth="1"/>
    <col min="4396" max="4397" width="14.28515625" style="1" customWidth="1"/>
    <col min="4398" max="4398" width="20.85546875" style="1" customWidth="1"/>
    <col min="4399" max="4399" width="14.42578125" style="1" customWidth="1"/>
    <col min="4400" max="4400" width="15" style="1" customWidth="1"/>
    <col min="4401" max="4401" width="2.7109375" style="1" customWidth="1"/>
    <col min="4402" max="4402" width="11.7109375" style="1" customWidth="1"/>
    <col min="4403" max="4403" width="11.5703125" style="1" customWidth="1"/>
    <col min="4404" max="4404" width="2.28515625" style="1" customWidth="1"/>
    <col min="4405" max="4405" width="41" style="1" customWidth="1"/>
    <col min="4406" max="4406" width="14.28515625" style="1" customWidth="1"/>
    <col min="4407" max="4408" width="11.5703125" style="1" customWidth="1"/>
    <col min="4409" max="4409" width="21.85546875" style="1" customWidth="1"/>
    <col min="4410" max="4601" width="11.5703125" style="1"/>
    <col min="4602" max="4602" width="21.85546875" style="1" customWidth="1"/>
    <col min="4603" max="4603" width="13.85546875" style="1" customWidth="1"/>
    <col min="4604" max="4604" width="38.7109375" style="1" customWidth="1"/>
    <col min="4605" max="4605" width="3" style="1" bestFit="1" customWidth="1"/>
    <col min="4606" max="4606" width="32.28515625" style="1" customWidth="1"/>
    <col min="4607" max="4607" width="46.28515625" style="1" customWidth="1"/>
    <col min="4608" max="4608" width="19" style="1" customWidth="1"/>
    <col min="4609" max="4609" width="0" style="1" hidden="1" customWidth="1"/>
    <col min="4610" max="4610" width="17.7109375" style="1" customWidth="1"/>
    <col min="4611" max="4611" width="0" style="1" hidden="1" customWidth="1"/>
    <col min="4612" max="4612" width="22.28515625" style="1" customWidth="1"/>
    <col min="4613" max="4613" width="5.28515625" style="1" customWidth="1"/>
    <col min="4614" max="4614" width="36.28515625" style="1" customWidth="1"/>
    <col min="4615" max="4615" width="5.7109375" style="1" customWidth="1"/>
    <col min="4616" max="4616" width="0" style="1" hidden="1" customWidth="1"/>
    <col min="4617" max="4617" width="20.7109375" style="1" customWidth="1"/>
    <col min="4618" max="4618" width="4.85546875" style="1" customWidth="1"/>
    <col min="4619" max="4619" width="0" style="1" hidden="1" customWidth="1"/>
    <col min="4620" max="4620" width="24.7109375" style="1" customWidth="1"/>
    <col min="4621" max="4621" width="12.28515625" style="1" customWidth="1"/>
    <col min="4622" max="4622" width="0" style="1" hidden="1" customWidth="1"/>
    <col min="4623" max="4623" width="3.42578125" style="1" customWidth="1"/>
    <col min="4624" max="4624" width="0" style="1" hidden="1" customWidth="1"/>
    <col min="4625" max="4625" width="17.7109375" style="1" customWidth="1"/>
    <col min="4626" max="4626" width="3.42578125" style="1" customWidth="1"/>
    <col min="4627" max="4627" width="0" style="1" hidden="1" customWidth="1"/>
    <col min="4628" max="4628" width="23.7109375" style="1" customWidth="1"/>
    <col min="4629" max="4629" width="10" style="1" customWidth="1"/>
    <col min="4630" max="4630" width="0" style="1" hidden="1" customWidth="1"/>
    <col min="4631" max="4632" width="14.7109375" style="1" customWidth="1"/>
    <col min="4633" max="4633" width="12.85546875" style="1" customWidth="1"/>
    <col min="4634" max="4634" width="3.28515625" style="1" customWidth="1"/>
    <col min="4635" max="4635" width="30.28515625" style="1" customWidth="1"/>
    <col min="4636" max="4636" width="5" style="1" customWidth="1"/>
    <col min="4637" max="4637" width="0" style="1" hidden="1" customWidth="1"/>
    <col min="4638" max="4638" width="14.28515625" style="1" customWidth="1"/>
    <col min="4639" max="4639" width="5.7109375" style="1" customWidth="1"/>
    <col min="4640" max="4640" width="0" style="1" hidden="1" customWidth="1"/>
    <col min="4641" max="4641" width="17.28515625" style="1" customWidth="1"/>
    <col min="4642" max="4642" width="12.7109375" style="1" customWidth="1"/>
    <col min="4643" max="4643" width="0" style="1" hidden="1" customWidth="1"/>
    <col min="4644" max="4644" width="5.28515625" style="1" customWidth="1"/>
    <col min="4645" max="4645" width="0" style="1" hidden="1" customWidth="1"/>
    <col min="4646" max="4646" width="17" style="1" customWidth="1"/>
    <col min="4647" max="4647" width="6.28515625" style="1" customWidth="1"/>
    <col min="4648" max="4648" width="0" style="1" hidden="1" customWidth="1"/>
    <col min="4649" max="4649" width="14.28515625" style="1" customWidth="1"/>
    <col min="4650" max="4650" width="7.5703125" style="1" customWidth="1"/>
    <col min="4651" max="4651" width="0" style="1" hidden="1" customWidth="1"/>
    <col min="4652" max="4653" width="14.28515625" style="1" customWidth="1"/>
    <col min="4654" max="4654" width="20.85546875" style="1" customWidth="1"/>
    <col min="4655" max="4655" width="14.42578125" style="1" customWidth="1"/>
    <col min="4656" max="4656" width="15" style="1" customWidth="1"/>
    <col min="4657" max="4657" width="2.7109375" style="1" customWidth="1"/>
    <col min="4658" max="4658" width="11.7109375" style="1" customWidth="1"/>
    <col min="4659" max="4659" width="11.5703125" style="1" customWidth="1"/>
    <col min="4660" max="4660" width="2.28515625" style="1" customWidth="1"/>
    <col min="4661" max="4661" width="41" style="1" customWidth="1"/>
    <col min="4662" max="4662" width="14.28515625" style="1" customWidth="1"/>
    <col min="4663" max="4664" width="11.5703125" style="1" customWidth="1"/>
    <col min="4665" max="4665" width="21.85546875" style="1" customWidth="1"/>
    <col min="4666" max="4857" width="11.5703125" style="1"/>
    <col min="4858" max="4858" width="21.85546875" style="1" customWidth="1"/>
    <col min="4859" max="4859" width="13.85546875" style="1" customWidth="1"/>
    <col min="4860" max="4860" width="38.7109375" style="1" customWidth="1"/>
    <col min="4861" max="4861" width="3" style="1" bestFit="1" customWidth="1"/>
    <col min="4862" max="4862" width="32.28515625" style="1" customWidth="1"/>
    <col min="4863" max="4863" width="46.28515625" style="1" customWidth="1"/>
    <col min="4864" max="4864" width="19" style="1" customWidth="1"/>
    <col min="4865" max="4865" width="0" style="1" hidden="1" customWidth="1"/>
    <col min="4866" max="4866" width="17.7109375" style="1" customWidth="1"/>
    <col min="4867" max="4867" width="0" style="1" hidden="1" customWidth="1"/>
    <col min="4868" max="4868" width="22.28515625" style="1" customWidth="1"/>
    <col min="4869" max="4869" width="5.28515625" style="1" customWidth="1"/>
    <col min="4870" max="4870" width="36.28515625" style="1" customWidth="1"/>
    <col min="4871" max="4871" width="5.7109375" style="1" customWidth="1"/>
    <col min="4872" max="4872" width="0" style="1" hidden="1" customWidth="1"/>
    <col min="4873" max="4873" width="20.7109375" style="1" customWidth="1"/>
    <col min="4874" max="4874" width="4.85546875" style="1" customWidth="1"/>
    <col min="4875" max="4875" width="0" style="1" hidden="1" customWidth="1"/>
    <col min="4876" max="4876" width="24.7109375" style="1" customWidth="1"/>
    <col min="4877" max="4877" width="12.28515625" style="1" customWidth="1"/>
    <col min="4878" max="4878" width="0" style="1" hidden="1" customWidth="1"/>
    <col min="4879" max="4879" width="3.42578125" style="1" customWidth="1"/>
    <col min="4880" max="4880" width="0" style="1" hidden="1" customWidth="1"/>
    <col min="4881" max="4881" width="17.7109375" style="1" customWidth="1"/>
    <col min="4882" max="4882" width="3.42578125" style="1" customWidth="1"/>
    <col min="4883" max="4883" width="0" style="1" hidden="1" customWidth="1"/>
    <col min="4884" max="4884" width="23.7109375" style="1" customWidth="1"/>
    <col min="4885" max="4885" width="10" style="1" customWidth="1"/>
    <col min="4886" max="4886" width="0" style="1" hidden="1" customWidth="1"/>
    <col min="4887" max="4888" width="14.7109375" style="1" customWidth="1"/>
    <col min="4889" max="4889" width="12.85546875" style="1" customWidth="1"/>
    <col min="4890" max="4890" width="3.28515625" style="1" customWidth="1"/>
    <col min="4891" max="4891" width="30.28515625" style="1" customWidth="1"/>
    <col min="4892" max="4892" width="5" style="1" customWidth="1"/>
    <col min="4893" max="4893" width="0" style="1" hidden="1" customWidth="1"/>
    <col min="4894" max="4894" width="14.28515625" style="1" customWidth="1"/>
    <col min="4895" max="4895" width="5.7109375" style="1" customWidth="1"/>
    <col min="4896" max="4896" width="0" style="1" hidden="1" customWidth="1"/>
    <col min="4897" max="4897" width="17.28515625" style="1" customWidth="1"/>
    <col min="4898" max="4898" width="12.7109375" style="1" customWidth="1"/>
    <col min="4899" max="4899" width="0" style="1" hidden="1" customWidth="1"/>
    <col min="4900" max="4900" width="5.28515625" style="1" customWidth="1"/>
    <col min="4901" max="4901" width="0" style="1" hidden="1" customWidth="1"/>
    <col min="4902" max="4902" width="17" style="1" customWidth="1"/>
    <col min="4903" max="4903" width="6.28515625" style="1" customWidth="1"/>
    <col min="4904" max="4904" width="0" style="1" hidden="1" customWidth="1"/>
    <col min="4905" max="4905" width="14.28515625" style="1" customWidth="1"/>
    <col min="4906" max="4906" width="7.5703125" style="1" customWidth="1"/>
    <col min="4907" max="4907" width="0" style="1" hidden="1" customWidth="1"/>
    <col min="4908" max="4909" width="14.28515625" style="1" customWidth="1"/>
    <col min="4910" max="4910" width="20.85546875" style="1" customWidth="1"/>
    <col min="4911" max="4911" width="14.42578125" style="1" customWidth="1"/>
    <col min="4912" max="4912" width="15" style="1" customWidth="1"/>
    <col min="4913" max="4913" width="2.7109375" style="1" customWidth="1"/>
    <col min="4914" max="4914" width="11.7109375" style="1" customWidth="1"/>
    <col min="4915" max="4915" width="11.5703125" style="1" customWidth="1"/>
    <col min="4916" max="4916" width="2.28515625" style="1" customWidth="1"/>
    <col min="4917" max="4917" width="41" style="1" customWidth="1"/>
    <col min="4918" max="4918" width="14.28515625" style="1" customWidth="1"/>
    <col min="4919" max="4920" width="11.5703125" style="1" customWidth="1"/>
    <col min="4921" max="4921" width="21.85546875" style="1" customWidth="1"/>
    <col min="4922" max="5113" width="11.5703125" style="1"/>
    <col min="5114" max="5114" width="21.85546875" style="1" customWidth="1"/>
    <col min="5115" max="5115" width="13.85546875" style="1" customWidth="1"/>
    <col min="5116" max="5116" width="38.7109375" style="1" customWidth="1"/>
    <col min="5117" max="5117" width="3" style="1" bestFit="1" customWidth="1"/>
    <col min="5118" max="5118" width="32.28515625" style="1" customWidth="1"/>
    <col min="5119" max="5119" width="46.28515625" style="1" customWidth="1"/>
    <col min="5120" max="5120" width="19" style="1" customWidth="1"/>
    <col min="5121" max="5121" width="0" style="1" hidden="1" customWidth="1"/>
    <col min="5122" max="5122" width="17.7109375" style="1" customWidth="1"/>
    <col min="5123" max="5123" width="0" style="1" hidden="1" customWidth="1"/>
    <col min="5124" max="5124" width="22.28515625" style="1" customWidth="1"/>
    <col min="5125" max="5125" width="5.28515625" style="1" customWidth="1"/>
    <col min="5126" max="5126" width="36.28515625" style="1" customWidth="1"/>
    <col min="5127" max="5127" width="5.7109375" style="1" customWidth="1"/>
    <col min="5128" max="5128" width="0" style="1" hidden="1" customWidth="1"/>
    <col min="5129" max="5129" width="20.7109375" style="1" customWidth="1"/>
    <col min="5130" max="5130" width="4.85546875" style="1" customWidth="1"/>
    <col min="5131" max="5131" width="0" style="1" hidden="1" customWidth="1"/>
    <col min="5132" max="5132" width="24.7109375" style="1" customWidth="1"/>
    <col min="5133" max="5133" width="12.28515625" style="1" customWidth="1"/>
    <col min="5134" max="5134" width="0" style="1" hidden="1" customWidth="1"/>
    <col min="5135" max="5135" width="3.42578125" style="1" customWidth="1"/>
    <col min="5136" max="5136" width="0" style="1" hidden="1" customWidth="1"/>
    <col min="5137" max="5137" width="17.7109375" style="1" customWidth="1"/>
    <col min="5138" max="5138" width="3.42578125" style="1" customWidth="1"/>
    <col min="5139" max="5139" width="0" style="1" hidden="1" customWidth="1"/>
    <col min="5140" max="5140" width="23.7109375" style="1" customWidth="1"/>
    <col min="5141" max="5141" width="10" style="1" customWidth="1"/>
    <col min="5142" max="5142" width="0" style="1" hidden="1" customWidth="1"/>
    <col min="5143" max="5144" width="14.7109375" style="1" customWidth="1"/>
    <col min="5145" max="5145" width="12.85546875" style="1" customWidth="1"/>
    <col min="5146" max="5146" width="3.28515625" style="1" customWidth="1"/>
    <col min="5147" max="5147" width="30.28515625" style="1" customWidth="1"/>
    <col min="5148" max="5148" width="5" style="1" customWidth="1"/>
    <col min="5149" max="5149" width="0" style="1" hidden="1" customWidth="1"/>
    <col min="5150" max="5150" width="14.28515625" style="1" customWidth="1"/>
    <col min="5151" max="5151" width="5.7109375" style="1" customWidth="1"/>
    <col min="5152" max="5152" width="0" style="1" hidden="1" customWidth="1"/>
    <col min="5153" max="5153" width="17.28515625" style="1" customWidth="1"/>
    <col min="5154" max="5154" width="12.7109375" style="1" customWidth="1"/>
    <col min="5155" max="5155" width="0" style="1" hidden="1" customWidth="1"/>
    <col min="5156" max="5156" width="5.28515625" style="1" customWidth="1"/>
    <col min="5157" max="5157" width="0" style="1" hidden="1" customWidth="1"/>
    <col min="5158" max="5158" width="17" style="1" customWidth="1"/>
    <col min="5159" max="5159" width="6.28515625" style="1" customWidth="1"/>
    <col min="5160" max="5160" width="0" style="1" hidden="1" customWidth="1"/>
    <col min="5161" max="5161" width="14.28515625" style="1" customWidth="1"/>
    <col min="5162" max="5162" width="7.5703125" style="1" customWidth="1"/>
    <col min="5163" max="5163" width="0" style="1" hidden="1" customWidth="1"/>
    <col min="5164" max="5165" width="14.28515625" style="1" customWidth="1"/>
    <col min="5166" max="5166" width="20.85546875" style="1" customWidth="1"/>
    <col min="5167" max="5167" width="14.42578125" style="1" customWidth="1"/>
    <col min="5168" max="5168" width="15" style="1" customWidth="1"/>
    <col min="5169" max="5169" width="2.7109375" style="1" customWidth="1"/>
    <col min="5170" max="5170" width="11.7109375" style="1" customWidth="1"/>
    <col min="5171" max="5171" width="11.5703125" style="1" customWidth="1"/>
    <col min="5172" max="5172" width="2.28515625" style="1" customWidth="1"/>
    <col min="5173" max="5173" width="41" style="1" customWidth="1"/>
    <col min="5174" max="5174" width="14.28515625" style="1" customWidth="1"/>
    <col min="5175" max="5176" width="11.5703125" style="1" customWidth="1"/>
    <col min="5177" max="5177" width="21.85546875" style="1" customWidth="1"/>
    <col min="5178" max="5369" width="11.5703125" style="1"/>
    <col min="5370" max="5370" width="21.85546875" style="1" customWidth="1"/>
    <col min="5371" max="5371" width="13.85546875" style="1" customWidth="1"/>
    <col min="5372" max="5372" width="38.7109375" style="1" customWidth="1"/>
    <col min="5373" max="5373" width="3" style="1" bestFit="1" customWidth="1"/>
    <col min="5374" max="5374" width="32.28515625" style="1" customWidth="1"/>
    <col min="5375" max="5375" width="46.28515625" style="1" customWidth="1"/>
    <col min="5376" max="5376" width="19" style="1" customWidth="1"/>
    <col min="5377" max="5377" width="0" style="1" hidden="1" customWidth="1"/>
    <col min="5378" max="5378" width="17.7109375" style="1" customWidth="1"/>
    <col min="5379" max="5379" width="0" style="1" hidden="1" customWidth="1"/>
    <col min="5380" max="5380" width="22.28515625" style="1" customWidth="1"/>
    <col min="5381" max="5381" width="5.28515625" style="1" customWidth="1"/>
    <col min="5382" max="5382" width="36.28515625" style="1" customWidth="1"/>
    <col min="5383" max="5383" width="5.7109375" style="1" customWidth="1"/>
    <col min="5384" max="5384" width="0" style="1" hidden="1" customWidth="1"/>
    <col min="5385" max="5385" width="20.7109375" style="1" customWidth="1"/>
    <col min="5386" max="5386" width="4.85546875" style="1" customWidth="1"/>
    <col min="5387" max="5387" width="0" style="1" hidden="1" customWidth="1"/>
    <col min="5388" max="5388" width="24.7109375" style="1" customWidth="1"/>
    <col min="5389" max="5389" width="12.28515625" style="1" customWidth="1"/>
    <col min="5390" max="5390" width="0" style="1" hidden="1" customWidth="1"/>
    <col min="5391" max="5391" width="3.42578125" style="1" customWidth="1"/>
    <col min="5392" max="5392" width="0" style="1" hidden="1" customWidth="1"/>
    <col min="5393" max="5393" width="17.7109375" style="1" customWidth="1"/>
    <col min="5394" max="5394" width="3.42578125" style="1" customWidth="1"/>
    <col min="5395" max="5395" width="0" style="1" hidden="1" customWidth="1"/>
    <col min="5396" max="5396" width="23.7109375" style="1" customWidth="1"/>
    <col min="5397" max="5397" width="10" style="1" customWidth="1"/>
    <col min="5398" max="5398" width="0" style="1" hidden="1" customWidth="1"/>
    <col min="5399" max="5400" width="14.7109375" style="1" customWidth="1"/>
    <col min="5401" max="5401" width="12.85546875" style="1" customWidth="1"/>
    <col min="5402" max="5402" width="3.28515625" style="1" customWidth="1"/>
    <col min="5403" max="5403" width="30.28515625" style="1" customWidth="1"/>
    <col min="5404" max="5404" width="5" style="1" customWidth="1"/>
    <col min="5405" max="5405" width="0" style="1" hidden="1" customWidth="1"/>
    <col min="5406" max="5406" width="14.28515625" style="1" customWidth="1"/>
    <col min="5407" max="5407" width="5.7109375" style="1" customWidth="1"/>
    <col min="5408" max="5408" width="0" style="1" hidden="1" customWidth="1"/>
    <col min="5409" max="5409" width="17.28515625" style="1" customWidth="1"/>
    <col min="5410" max="5410" width="12.7109375" style="1" customWidth="1"/>
    <col min="5411" max="5411" width="0" style="1" hidden="1" customWidth="1"/>
    <col min="5412" max="5412" width="5.28515625" style="1" customWidth="1"/>
    <col min="5413" max="5413" width="0" style="1" hidden="1" customWidth="1"/>
    <col min="5414" max="5414" width="17" style="1" customWidth="1"/>
    <col min="5415" max="5415" width="6.28515625" style="1" customWidth="1"/>
    <col min="5416" max="5416" width="0" style="1" hidden="1" customWidth="1"/>
    <col min="5417" max="5417" width="14.28515625" style="1" customWidth="1"/>
    <col min="5418" max="5418" width="7.5703125" style="1" customWidth="1"/>
    <col min="5419" max="5419" width="0" style="1" hidden="1" customWidth="1"/>
    <col min="5420" max="5421" width="14.28515625" style="1" customWidth="1"/>
    <col min="5422" max="5422" width="20.85546875" style="1" customWidth="1"/>
    <col min="5423" max="5423" width="14.42578125" style="1" customWidth="1"/>
    <col min="5424" max="5424" width="15" style="1" customWidth="1"/>
    <col min="5425" max="5425" width="2.7109375" style="1" customWidth="1"/>
    <col min="5426" max="5426" width="11.7109375" style="1" customWidth="1"/>
    <col min="5427" max="5427" width="11.5703125" style="1" customWidth="1"/>
    <col min="5428" max="5428" width="2.28515625" style="1" customWidth="1"/>
    <col min="5429" max="5429" width="41" style="1" customWidth="1"/>
    <col min="5430" max="5430" width="14.28515625" style="1" customWidth="1"/>
    <col min="5431" max="5432" width="11.5703125" style="1" customWidth="1"/>
    <col min="5433" max="5433" width="21.85546875" style="1" customWidth="1"/>
    <col min="5434" max="5625" width="11.5703125" style="1"/>
    <col min="5626" max="5626" width="21.85546875" style="1" customWidth="1"/>
    <col min="5627" max="5627" width="13.85546875" style="1" customWidth="1"/>
    <col min="5628" max="5628" width="38.7109375" style="1" customWidth="1"/>
    <col min="5629" max="5629" width="3" style="1" bestFit="1" customWidth="1"/>
    <col min="5630" max="5630" width="32.28515625" style="1" customWidth="1"/>
    <col min="5631" max="5631" width="46.28515625" style="1" customWidth="1"/>
    <col min="5632" max="5632" width="19" style="1" customWidth="1"/>
    <col min="5633" max="5633" width="0" style="1" hidden="1" customWidth="1"/>
    <col min="5634" max="5634" width="17.7109375" style="1" customWidth="1"/>
    <col min="5635" max="5635" width="0" style="1" hidden="1" customWidth="1"/>
    <col min="5636" max="5636" width="22.28515625" style="1" customWidth="1"/>
    <col min="5637" max="5637" width="5.28515625" style="1" customWidth="1"/>
    <col min="5638" max="5638" width="36.28515625" style="1" customWidth="1"/>
    <col min="5639" max="5639" width="5.7109375" style="1" customWidth="1"/>
    <col min="5640" max="5640" width="0" style="1" hidden="1" customWidth="1"/>
    <col min="5641" max="5641" width="20.7109375" style="1" customWidth="1"/>
    <col min="5642" max="5642" width="4.85546875" style="1" customWidth="1"/>
    <col min="5643" max="5643" width="0" style="1" hidden="1" customWidth="1"/>
    <col min="5644" max="5644" width="24.7109375" style="1" customWidth="1"/>
    <col min="5645" max="5645" width="12.28515625" style="1" customWidth="1"/>
    <col min="5646" max="5646" width="0" style="1" hidden="1" customWidth="1"/>
    <col min="5647" max="5647" width="3.42578125" style="1" customWidth="1"/>
    <col min="5648" max="5648" width="0" style="1" hidden="1" customWidth="1"/>
    <col min="5649" max="5649" width="17.7109375" style="1" customWidth="1"/>
    <col min="5650" max="5650" width="3.42578125" style="1" customWidth="1"/>
    <col min="5651" max="5651" width="0" style="1" hidden="1" customWidth="1"/>
    <col min="5652" max="5652" width="23.7109375" style="1" customWidth="1"/>
    <col min="5653" max="5653" width="10" style="1" customWidth="1"/>
    <col min="5654" max="5654" width="0" style="1" hidden="1" customWidth="1"/>
    <col min="5655" max="5656" width="14.7109375" style="1" customWidth="1"/>
    <col min="5657" max="5657" width="12.85546875" style="1" customWidth="1"/>
    <col min="5658" max="5658" width="3.28515625" style="1" customWidth="1"/>
    <col min="5659" max="5659" width="30.28515625" style="1" customWidth="1"/>
    <col min="5660" max="5660" width="5" style="1" customWidth="1"/>
    <col min="5661" max="5661" width="0" style="1" hidden="1" customWidth="1"/>
    <col min="5662" max="5662" width="14.28515625" style="1" customWidth="1"/>
    <col min="5663" max="5663" width="5.7109375" style="1" customWidth="1"/>
    <col min="5664" max="5664" width="0" style="1" hidden="1" customWidth="1"/>
    <col min="5665" max="5665" width="17.28515625" style="1" customWidth="1"/>
    <col min="5666" max="5666" width="12.7109375" style="1" customWidth="1"/>
    <col min="5667" max="5667" width="0" style="1" hidden="1" customWidth="1"/>
    <col min="5668" max="5668" width="5.28515625" style="1" customWidth="1"/>
    <col min="5669" max="5669" width="0" style="1" hidden="1" customWidth="1"/>
    <col min="5670" max="5670" width="17" style="1" customWidth="1"/>
    <col min="5671" max="5671" width="6.28515625" style="1" customWidth="1"/>
    <col min="5672" max="5672" width="0" style="1" hidden="1" customWidth="1"/>
    <col min="5673" max="5673" width="14.28515625" style="1" customWidth="1"/>
    <col min="5674" max="5674" width="7.5703125" style="1" customWidth="1"/>
    <col min="5675" max="5675" width="0" style="1" hidden="1" customWidth="1"/>
    <col min="5676" max="5677" width="14.28515625" style="1" customWidth="1"/>
    <col min="5678" max="5678" width="20.85546875" style="1" customWidth="1"/>
    <col min="5679" max="5679" width="14.42578125" style="1" customWidth="1"/>
    <col min="5680" max="5680" width="15" style="1" customWidth="1"/>
    <col min="5681" max="5681" width="2.7109375" style="1" customWidth="1"/>
    <col min="5682" max="5682" width="11.7109375" style="1" customWidth="1"/>
    <col min="5683" max="5683" width="11.5703125" style="1" customWidth="1"/>
    <col min="5684" max="5684" width="2.28515625" style="1" customWidth="1"/>
    <col min="5685" max="5685" width="41" style="1" customWidth="1"/>
    <col min="5686" max="5686" width="14.28515625" style="1" customWidth="1"/>
    <col min="5687" max="5688" width="11.5703125" style="1" customWidth="1"/>
    <col min="5689" max="5689" width="21.85546875" style="1" customWidth="1"/>
    <col min="5690" max="5881" width="11.5703125" style="1"/>
    <col min="5882" max="5882" width="21.85546875" style="1" customWidth="1"/>
    <col min="5883" max="5883" width="13.85546875" style="1" customWidth="1"/>
    <col min="5884" max="5884" width="38.7109375" style="1" customWidth="1"/>
    <col min="5885" max="5885" width="3" style="1" bestFit="1" customWidth="1"/>
    <col min="5886" max="5886" width="32.28515625" style="1" customWidth="1"/>
    <col min="5887" max="5887" width="46.28515625" style="1" customWidth="1"/>
    <col min="5888" max="5888" width="19" style="1" customWidth="1"/>
    <col min="5889" max="5889" width="0" style="1" hidden="1" customWidth="1"/>
    <col min="5890" max="5890" width="17.7109375" style="1" customWidth="1"/>
    <col min="5891" max="5891" width="0" style="1" hidden="1" customWidth="1"/>
    <col min="5892" max="5892" width="22.28515625" style="1" customWidth="1"/>
    <col min="5893" max="5893" width="5.28515625" style="1" customWidth="1"/>
    <col min="5894" max="5894" width="36.28515625" style="1" customWidth="1"/>
    <col min="5895" max="5895" width="5.7109375" style="1" customWidth="1"/>
    <col min="5896" max="5896" width="0" style="1" hidden="1" customWidth="1"/>
    <col min="5897" max="5897" width="20.7109375" style="1" customWidth="1"/>
    <col min="5898" max="5898" width="4.85546875" style="1" customWidth="1"/>
    <col min="5899" max="5899" width="0" style="1" hidden="1" customWidth="1"/>
    <col min="5900" max="5900" width="24.7109375" style="1" customWidth="1"/>
    <col min="5901" max="5901" width="12.28515625" style="1" customWidth="1"/>
    <col min="5902" max="5902" width="0" style="1" hidden="1" customWidth="1"/>
    <col min="5903" max="5903" width="3.42578125" style="1" customWidth="1"/>
    <col min="5904" max="5904" width="0" style="1" hidden="1" customWidth="1"/>
    <col min="5905" max="5905" width="17.7109375" style="1" customWidth="1"/>
    <col min="5906" max="5906" width="3.42578125" style="1" customWidth="1"/>
    <col min="5907" max="5907" width="0" style="1" hidden="1" customWidth="1"/>
    <col min="5908" max="5908" width="23.7109375" style="1" customWidth="1"/>
    <col min="5909" max="5909" width="10" style="1" customWidth="1"/>
    <col min="5910" max="5910" width="0" style="1" hidden="1" customWidth="1"/>
    <col min="5911" max="5912" width="14.7109375" style="1" customWidth="1"/>
    <col min="5913" max="5913" width="12.85546875" style="1" customWidth="1"/>
    <col min="5914" max="5914" width="3.28515625" style="1" customWidth="1"/>
    <col min="5915" max="5915" width="30.28515625" style="1" customWidth="1"/>
    <col min="5916" max="5916" width="5" style="1" customWidth="1"/>
    <col min="5917" max="5917" width="0" style="1" hidden="1" customWidth="1"/>
    <col min="5918" max="5918" width="14.28515625" style="1" customWidth="1"/>
    <col min="5919" max="5919" width="5.7109375" style="1" customWidth="1"/>
    <col min="5920" max="5920" width="0" style="1" hidden="1" customWidth="1"/>
    <col min="5921" max="5921" width="17.28515625" style="1" customWidth="1"/>
    <col min="5922" max="5922" width="12.7109375" style="1" customWidth="1"/>
    <col min="5923" max="5923" width="0" style="1" hidden="1" customWidth="1"/>
    <col min="5924" max="5924" width="5.28515625" style="1" customWidth="1"/>
    <col min="5925" max="5925" width="0" style="1" hidden="1" customWidth="1"/>
    <col min="5926" max="5926" width="17" style="1" customWidth="1"/>
    <col min="5927" max="5927" width="6.28515625" style="1" customWidth="1"/>
    <col min="5928" max="5928" width="0" style="1" hidden="1" customWidth="1"/>
    <col min="5929" max="5929" width="14.28515625" style="1" customWidth="1"/>
    <col min="5930" max="5930" width="7.5703125" style="1" customWidth="1"/>
    <col min="5931" max="5931" width="0" style="1" hidden="1" customWidth="1"/>
    <col min="5932" max="5933" width="14.28515625" style="1" customWidth="1"/>
    <col min="5934" max="5934" width="20.85546875" style="1" customWidth="1"/>
    <col min="5935" max="5935" width="14.42578125" style="1" customWidth="1"/>
    <col min="5936" max="5936" width="15" style="1" customWidth="1"/>
    <col min="5937" max="5937" width="2.7109375" style="1" customWidth="1"/>
    <col min="5938" max="5938" width="11.7109375" style="1" customWidth="1"/>
    <col min="5939" max="5939" width="11.5703125" style="1" customWidth="1"/>
    <col min="5940" max="5940" width="2.28515625" style="1" customWidth="1"/>
    <col min="5941" max="5941" width="41" style="1" customWidth="1"/>
    <col min="5942" max="5942" width="14.28515625" style="1" customWidth="1"/>
    <col min="5943" max="5944" width="11.5703125" style="1" customWidth="1"/>
    <col min="5945" max="5945" width="21.85546875" style="1" customWidth="1"/>
    <col min="5946" max="6137" width="11.5703125" style="1"/>
    <col min="6138" max="6138" width="21.85546875" style="1" customWidth="1"/>
    <col min="6139" max="6139" width="13.85546875" style="1" customWidth="1"/>
    <col min="6140" max="6140" width="38.7109375" style="1" customWidth="1"/>
    <col min="6141" max="6141" width="3" style="1" bestFit="1" customWidth="1"/>
    <col min="6142" max="6142" width="32.28515625" style="1" customWidth="1"/>
    <col min="6143" max="6143" width="46.28515625" style="1" customWidth="1"/>
    <col min="6144" max="6144" width="19" style="1" customWidth="1"/>
    <col min="6145" max="6145" width="0" style="1" hidden="1" customWidth="1"/>
    <col min="6146" max="6146" width="17.7109375" style="1" customWidth="1"/>
    <col min="6147" max="6147" width="0" style="1" hidden="1" customWidth="1"/>
    <col min="6148" max="6148" width="22.28515625" style="1" customWidth="1"/>
    <col min="6149" max="6149" width="5.28515625" style="1" customWidth="1"/>
    <col min="6150" max="6150" width="36.28515625" style="1" customWidth="1"/>
    <col min="6151" max="6151" width="5.7109375" style="1" customWidth="1"/>
    <col min="6152" max="6152" width="0" style="1" hidden="1" customWidth="1"/>
    <col min="6153" max="6153" width="20.7109375" style="1" customWidth="1"/>
    <col min="6154" max="6154" width="4.85546875" style="1" customWidth="1"/>
    <col min="6155" max="6155" width="0" style="1" hidden="1" customWidth="1"/>
    <col min="6156" max="6156" width="24.7109375" style="1" customWidth="1"/>
    <col min="6157" max="6157" width="12.28515625" style="1" customWidth="1"/>
    <col min="6158" max="6158" width="0" style="1" hidden="1" customWidth="1"/>
    <col min="6159" max="6159" width="3.42578125" style="1" customWidth="1"/>
    <col min="6160" max="6160" width="0" style="1" hidden="1" customWidth="1"/>
    <col min="6161" max="6161" width="17.7109375" style="1" customWidth="1"/>
    <col min="6162" max="6162" width="3.42578125" style="1" customWidth="1"/>
    <col min="6163" max="6163" width="0" style="1" hidden="1" customWidth="1"/>
    <col min="6164" max="6164" width="23.7109375" style="1" customWidth="1"/>
    <col min="6165" max="6165" width="10" style="1" customWidth="1"/>
    <col min="6166" max="6166" width="0" style="1" hidden="1" customWidth="1"/>
    <col min="6167" max="6168" width="14.7109375" style="1" customWidth="1"/>
    <col min="6169" max="6169" width="12.85546875" style="1" customWidth="1"/>
    <col min="6170" max="6170" width="3.28515625" style="1" customWidth="1"/>
    <col min="6171" max="6171" width="30.28515625" style="1" customWidth="1"/>
    <col min="6172" max="6172" width="5" style="1" customWidth="1"/>
    <col min="6173" max="6173" width="0" style="1" hidden="1" customWidth="1"/>
    <col min="6174" max="6174" width="14.28515625" style="1" customWidth="1"/>
    <col min="6175" max="6175" width="5.7109375" style="1" customWidth="1"/>
    <col min="6176" max="6176" width="0" style="1" hidden="1" customWidth="1"/>
    <col min="6177" max="6177" width="17.28515625" style="1" customWidth="1"/>
    <col min="6178" max="6178" width="12.7109375" style="1" customWidth="1"/>
    <col min="6179" max="6179" width="0" style="1" hidden="1" customWidth="1"/>
    <col min="6180" max="6180" width="5.28515625" style="1" customWidth="1"/>
    <col min="6181" max="6181" width="0" style="1" hidden="1" customWidth="1"/>
    <col min="6182" max="6182" width="17" style="1" customWidth="1"/>
    <col min="6183" max="6183" width="6.28515625" style="1" customWidth="1"/>
    <col min="6184" max="6184" width="0" style="1" hidden="1" customWidth="1"/>
    <col min="6185" max="6185" width="14.28515625" style="1" customWidth="1"/>
    <col min="6186" max="6186" width="7.5703125" style="1" customWidth="1"/>
    <col min="6187" max="6187" width="0" style="1" hidden="1" customWidth="1"/>
    <col min="6188" max="6189" width="14.28515625" style="1" customWidth="1"/>
    <col min="6190" max="6190" width="20.85546875" style="1" customWidth="1"/>
    <col min="6191" max="6191" width="14.42578125" style="1" customWidth="1"/>
    <col min="6192" max="6192" width="15" style="1" customWidth="1"/>
    <col min="6193" max="6193" width="2.7109375" style="1" customWidth="1"/>
    <col min="6194" max="6194" width="11.7109375" style="1" customWidth="1"/>
    <col min="6195" max="6195" width="11.5703125" style="1" customWidth="1"/>
    <col min="6196" max="6196" width="2.28515625" style="1" customWidth="1"/>
    <col min="6197" max="6197" width="41" style="1" customWidth="1"/>
    <col min="6198" max="6198" width="14.28515625" style="1" customWidth="1"/>
    <col min="6199" max="6200" width="11.5703125" style="1" customWidth="1"/>
    <col min="6201" max="6201" width="21.85546875" style="1" customWidth="1"/>
    <col min="6202" max="6393" width="11.5703125" style="1"/>
    <col min="6394" max="6394" width="21.85546875" style="1" customWidth="1"/>
    <col min="6395" max="6395" width="13.85546875" style="1" customWidth="1"/>
    <col min="6396" max="6396" width="38.7109375" style="1" customWidth="1"/>
    <col min="6397" max="6397" width="3" style="1" bestFit="1" customWidth="1"/>
    <col min="6398" max="6398" width="32.28515625" style="1" customWidth="1"/>
    <col min="6399" max="6399" width="46.28515625" style="1" customWidth="1"/>
    <col min="6400" max="6400" width="19" style="1" customWidth="1"/>
    <col min="6401" max="6401" width="0" style="1" hidden="1" customWidth="1"/>
    <col min="6402" max="6402" width="17.7109375" style="1" customWidth="1"/>
    <col min="6403" max="6403" width="0" style="1" hidden="1" customWidth="1"/>
    <col min="6404" max="6404" width="22.28515625" style="1" customWidth="1"/>
    <col min="6405" max="6405" width="5.28515625" style="1" customWidth="1"/>
    <col min="6406" max="6406" width="36.28515625" style="1" customWidth="1"/>
    <col min="6407" max="6407" width="5.7109375" style="1" customWidth="1"/>
    <col min="6408" max="6408" width="0" style="1" hidden="1" customWidth="1"/>
    <col min="6409" max="6409" width="20.7109375" style="1" customWidth="1"/>
    <col min="6410" max="6410" width="4.85546875" style="1" customWidth="1"/>
    <col min="6411" max="6411" width="0" style="1" hidden="1" customWidth="1"/>
    <col min="6412" max="6412" width="24.7109375" style="1" customWidth="1"/>
    <col min="6413" max="6413" width="12.28515625" style="1" customWidth="1"/>
    <col min="6414" max="6414" width="0" style="1" hidden="1" customWidth="1"/>
    <col min="6415" max="6415" width="3.42578125" style="1" customWidth="1"/>
    <col min="6416" max="6416" width="0" style="1" hidden="1" customWidth="1"/>
    <col min="6417" max="6417" width="17.7109375" style="1" customWidth="1"/>
    <col min="6418" max="6418" width="3.42578125" style="1" customWidth="1"/>
    <col min="6419" max="6419" width="0" style="1" hidden="1" customWidth="1"/>
    <col min="6420" max="6420" width="23.7109375" style="1" customWidth="1"/>
    <col min="6421" max="6421" width="10" style="1" customWidth="1"/>
    <col min="6422" max="6422" width="0" style="1" hidden="1" customWidth="1"/>
    <col min="6423" max="6424" width="14.7109375" style="1" customWidth="1"/>
    <col min="6425" max="6425" width="12.85546875" style="1" customWidth="1"/>
    <col min="6426" max="6426" width="3.28515625" style="1" customWidth="1"/>
    <col min="6427" max="6427" width="30.28515625" style="1" customWidth="1"/>
    <col min="6428" max="6428" width="5" style="1" customWidth="1"/>
    <col min="6429" max="6429" width="0" style="1" hidden="1" customWidth="1"/>
    <col min="6430" max="6430" width="14.28515625" style="1" customWidth="1"/>
    <col min="6431" max="6431" width="5.7109375" style="1" customWidth="1"/>
    <col min="6432" max="6432" width="0" style="1" hidden="1" customWidth="1"/>
    <col min="6433" max="6433" width="17.28515625" style="1" customWidth="1"/>
    <col min="6434" max="6434" width="12.7109375" style="1" customWidth="1"/>
    <col min="6435" max="6435" width="0" style="1" hidden="1" customWidth="1"/>
    <col min="6436" max="6436" width="5.28515625" style="1" customWidth="1"/>
    <col min="6437" max="6437" width="0" style="1" hidden="1" customWidth="1"/>
    <col min="6438" max="6438" width="17" style="1" customWidth="1"/>
    <col min="6439" max="6439" width="6.28515625" style="1" customWidth="1"/>
    <col min="6440" max="6440" width="0" style="1" hidden="1" customWidth="1"/>
    <col min="6441" max="6441" width="14.28515625" style="1" customWidth="1"/>
    <col min="6442" max="6442" width="7.5703125" style="1" customWidth="1"/>
    <col min="6443" max="6443" width="0" style="1" hidden="1" customWidth="1"/>
    <col min="6444" max="6445" width="14.28515625" style="1" customWidth="1"/>
    <col min="6446" max="6446" width="20.85546875" style="1" customWidth="1"/>
    <col min="6447" max="6447" width="14.42578125" style="1" customWidth="1"/>
    <col min="6448" max="6448" width="15" style="1" customWidth="1"/>
    <col min="6449" max="6449" width="2.7109375" style="1" customWidth="1"/>
    <col min="6450" max="6450" width="11.7109375" style="1" customWidth="1"/>
    <col min="6451" max="6451" width="11.5703125" style="1" customWidth="1"/>
    <col min="6452" max="6452" width="2.28515625" style="1" customWidth="1"/>
    <col min="6453" max="6453" width="41" style="1" customWidth="1"/>
    <col min="6454" max="6454" width="14.28515625" style="1" customWidth="1"/>
    <col min="6455" max="6456" width="11.5703125" style="1" customWidth="1"/>
    <col min="6457" max="6457" width="21.85546875" style="1" customWidth="1"/>
    <col min="6458" max="6649" width="11.5703125" style="1"/>
    <col min="6650" max="6650" width="21.85546875" style="1" customWidth="1"/>
    <col min="6651" max="6651" width="13.85546875" style="1" customWidth="1"/>
    <col min="6652" max="6652" width="38.7109375" style="1" customWidth="1"/>
    <col min="6653" max="6653" width="3" style="1" bestFit="1" customWidth="1"/>
    <col min="6654" max="6654" width="32.28515625" style="1" customWidth="1"/>
    <col min="6655" max="6655" width="46.28515625" style="1" customWidth="1"/>
    <col min="6656" max="6656" width="19" style="1" customWidth="1"/>
    <col min="6657" max="6657" width="0" style="1" hidden="1" customWidth="1"/>
    <col min="6658" max="6658" width="17.7109375" style="1" customWidth="1"/>
    <col min="6659" max="6659" width="0" style="1" hidden="1" customWidth="1"/>
    <col min="6660" max="6660" width="22.28515625" style="1" customWidth="1"/>
    <col min="6661" max="6661" width="5.28515625" style="1" customWidth="1"/>
    <col min="6662" max="6662" width="36.28515625" style="1" customWidth="1"/>
    <col min="6663" max="6663" width="5.7109375" style="1" customWidth="1"/>
    <col min="6664" max="6664" width="0" style="1" hidden="1" customWidth="1"/>
    <col min="6665" max="6665" width="20.7109375" style="1" customWidth="1"/>
    <col min="6666" max="6666" width="4.85546875" style="1" customWidth="1"/>
    <col min="6667" max="6667" width="0" style="1" hidden="1" customWidth="1"/>
    <col min="6668" max="6668" width="24.7109375" style="1" customWidth="1"/>
    <col min="6669" max="6669" width="12.28515625" style="1" customWidth="1"/>
    <col min="6670" max="6670" width="0" style="1" hidden="1" customWidth="1"/>
    <col min="6671" max="6671" width="3.42578125" style="1" customWidth="1"/>
    <col min="6672" max="6672" width="0" style="1" hidden="1" customWidth="1"/>
    <col min="6673" max="6673" width="17.7109375" style="1" customWidth="1"/>
    <col min="6674" max="6674" width="3.42578125" style="1" customWidth="1"/>
    <col min="6675" max="6675" width="0" style="1" hidden="1" customWidth="1"/>
    <col min="6676" max="6676" width="23.7109375" style="1" customWidth="1"/>
    <col min="6677" max="6677" width="10" style="1" customWidth="1"/>
    <col min="6678" max="6678" width="0" style="1" hidden="1" customWidth="1"/>
    <col min="6679" max="6680" width="14.7109375" style="1" customWidth="1"/>
    <col min="6681" max="6681" width="12.85546875" style="1" customWidth="1"/>
    <col min="6682" max="6682" width="3.28515625" style="1" customWidth="1"/>
    <col min="6683" max="6683" width="30.28515625" style="1" customWidth="1"/>
    <col min="6684" max="6684" width="5" style="1" customWidth="1"/>
    <col min="6685" max="6685" width="0" style="1" hidden="1" customWidth="1"/>
    <col min="6686" max="6686" width="14.28515625" style="1" customWidth="1"/>
    <col min="6687" max="6687" width="5.7109375" style="1" customWidth="1"/>
    <col min="6688" max="6688" width="0" style="1" hidden="1" customWidth="1"/>
    <col min="6689" max="6689" width="17.28515625" style="1" customWidth="1"/>
    <col min="6690" max="6690" width="12.7109375" style="1" customWidth="1"/>
    <col min="6691" max="6691" width="0" style="1" hidden="1" customWidth="1"/>
    <col min="6692" max="6692" width="5.28515625" style="1" customWidth="1"/>
    <col min="6693" max="6693" width="0" style="1" hidden="1" customWidth="1"/>
    <col min="6694" max="6694" width="17" style="1" customWidth="1"/>
    <col min="6695" max="6695" width="6.28515625" style="1" customWidth="1"/>
    <col min="6696" max="6696" width="0" style="1" hidden="1" customWidth="1"/>
    <col min="6697" max="6697" width="14.28515625" style="1" customWidth="1"/>
    <col min="6698" max="6698" width="7.5703125" style="1" customWidth="1"/>
    <col min="6699" max="6699" width="0" style="1" hidden="1" customWidth="1"/>
    <col min="6700" max="6701" width="14.28515625" style="1" customWidth="1"/>
    <col min="6702" max="6702" width="20.85546875" style="1" customWidth="1"/>
    <col min="6703" max="6703" width="14.42578125" style="1" customWidth="1"/>
    <col min="6704" max="6704" width="15" style="1" customWidth="1"/>
    <col min="6705" max="6705" width="2.7109375" style="1" customWidth="1"/>
    <col min="6706" max="6706" width="11.7109375" style="1" customWidth="1"/>
    <col min="6707" max="6707" width="11.5703125" style="1" customWidth="1"/>
    <col min="6708" max="6708" width="2.28515625" style="1" customWidth="1"/>
    <col min="6709" max="6709" width="41" style="1" customWidth="1"/>
    <col min="6710" max="6710" width="14.28515625" style="1" customWidth="1"/>
    <col min="6711" max="6712" width="11.5703125" style="1" customWidth="1"/>
    <col min="6713" max="6713" width="21.85546875" style="1" customWidth="1"/>
    <col min="6714" max="6905" width="11.5703125" style="1"/>
    <col min="6906" max="6906" width="21.85546875" style="1" customWidth="1"/>
    <col min="6907" max="6907" width="13.85546875" style="1" customWidth="1"/>
    <col min="6908" max="6908" width="38.7109375" style="1" customWidth="1"/>
    <col min="6909" max="6909" width="3" style="1" bestFit="1" customWidth="1"/>
    <col min="6910" max="6910" width="32.28515625" style="1" customWidth="1"/>
    <col min="6911" max="6911" width="46.28515625" style="1" customWidth="1"/>
    <col min="6912" max="6912" width="19" style="1" customWidth="1"/>
    <col min="6913" max="6913" width="0" style="1" hidden="1" customWidth="1"/>
    <col min="6914" max="6914" width="17.7109375" style="1" customWidth="1"/>
    <col min="6915" max="6915" width="0" style="1" hidden="1" customWidth="1"/>
    <col min="6916" max="6916" width="22.28515625" style="1" customWidth="1"/>
    <col min="6917" max="6917" width="5.28515625" style="1" customWidth="1"/>
    <col min="6918" max="6918" width="36.28515625" style="1" customWidth="1"/>
    <col min="6919" max="6919" width="5.7109375" style="1" customWidth="1"/>
    <col min="6920" max="6920" width="0" style="1" hidden="1" customWidth="1"/>
    <col min="6921" max="6921" width="20.7109375" style="1" customWidth="1"/>
    <col min="6922" max="6922" width="4.85546875" style="1" customWidth="1"/>
    <col min="6923" max="6923" width="0" style="1" hidden="1" customWidth="1"/>
    <col min="6924" max="6924" width="24.7109375" style="1" customWidth="1"/>
    <col min="6925" max="6925" width="12.28515625" style="1" customWidth="1"/>
    <col min="6926" max="6926" width="0" style="1" hidden="1" customWidth="1"/>
    <col min="6927" max="6927" width="3.42578125" style="1" customWidth="1"/>
    <col min="6928" max="6928" width="0" style="1" hidden="1" customWidth="1"/>
    <col min="6929" max="6929" width="17.7109375" style="1" customWidth="1"/>
    <col min="6930" max="6930" width="3.42578125" style="1" customWidth="1"/>
    <col min="6931" max="6931" width="0" style="1" hidden="1" customWidth="1"/>
    <col min="6932" max="6932" width="23.7109375" style="1" customWidth="1"/>
    <col min="6933" max="6933" width="10" style="1" customWidth="1"/>
    <col min="6934" max="6934" width="0" style="1" hidden="1" customWidth="1"/>
    <col min="6935" max="6936" width="14.7109375" style="1" customWidth="1"/>
    <col min="6937" max="6937" width="12.85546875" style="1" customWidth="1"/>
    <col min="6938" max="6938" width="3.28515625" style="1" customWidth="1"/>
    <col min="6939" max="6939" width="30.28515625" style="1" customWidth="1"/>
    <col min="6940" max="6940" width="5" style="1" customWidth="1"/>
    <col min="6941" max="6941" width="0" style="1" hidden="1" customWidth="1"/>
    <col min="6942" max="6942" width="14.28515625" style="1" customWidth="1"/>
    <col min="6943" max="6943" width="5.7109375" style="1" customWidth="1"/>
    <col min="6944" max="6944" width="0" style="1" hidden="1" customWidth="1"/>
    <col min="6945" max="6945" width="17.28515625" style="1" customWidth="1"/>
    <col min="6946" max="6946" width="12.7109375" style="1" customWidth="1"/>
    <col min="6947" max="6947" width="0" style="1" hidden="1" customWidth="1"/>
    <col min="6948" max="6948" width="5.28515625" style="1" customWidth="1"/>
    <col min="6949" max="6949" width="0" style="1" hidden="1" customWidth="1"/>
    <col min="6950" max="6950" width="17" style="1" customWidth="1"/>
    <col min="6951" max="6951" width="6.28515625" style="1" customWidth="1"/>
    <col min="6952" max="6952" width="0" style="1" hidden="1" customWidth="1"/>
    <col min="6953" max="6953" width="14.28515625" style="1" customWidth="1"/>
    <col min="6954" max="6954" width="7.5703125" style="1" customWidth="1"/>
    <col min="6955" max="6955" width="0" style="1" hidden="1" customWidth="1"/>
    <col min="6956" max="6957" width="14.28515625" style="1" customWidth="1"/>
    <col min="6958" max="6958" width="20.85546875" style="1" customWidth="1"/>
    <col min="6959" max="6959" width="14.42578125" style="1" customWidth="1"/>
    <col min="6960" max="6960" width="15" style="1" customWidth="1"/>
    <col min="6961" max="6961" width="2.7109375" style="1" customWidth="1"/>
    <col min="6962" max="6962" width="11.7109375" style="1" customWidth="1"/>
    <col min="6963" max="6963" width="11.5703125" style="1" customWidth="1"/>
    <col min="6964" max="6964" width="2.28515625" style="1" customWidth="1"/>
    <col min="6965" max="6965" width="41" style="1" customWidth="1"/>
    <col min="6966" max="6966" width="14.28515625" style="1" customWidth="1"/>
    <col min="6967" max="6968" width="11.5703125" style="1" customWidth="1"/>
    <col min="6969" max="6969" width="21.85546875" style="1" customWidth="1"/>
    <col min="6970" max="7161" width="11.5703125" style="1"/>
    <col min="7162" max="7162" width="21.85546875" style="1" customWidth="1"/>
    <col min="7163" max="7163" width="13.85546875" style="1" customWidth="1"/>
    <col min="7164" max="7164" width="38.7109375" style="1" customWidth="1"/>
    <col min="7165" max="7165" width="3" style="1" bestFit="1" customWidth="1"/>
    <col min="7166" max="7166" width="32.28515625" style="1" customWidth="1"/>
    <col min="7167" max="7167" width="46.28515625" style="1" customWidth="1"/>
    <col min="7168" max="7168" width="19" style="1" customWidth="1"/>
    <col min="7169" max="7169" width="0" style="1" hidden="1" customWidth="1"/>
    <col min="7170" max="7170" width="17.7109375" style="1" customWidth="1"/>
    <col min="7171" max="7171" width="0" style="1" hidden="1" customWidth="1"/>
    <col min="7172" max="7172" width="22.28515625" style="1" customWidth="1"/>
    <col min="7173" max="7173" width="5.28515625" style="1" customWidth="1"/>
    <col min="7174" max="7174" width="36.28515625" style="1" customWidth="1"/>
    <col min="7175" max="7175" width="5.7109375" style="1" customWidth="1"/>
    <col min="7176" max="7176" width="0" style="1" hidden="1" customWidth="1"/>
    <col min="7177" max="7177" width="20.7109375" style="1" customWidth="1"/>
    <col min="7178" max="7178" width="4.85546875" style="1" customWidth="1"/>
    <col min="7179" max="7179" width="0" style="1" hidden="1" customWidth="1"/>
    <col min="7180" max="7180" width="24.7109375" style="1" customWidth="1"/>
    <col min="7181" max="7181" width="12.28515625" style="1" customWidth="1"/>
    <col min="7182" max="7182" width="0" style="1" hidden="1" customWidth="1"/>
    <col min="7183" max="7183" width="3.42578125" style="1" customWidth="1"/>
    <col min="7184" max="7184" width="0" style="1" hidden="1" customWidth="1"/>
    <col min="7185" max="7185" width="17.7109375" style="1" customWidth="1"/>
    <col min="7186" max="7186" width="3.42578125" style="1" customWidth="1"/>
    <col min="7187" max="7187" width="0" style="1" hidden="1" customWidth="1"/>
    <col min="7188" max="7188" width="23.7109375" style="1" customWidth="1"/>
    <col min="7189" max="7189" width="10" style="1" customWidth="1"/>
    <col min="7190" max="7190" width="0" style="1" hidden="1" customWidth="1"/>
    <col min="7191" max="7192" width="14.7109375" style="1" customWidth="1"/>
    <col min="7193" max="7193" width="12.85546875" style="1" customWidth="1"/>
    <col min="7194" max="7194" width="3.28515625" style="1" customWidth="1"/>
    <col min="7195" max="7195" width="30.28515625" style="1" customWidth="1"/>
    <col min="7196" max="7196" width="5" style="1" customWidth="1"/>
    <col min="7197" max="7197" width="0" style="1" hidden="1" customWidth="1"/>
    <col min="7198" max="7198" width="14.28515625" style="1" customWidth="1"/>
    <col min="7199" max="7199" width="5.7109375" style="1" customWidth="1"/>
    <col min="7200" max="7200" width="0" style="1" hidden="1" customWidth="1"/>
    <col min="7201" max="7201" width="17.28515625" style="1" customWidth="1"/>
    <col min="7202" max="7202" width="12.7109375" style="1" customWidth="1"/>
    <col min="7203" max="7203" width="0" style="1" hidden="1" customWidth="1"/>
    <col min="7204" max="7204" width="5.28515625" style="1" customWidth="1"/>
    <col min="7205" max="7205" width="0" style="1" hidden="1" customWidth="1"/>
    <col min="7206" max="7206" width="17" style="1" customWidth="1"/>
    <col min="7207" max="7207" width="6.28515625" style="1" customWidth="1"/>
    <col min="7208" max="7208" width="0" style="1" hidden="1" customWidth="1"/>
    <col min="7209" max="7209" width="14.28515625" style="1" customWidth="1"/>
    <col min="7210" max="7210" width="7.5703125" style="1" customWidth="1"/>
    <col min="7211" max="7211" width="0" style="1" hidden="1" customWidth="1"/>
    <col min="7212" max="7213" width="14.28515625" style="1" customWidth="1"/>
    <col min="7214" max="7214" width="20.85546875" style="1" customWidth="1"/>
    <col min="7215" max="7215" width="14.42578125" style="1" customWidth="1"/>
    <col min="7216" max="7216" width="15" style="1" customWidth="1"/>
    <col min="7217" max="7217" width="2.7109375" style="1" customWidth="1"/>
    <col min="7218" max="7218" width="11.7109375" style="1" customWidth="1"/>
    <col min="7219" max="7219" width="11.5703125" style="1" customWidth="1"/>
    <col min="7220" max="7220" width="2.28515625" style="1" customWidth="1"/>
    <col min="7221" max="7221" width="41" style="1" customWidth="1"/>
    <col min="7222" max="7222" width="14.28515625" style="1" customWidth="1"/>
    <col min="7223" max="7224" width="11.5703125" style="1" customWidth="1"/>
    <col min="7225" max="7225" width="21.85546875" style="1" customWidth="1"/>
    <col min="7226" max="7417" width="11.5703125" style="1"/>
    <col min="7418" max="7418" width="21.85546875" style="1" customWidth="1"/>
    <col min="7419" max="7419" width="13.85546875" style="1" customWidth="1"/>
    <col min="7420" max="7420" width="38.7109375" style="1" customWidth="1"/>
    <col min="7421" max="7421" width="3" style="1" bestFit="1" customWidth="1"/>
    <col min="7422" max="7422" width="32.28515625" style="1" customWidth="1"/>
    <col min="7423" max="7423" width="46.28515625" style="1" customWidth="1"/>
    <col min="7424" max="7424" width="19" style="1" customWidth="1"/>
    <col min="7425" max="7425" width="0" style="1" hidden="1" customWidth="1"/>
    <col min="7426" max="7426" width="17.7109375" style="1" customWidth="1"/>
    <col min="7427" max="7427" width="0" style="1" hidden="1" customWidth="1"/>
    <col min="7428" max="7428" width="22.28515625" style="1" customWidth="1"/>
    <col min="7429" max="7429" width="5.28515625" style="1" customWidth="1"/>
    <col min="7430" max="7430" width="36.28515625" style="1" customWidth="1"/>
    <col min="7431" max="7431" width="5.7109375" style="1" customWidth="1"/>
    <col min="7432" max="7432" width="0" style="1" hidden="1" customWidth="1"/>
    <col min="7433" max="7433" width="20.7109375" style="1" customWidth="1"/>
    <col min="7434" max="7434" width="4.85546875" style="1" customWidth="1"/>
    <col min="7435" max="7435" width="0" style="1" hidden="1" customWidth="1"/>
    <col min="7436" max="7436" width="24.7109375" style="1" customWidth="1"/>
    <col min="7437" max="7437" width="12.28515625" style="1" customWidth="1"/>
    <col min="7438" max="7438" width="0" style="1" hidden="1" customWidth="1"/>
    <col min="7439" max="7439" width="3.42578125" style="1" customWidth="1"/>
    <col min="7440" max="7440" width="0" style="1" hidden="1" customWidth="1"/>
    <col min="7441" max="7441" width="17.7109375" style="1" customWidth="1"/>
    <col min="7442" max="7442" width="3.42578125" style="1" customWidth="1"/>
    <col min="7443" max="7443" width="0" style="1" hidden="1" customWidth="1"/>
    <col min="7444" max="7444" width="23.7109375" style="1" customWidth="1"/>
    <col min="7445" max="7445" width="10" style="1" customWidth="1"/>
    <col min="7446" max="7446" width="0" style="1" hidden="1" customWidth="1"/>
    <col min="7447" max="7448" width="14.7109375" style="1" customWidth="1"/>
    <col min="7449" max="7449" width="12.85546875" style="1" customWidth="1"/>
    <col min="7450" max="7450" width="3.28515625" style="1" customWidth="1"/>
    <col min="7451" max="7451" width="30.28515625" style="1" customWidth="1"/>
    <col min="7452" max="7452" width="5" style="1" customWidth="1"/>
    <col min="7453" max="7453" width="0" style="1" hidden="1" customWidth="1"/>
    <col min="7454" max="7454" width="14.28515625" style="1" customWidth="1"/>
    <col min="7455" max="7455" width="5.7109375" style="1" customWidth="1"/>
    <col min="7456" max="7456" width="0" style="1" hidden="1" customWidth="1"/>
    <col min="7457" max="7457" width="17.28515625" style="1" customWidth="1"/>
    <col min="7458" max="7458" width="12.7109375" style="1" customWidth="1"/>
    <col min="7459" max="7459" width="0" style="1" hidden="1" customWidth="1"/>
    <col min="7460" max="7460" width="5.28515625" style="1" customWidth="1"/>
    <col min="7461" max="7461" width="0" style="1" hidden="1" customWidth="1"/>
    <col min="7462" max="7462" width="17" style="1" customWidth="1"/>
    <col min="7463" max="7463" width="6.28515625" style="1" customWidth="1"/>
    <col min="7464" max="7464" width="0" style="1" hidden="1" customWidth="1"/>
    <col min="7465" max="7465" width="14.28515625" style="1" customWidth="1"/>
    <col min="7466" max="7466" width="7.5703125" style="1" customWidth="1"/>
    <col min="7467" max="7467" width="0" style="1" hidden="1" customWidth="1"/>
    <col min="7468" max="7469" width="14.28515625" style="1" customWidth="1"/>
    <col min="7470" max="7470" width="20.85546875" style="1" customWidth="1"/>
    <col min="7471" max="7471" width="14.42578125" style="1" customWidth="1"/>
    <col min="7472" max="7472" width="15" style="1" customWidth="1"/>
    <col min="7473" max="7473" width="2.7109375" style="1" customWidth="1"/>
    <col min="7474" max="7474" width="11.7109375" style="1" customWidth="1"/>
    <col min="7475" max="7475" width="11.5703125" style="1" customWidth="1"/>
    <col min="7476" max="7476" width="2.28515625" style="1" customWidth="1"/>
    <col min="7477" max="7477" width="41" style="1" customWidth="1"/>
    <col min="7478" max="7478" width="14.28515625" style="1" customWidth="1"/>
    <col min="7479" max="7480" width="11.5703125" style="1" customWidth="1"/>
    <col min="7481" max="7481" width="21.85546875" style="1" customWidth="1"/>
    <col min="7482" max="7673" width="11.5703125" style="1"/>
    <col min="7674" max="7674" width="21.85546875" style="1" customWidth="1"/>
    <col min="7675" max="7675" width="13.85546875" style="1" customWidth="1"/>
    <col min="7676" max="7676" width="38.7109375" style="1" customWidth="1"/>
    <col min="7677" max="7677" width="3" style="1" bestFit="1" customWidth="1"/>
    <col min="7678" max="7678" width="32.28515625" style="1" customWidth="1"/>
    <col min="7679" max="7679" width="46.28515625" style="1" customWidth="1"/>
    <col min="7680" max="7680" width="19" style="1" customWidth="1"/>
    <col min="7681" max="7681" width="0" style="1" hidden="1" customWidth="1"/>
    <col min="7682" max="7682" width="17.7109375" style="1" customWidth="1"/>
    <col min="7683" max="7683" width="0" style="1" hidden="1" customWidth="1"/>
    <col min="7684" max="7684" width="22.28515625" style="1" customWidth="1"/>
    <col min="7685" max="7685" width="5.28515625" style="1" customWidth="1"/>
    <col min="7686" max="7686" width="36.28515625" style="1" customWidth="1"/>
    <col min="7687" max="7687" width="5.7109375" style="1" customWidth="1"/>
    <col min="7688" max="7688" width="0" style="1" hidden="1" customWidth="1"/>
    <col min="7689" max="7689" width="20.7109375" style="1" customWidth="1"/>
    <col min="7690" max="7690" width="4.85546875" style="1" customWidth="1"/>
    <col min="7691" max="7691" width="0" style="1" hidden="1" customWidth="1"/>
    <col min="7692" max="7692" width="24.7109375" style="1" customWidth="1"/>
    <col min="7693" max="7693" width="12.28515625" style="1" customWidth="1"/>
    <col min="7694" max="7694" width="0" style="1" hidden="1" customWidth="1"/>
    <col min="7695" max="7695" width="3.42578125" style="1" customWidth="1"/>
    <col min="7696" max="7696" width="0" style="1" hidden="1" customWidth="1"/>
    <col min="7697" max="7697" width="17.7109375" style="1" customWidth="1"/>
    <col min="7698" max="7698" width="3.42578125" style="1" customWidth="1"/>
    <col min="7699" max="7699" width="0" style="1" hidden="1" customWidth="1"/>
    <col min="7700" max="7700" width="23.7109375" style="1" customWidth="1"/>
    <col min="7701" max="7701" width="10" style="1" customWidth="1"/>
    <col min="7702" max="7702" width="0" style="1" hidden="1" customWidth="1"/>
    <col min="7703" max="7704" width="14.7109375" style="1" customWidth="1"/>
    <col min="7705" max="7705" width="12.85546875" style="1" customWidth="1"/>
    <col min="7706" max="7706" width="3.28515625" style="1" customWidth="1"/>
    <col min="7707" max="7707" width="30.28515625" style="1" customWidth="1"/>
    <col min="7708" max="7708" width="5" style="1" customWidth="1"/>
    <col min="7709" max="7709" width="0" style="1" hidden="1" customWidth="1"/>
    <col min="7710" max="7710" width="14.28515625" style="1" customWidth="1"/>
    <col min="7711" max="7711" width="5.7109375" style="1" customWidth="1"/>
    <col min="7712" max="7712" width="0" style="1" hidden="1" customWidth="1"/>
    <col min="7713" max="7713" width="17.28515625" style="1" customWidth="1"/>
    <col min="7714" max="7714" width="12.7109375" style="1" customWidth="1"/>
    <col min="7715" max="7715" width="0" style="1" hidden="1" customWidth="1"/>
    <col min="7716" max="7716" width="5.28515625" style="1" customWidth="1"/>
    <col min="7717" max="7717" width="0" style="1" hidden="1" customWidth="1"/>
    <col min="7718" max="7718" width="17" style="1" customWidth="1"/>
    <col min="7719" max="7719" width="6.28515625" style="1" customWidth="1"/>
    <col min="7720" max="7720" width="0" style="1" hidden="1" customWidth="1"/>
    <col min="7721" max="7721" width="14.28515625" style="1" customWidth="1"/>
    <col min="7722" max="7722" width="7.5703125" style="1" customWidth="1"/>
    <col min="7723" max="7723" width="0" style="1" hidden="1" customWidth="1"/>
    <col min="7724" max="7725" width="14.28515625" style="1" customWidth="1"/>
    <col min="7726" max="7726" width="20.85546875" style="1" customWidth="1"/>
    <col min="7727" max="7727" width="14.42578125" style="1" customWidth="1"/>
    <col min="7728" max="7728" width="15" style="1" customWidth="1"/>
    <col min="7729" max="7729" width="2.7109375" style="1" customWidth="1"/>
    <col min="7730" max="7730" width="11.7109375" style="1" customWidth="1"/>
    <col min="7731" max="7731" width="11.5703125" style="1" customWidth="1"/>
    <col min="7732" max="7732" width="2.28515625" style="1" customWidth="1"/>
    <col min="7733" max="7733" width="41" style="1" customWidth="1"/>
    <col min="7734" max="7734" width="14.28515625" style="1" customWidth="1"/>
    <col min="7735" max="7736" width="11.5703125" style="1" customWidth="1"/>
    <col min="7737" max="7737" width="21.85546875" style="1" customWidth="1"/>
    <col min="7738" max="7929" width="11.5703125" style="1"/>
    <col min="7930" max="7930" width="21.85546875" style="1" customWidth="1"/>
    <col min="7931" max="7931" width="13.85546875" style="1" customWidth="1"/>
    <col min="7932" max="7932" width="38.7109375" style="1" customWidth="1"/>
    <col min="7933" max="7933" width="3" style="1" bestFit="1" customWidth="1"/>
    <col min="7934" max="7934" width="32.28515625" style="1" customWidth="1"/>
    <col min="7935" max="7935" width="46.28515625" style="1" customWidth="1"/>
    <col min="7936" max="7936" width="19" style="1" customWidth="1"/>
    <col min="7937" max="7937" width="0" style="1" hidden="1" customWidth="1"/>
    <col min="7938" max="7938" width="17.7109375" style="1" customWidth="1"/>
    <col min="7939" max="7939" width="0" style="1" hidden="1" customWidth="1"/>
    <col min="7940" max="7940" width="22.28515625" style="1" customWidth="1"/>
    <col min="7941" max="7941" width="5.28515625" style="1" customWidth="1"/>
    <col min="7942" max="7942" width="36.28515625" style="1" customWidth="1"/>
    <col min="7943" max="7943" width="5.7109375" style="1" customWidth="1"/>
    <col min="7944" max="7944" width="0" style="1" hidden="1" customWidth="1"/>
    <col min="7945" max="7945" width="20.7109375" style="1" customWidth="1"/>
    <col min="7946" max="7946" width="4.85546875" style="1" customWidth="1"/>
    <col min="7947" max="7947" width="0" style="1" hidden="1" customWidth="1"/>
    <col min="7948" max="7948" width="24.7109375" style="1" customWidth="1"/>
    <col min="7949" max="7949" width="12.28515625" style="1" customWidth="1"/>
    <col min="7950" max="7950" width="0" style="1" hidden="1" customWidth="1"/>
    <col min="7951" max="7951" width="3.42578125" style="1" customWidth="1"/>
    <col min="7952" max="7952" width="0" style="1" hidden="1" customWidth="1"/>
    <col min="7953" max="7953" width="17.7109375" style="1" customWidth="1"/>
    <col min="7954" max="7954" width="3.42578125" style="1" customWidth="1"/>
    <col min="7955" max="7955" width="0" style="1" hidden="1" customWidth="1"/>
    <col min="7956" max="7956" width="23.7109375" style="1" customWidth="1"/>
    <col min="7957" max="7957" width="10" style="1" customWidth="1"/>
    <col min="7958" max="7958" width="0" style="1" hidden="1" customWidth="1"/>
    <col min="7959" max="7960" width="14.7109375" style="1" customWidth="1"/>
    <col min="7961" max="7961" width="12.85546875" style="1" customWidth="1"/>
    <col min="7962" max="7962" width="3.28515625" style="1" customWidth="1"/>
    <col min="7963" max="7963" width="30.28515625" style="1" customWidth="1"/>
    <col min="7964" max="7964" width="5" style="1" customWidth="1"/>
    <col min="7965" max="7965" width="0" style="1" hidden="1" customWidth="1"/>
    <col min="7966" max="7966" width="14.28515625" style="1" customWidth="1"/>
    <col min="7967" max="7967" width="5.7109375" style="1" customWidth="1"/>
    <col min="7968" max="7968" width="0" style="1" hidden="1" customWidth="1"/>
    <col min="7969" max="7969" width="17.28515625" style="1" customWidth="1"/>
    <col min="7970" max="7970" width="12.7109375" style="1" customWidth="1"/>
    <col min="7971" max="7971" width="0" style="1" hidden="1" customWidth="1"/>
    <col min="7972" max="7972" width="5.28515625" style="1" customWidth="1"/>
    <col min="7973" max="7973" width="0" style="1" hidden="1" customWidth="1"/>
    <col min="7974" max="7974" width="17" style="1" customWidth="1"/>
    <col min="7975" max="7975" width="6.28515625" style="1" customWidth="1"/>
    <col min="7976" max="7976" width="0" style="1" hidden="1" customWidth="1"/>
    <col min="7977" max="7977" width="14.28515625" style="1" customWidth="1"/>
    <col min="7978" max="7978" width="7.5703125" style="1" customWidth="1"/>
    <col min="7979" max="7979" width="0" style="1" hidden="1" customWidth="1"/>
    <col min="7980" max="7981" width="14.28515625" style="1" customWidth="1"/>
    <col min="7982" max="7982" width="20.85546875" style="1" customWidth="1"/>
    <col min="7983" max="7983" width="14.42578125" style="1" customWidth="1"/>
    <col min="7984" max="7984" width="15" style="1" customWidth="1"/>
    <col min="7985" max="7985" width="2.7109375" style="1" customWidth="1"/>
    <col min="7986" max="7986" width="11.7109375" style="1" customWidth="1"/>
    <col min="7987" max="7987" width="11.5703125" style="1" customWidth="1"/>
    <col min="7988" max="7988" width="2.28515625" style="1" customWidth="1"/>
    <col min="7989" max="7989" width="41" style="1" customWidth="1"/>
    <col min="7990" max="7990" width="14.28515625" style="1" customWidth="1"/>
    <col min="7991" max="7992" width="11.5703125" style="1" customWidth="1"/>
    <col min="7993" max="7993" width="21.85546875" style="1" customWidth="1"/>
    <col min="7994" max="8185" width="11.5703125" style="1"/>
    <col min="8186" max="8186" width="21.85546875" style="1" customWidth="1"/>
    <col min="8187" max="8187" width="13.85546875" style="1" customWidth="1"/>
    <col min="8188" max="8188" width="38.7109375" style="1" customWidth="1"/>
    <col min="8189" max="8189" width="3" style="1" bestFit="1" customWidth="1"/>
    <col min="8190" max="8190" width="32.28515625" style="1" customWidth="1"/>
    <col min="8191" max="8191" width="46.28515625" style="1" customWidth="1"/>
    <col min="8192" max="8192" width="19" style="1" customWidth="1"/>
    <col min="8193" max="8193" width="0" style="1" hidden="1" customWidth="1"/>
    <col min="8194" max="8194" width="17.7109375" style="1" customWidth="1"/>
    <col min="8195" max="8195" width="0" style="1" hidden="1" customWidth="1"/>
    <col min="8196" max="8196" width="22.28515625" style="1" customWidth="1"/>
    <col min="8197" max="8197" width="5.28515625" style="1" customWidth="1"/>
    <col min="8198" max="8198" width="36.28515625" style="1" customWidth="1"/>
    <col min="8199" max="8199" width="5.7109375" style="1" customWidth="1"/>
    <col min="8200" max="8200" width="0" style="1" hidden="1" customWidth="1"/>
    <col min="8201" max="8201" width="20.7109375" style="1" customWidth="1"/>
    <col min="8202" max="8202" width="4.85546875" style="1" customWidth="1"/>
    <col min="8203" max="8203" width="0" style="1" hidden="1" customWidth="1"/>
    <col min="8204" max="8204" width="24.7109375" style="1" customWidth="1"/>
    <col min="8205" max="8205" width="12.28515625" style="1" customWidth="1"/>
    <col min="8206" max="8206" width="0" style="1" hidden="1" customWidth="1"/>
    <col min="8207" max="8207" width="3.42578125" style="1" customWidth="1"/>
    <col min="8208" max="8208" width="0" style="1" hidden="1" customWidth="1"/>
    <col min="8209" max="8209" width="17.7109375" style="1" customWidth="1"/>
    <col min="8210" max="8210" width="3.42578125" style="1" customWidth="1"/>
    <col min="8211" max="8211" width="0" style="1" hidden="1" customWidth="1"/>
    <col min="8212" max="8212" width="23.7109375" style="1" customWidth="1"/>
    <col min="8213" max="8213" width="10" style="1" customWidth="1"/>
    <col min="8214" max="8214" width="0" style="1" hidden="1" customWidth="1"/>
    <col min="8215" max="8216" width="14.7109375" style="1" customWidth="1"/>
    <col min="8217" max="8217" width="12.85546875" style="1" customWidth="1"/>
    <col min="8218" max="8218" width="3.28515625" style="1" customWidth="1"/>
    <col min="8219" max="8219" width="30.28515625" style="1" customWidth="1"/>
    <col min="8220" max="8220" width="5" style="1" customWidth="1"/>
    <col min="8221" max="8221" width="0" style="1" hidden="1" customWidth="1"/>
    <col min="8222" max="8222" width="14.28515625" style="1" customWidth="1"/>
    <col min="8223" max="8223" width="5.7109375" style="1" customWidth="1"/>
    <col min="8224" max="8224" width="0" style="1" hidden="1" customWidth="1"/>
    <col min="8225" max="8225" width="17.28515625" style="1" customWidth="1"/>
    <col min="8226" max="8226" width="12.7109375" style="1" customWidth="1"/>
    <col min="8227" max="8227" width="0" style="1" hidden="1" customWidth="1"/>
    <col min="8228" max="8228" width="5.28515625" style="1" customWidth="1"/>
    <col min="8229" max="8229" width="0" style="1" hidden="1" customWidth="1"/>
    <col min="8230" max="8230" width="17" style="1" customWidth="1"/>
    <col min="8231" max="8231" width="6.28515625" style="1" customWidth="1"/>
    <col min="8232" max="8232" width="0" style="1" hidden="1" customWidth="1"/>
    <col min="8233" max="8233" width="14.28515625" style="1" customWidth="1"/>
    <col min="8234" max="8234" width="7.5703125" style="1" customWidth="1"/>
    <col min="8235" max="8235" width="0" style="1" hidden="1" customWidth="1"/>
    <col min="8236" max="8237" width="14.28515625" style="1" customWidth="1"/>
    <col min="8238" max="8238" width="20.85546875" style="1" customWidth="1"/>
    <col min="8239" max="8239" width="14.42578125" style="1" customWidth="1"/>
    <col min="8240" max="8240" width="15" style="1" customWidth="1"/>
    <col min="8241" max="8241" width="2.7109375" style="1" customWidth="1"/>
    <col min="8242" max="8242" width="11.7109375" style="1" customWidth="1"/>
    <col min="8243" max="8243" width="11.5703125" style="1" customWidth="1"/>
    <col min="8244" max="8244" width="2.28515625" style="1" customWidth="1"/>
    <col min="8245" max="8245" width="41" style="1" customWidth="1"/>
    <col min="8246" max="8246" width="14.28515625" style="1" customWidth="1"/>
    <col min="8247" max="8248" width="11.5703125" style="1" customWidth="1"/>
    <col min="8249" max="8249" width="21.85546875" style="1" customWidth="1"/>
    <col min="8250" max="8441" width="11.5703125" style="1"/>
    <col min="8442" max="8442" width="21.85546875" style="1" customWidth="1"/>
    <col min="8443" max="8443" width="13.85546875" style="1" customWidth="1"/>
    <col min="8444" max="8444" width="38.7109375" style="1" customWidth="1"/>
    <col min="8445" max="8445" width="3" style="1" bestFit="1" customWidth="1"/>
    <col min="8446" max="8446" width="32.28515625" style="1" customWidth="1"/>
    <col min="8447" max="8447" width="46.28515625" style="1" customWidth="1"/>
    <col min="8448" max="8448" width="19" style="1" customWidth="1"/>
    <col min="8449" max="8449" width="0" style="1" hidden="1" customWidth="1"/>
    <col min="8450" max="8450" width="17.7109375" style="1" customWidth="1"/>
    <col min="8451" max="8451" width="0" style="1" hidden="1" customWidth="1"/>
    <col min="8452" max="8452" width="22.28515625" style="1" customWidth="1"/>
    <col min="8453" max="8453" width="5.28515625" style="1" customWidth="1"/>
    <col min="8454" max="8454" width="36.28515625" style="1" customWidth="1"/>
    <col min="8455" max="8455" width="5.7109375" style="1" customWidth="1"/>
    <col min="8456" max="8456" width="0" style="1" hidden="1" customWidth="1"/>
    <col min="8457" max="8457" width="20.7109375" style="1" customWidth="1"/>
    <col min="8458" max="8458" width="4.85546875" style="1" customWidth="1"/>
    <col min="8459" max="8459" width="0" style="1" hidden="1" customWidth="1"/>
    <col min="8460" max="8460" width="24.7109375" style="1" customWidth="1"/>
    <col min="8461" max="8461" width="12.28515625" style="1" customWidth="1"/>
    <col min="8462" max="8462" width="0" style="1" hidden="1" customWidth="1"/>
    <col min="8463" max="8463" width="3.42578125" style="1" customWidth="1"/>
    <col min="8464" max="8464" width="0" style="1" hidden="1" customWidth="1"/>
    <col min="8465" max="8465" width="17.7109375" style="1" customWidth="1"/>
    <col min="8466" max="8466" width="3.42578125" style="1" customWidth="1"/>
    <col min="8467" max="8467" width="0" style="1" hidden="1" customWidth="1"/>
    <col min="8468" max="8468" width="23.7109375" style="1" customWidth="1"/>
    <col min="8469" max="8469" width="10" style="1" customWidth="1"/>
    <col min="8470" max="8470" width="0" style="1" hidden="1" customWidth="1"/>
    <col min="8471" max="8472" width="14.7109375" style="1" customWidth="1"/>
    <col min="8473" max="8473" width="12.85546875" style="1" customWidth="1"/>
    <col min="8474" max="8474" width="3.28515625" style="1" customWidth="1"/>
    <col min="8475" max="8475" width="30.28515625" style="1" customWidth="1"/>
    <col min="8476" max="8476" width="5" style="1" customWidth="1"/>
    <col min="8477" max="8477" width="0" style="1" hidden="1" customWidth="1"/>
    <col min="8478" max="8478" width="14.28515625" style="1" customWidth="1"/>
    <col min="8479" max="8479" width="5.7109375" style="1" customWidth="1"/>
    <col min="8480" max="8480" width="0" style="1" hidden="1" customWidth="1"/>
    <col min="8481" max="8481" width="17.28515625" style="1" customWidth="1"/>
    <col min="8482" max="8482" width="12.7109375" style="1" customWidth="1"/>
    <col min="8483" max="8483" width="0" style="1" hidden="1" customWidth="1"/>
    <col min="8484" max="8484" width="5.28515625" style="1" customWidth="1"/>
    <col min="8485" max="8485" width="0" style="1" hidden="1" customWidth="1"/>
    <col min="8486" max="8486" width="17" style="1" customWidth="1"/>
    <col min="8487" max="8487" width="6.28515625" style="1" customWidth="1"/>
    <col min="8488" max="8488" width="0" style="1" hidden="1" customWidth="1"/>
    <col min="8489" max="8489" width="14.28515625" style="1" customWidth="1"/>
    <col min="8490" max="8490" width="7.5703125" style="1" customWidth="1"/>
    <col min="8491" max="8491" width="0" style="1" hidden="1" customWidth="1"/>
    <col min="8492" max="8493" width="14.28515625" style="1" customWidth="1"/>
    <col min="8494" max="8494" width="20.85546875" style="1" customWidth="1"/>
    <col min="8495" max="8495" width="14.42578125" style="1" customWidth="1"/>
    <col min="8496" max="8496" width="15" style="1" customWidth="1"/>
    <col min="8497" max="8497" width="2.7109375" style="1" customWidth="1"/>
    <col min="8498" max="8498" width="11.7109375" style="1" customWidth="1"/>
    <col min="8499" max="8499" width="11.5703125" style="1" customWidth="1"/>
    <col min="8500" max="8500" width="2.28515625" style="1" customWidth="1"/>
    <col min="8501" max="8501" width="41" style="1" customWidth="1"/>
    <col min="8502" max="8502" width="14.28515625" style="1" customWidth="1"/>
    <col min="8503" max="8504" width="11.5703125" style="1" customWidth="1"/>
    <col min="8505" max="8505" width="21.85546875" style="1" customWidth="1"/>
    <col min="8506" max="8697" width="11.5703125" style="1"/>
    <col min="8698" max="8698" width="21.85546875" style="1" customWidth="1"/>
    <col min="8699" max="8699" width="13.85546875" style="1" customWidth="1"/>
    <col min="8700" max="8700" width="38.7109375" style="1" customWidth="1"/>
    <col min="8701" max="8701" width="3" style="1" bestFit="1" customWidth="1"/>
    <col min="8702" max="8702" width="32.28515625" style="1" customWidth="1"/>
    <col min="8703" max="8703" width="46.28515625" style="1" customWidth="1"/>
    <col min="8704" max="8704" width="19" style="1" customWidth="1"/>
    <col min="8705" max="8705" width="0" style="1" hidden="1" customWidth="1"/>
    <col min="8706" max="8706" width="17.7109375" style="1" customWidth="1"/>
    <col min="8707" max="8707" width="0" style="1" hidden="1" customWidth="1"/>
    <col min="8708" max="8708" width="22.28515625" style="1" customWidth="1"/>
    <col min="8709" max="8709" width="5.28515625" style="1" customWidth="1"/>
    <col min="8710" max="8710" width="36.28515625" style="1" customWidth="1"/>
    <col min="8711" max="8711" width="5.7109375" style="1" customWidth="1"/>
    <col min="8712" max="8712" width="0" style="1" hidden="1" customWidth="1"/>
    <col min="8713" max="8713" width="20.7109375" style="1" customWidth="1"/>
    <col min="8714" max="8714" width="4.85546875" style="1" customWidth="1"/>
    <col min="8715" max="8715" width="0" style="1" hidden="1" customWidth="1"/>
    <col min="8716" max="8716" width="24.7109375" style="1" customWidth="1"/>
    <col min="8717" max="8717" width="12.28515625" style="1" customWidth="1"/>
    <col min="8718" max="8718" width="0" style="1" hidden="1" customWidth="1"/>
    <col min="8719" max="8719" width="3.42578125" style="1" customWidth="1"/>
    <col min="8720" max="8720" width="0" style="1" hidden="1" customWidth="1"/>
    <col min="8721" max="8721" width="17.7109375" style="1" customWidth="1"/>
    <col min="8722" max="8722" width="3.42578125" style="1" customWidth="1"/>
    <col min="8723" max="8723" width="0" style="1" hidden="1" customWidth="1"/>
    <col min="8724" max="8724" width="23.7109375" style="1" customWidth="1"/>
    <col min="8725" max="8725" width="10" style="1" customWidth="1"/>
    <col min="8726" max="8726" width="0" style="1" hidden="1" customWidth="1"/>
    <col min="8727" max="8728" width="14.7109375" style="1" customWidth="1"/>
    <col min="8729" max="8729" width="12.85546875" style="1" customWidth="1"/>
    <col min="8730" max="8730" width="3.28515625" style="1" customWidth="1"/>
    <col min="8731" max="8731" width="30.28515625" style="1" customWidth="1"/>
    <col min="8732" max="8732" width="5" style="1" customWidth="1"/>
    <col min="8733" max="8733" width="0" style="1" hidden="1" customWidth="1"/>
    <col min="8734" max="8734" width="14.28515625" style="1" customWidth="1"/>
    <col min="8735" max="8735" width="5.7109375" style="1" customWidth="1"/>
    <col min="8736" max="8736" width="0" style="1" hidden="1" customWidth="1"/>
    <col min="8737" max="8737" width="17.28515625" style="1" customWidth="1"/>
    <col min="8738" max="8738" width="12.7109375" style="1" customWidth="1"/>
    <col min="8739" max="8739" width="0" style="1" hidden="1" customWidth="1"/>
    <col min="8740" max="8740" width="5.28515625" style="1" customWidth="1"/>
    <col min="8741" max="8741" width="0" style="1" hidden="1" customWidth="1"/>
    <col min="8742" max="8742" width="17" style="1" customWidth="1"/>
    <col min="8743" max="8743" width="6.28515625" style="1" customWidth="1"/>
    <col min="8744" max="8744" width="0" style="1" hidden="1" customWidth="1"/>
    <col min="8745" max="8745" width="14.28515625" style="1" customWidth="1"/>
    <col min="8746" max="8746" width="7.5703125" style="1" customWidth="1"/>
    <col min="8747" max="8747" width="0" style="1" hidden="1" customWidth="1"/>
    <col min="8748" max="8749" width="14.28515625" style="1" customWidth="1"/>
    <col min="8750" max="8750" width="20.85546875" style="1" customWidth="1"/>
    <col min="8751" max="8751" width="14.42578125" style="1" customWidth="1"/>
    <col min="8752" max="8752" width="15" style="1" customWidth="1"/>
    <col min="8753" max="8753" width="2.7109375" style="1" customWidth="1"/>
    <col min="8754" max="8754" width="11.7109375" style="1" customWidth="1"/>
    <col min="8755" max="8755" width="11.5703125" style="1" customWidth="1"/>
    <col min="8756" max="8756" width="2.28515625" style="1" customWidth="1"/>
    <col min="8757" max="8757" width="41" style="1" customWidth="1"/>
    <col min="8758" max="8758" width="14.28515625" style="1" customWidth="1"/>
    <col min="8759" max="8760" width="11.5703125" style="1" customWidth="1"/>
    <col min="8761" max="8761" width="21.85546875" style="1" customWidth="1"/>
    <col min="8762" max="8953" width="11.5703125" style="1"/>
    <col min="8954" max="8954" width="21.85546875" style="1" customWidth="1"/>
    <col min="8955" max="8955" width="13.85546875" style="1" customWidth="1"/>
    <col min="8956" max="8956" width="38.7109375" style="1" customWidth="1"/>
    <col min="8957" max="8957" width="3" style="1" bestFit="1" customWidth="1"/>
    <col min="8958" max="8958" width="32.28515625" style="1" customWidth="1"/>
    <col min="8959" max="8959" width="46.28515625" style="1" customWidth="1"/>
    <col min="8960" max="8960" width="19" style="1" customWidth="1"/>
    <col min="8961" max="8961" width="0" style="1" hidden="1" customWidth="1"/>
    <col min="8962" max="8962" width="17.7109375" style="1" customWidth="1"/>
    <col min="8963" max="8963" width="0" style="1" hidden="1" customWidth="1"/>
    <col min="8964" max="8964" width="22.28515625" style="1" customWidth="1"/>
    <col min="8965" max="8965" width="5.28515625" style="1" customWidth="1"/>
    <col min="8966" max="8966" width="36.28515625" style="1" customWidth="1"/>
    <col min="8967" max="8967" width="5.7109375" style="1" customWidth="1"/>
    <col min="8968" max="8968" width="0" style="1" hidden="1" customWidth="1"/>
    <col min="8969" max="8969" width="20.7109375" style="1" customWidth="1"/>
    <col min="8970" max="8970" width="4.85546875" style="1" customWidth="1"/>
    <col min="8971" max="8971" width="0" style="1" hidden="1" customWidth="1"/>
    <col min="8972" max="8972" width="24.7109375" style="1" customWidth="1"/>
    <col min="8973" max="8973" width="12.28515625" style="1" customWidth="1"/>
    <col min="8974" max="8974" width="0" style="1" hidden="1" customWidth="1"/>
    <col min="8975" max="8975" width="3.42578125" style="1" customWidth="1"/>
    <col min="8976" max="8976" width="0" style="1" hidden="1" customWidth="1"/>
    <col min="8977" max="8977" width="17.7109375" style="1" customWidth="1"/>
    <col min="8978" max="8978" width="3.42578125" style="1" customWidth="1"/>
    <col min="8979" max="8979" width="0" style="1" hidden="1" customWidth="1"/>
    <col min="8980" max="8980" width="23.7109375" style="1" customWidth="1"/>
    <col min="8981" max="8981" width="10" style="1" customWidth="1"/>
    <col min="8982" max="8982" width="0" style="1" hidden="1" customWidth="1"/>
    <col min="8983" max="8984" width="14.7109375" style="1" customWidth="1"/>
    <col min="8985" max="8985" width="12.85546875" style="1" customWidth="1"/>
    <col min="8986" max="8986" width="3.28515625" style="1" customWidth="1"/>
    <col min="8987" max="8987" width="30.28515625" style="1" customWidth="1"/>
    <col min="8988" max="8988" width="5" style="1" customWidth="1"/>
    <col min="8989" max="8989" width="0" style="1" hidden="1" customWidth="1"/>
    <col min="8990" max="8990" width="14.28515625" style="1" customWidth="1"/>
    <col min="8991" max="8991" width="5.7109375" style="1" customWidth="1"/>
    <col min="8992" max="8992" width="0" style="1" hidden="1" customWidth="1"/>
    <col min="8993" max="8993" width="17.28515625" style="1" customWidth="1"/>
    <col min="8994" max="8994" width="12.7109375" style="1" customWidth="1"/>
    <col min="8995" max="8995" width="0" style="1" hidden="1" customWidth="1"/>
    <col min="8996" max="8996" width="5.28515625" style="1" customWidth="1"/>
    <col min="8997" max="8997" width="0" style="1" hidden="1" customWidth="1"/>
    <col min="8998" max="8998" width="17" style="1" customWidth="1"/>
    <col min="8999" max="8999" width="6.28515625" style="1" customWidth="1"/>
    <col min="9000" max="9000" width="0" style="1" hidden="1" customWidth="1"/>
    <col min="9001" max="9001" width="14.28515625" style="1" customWidth="1"/>
    <col min="9002" max="9002" width="7.5703125" style="1" customWidth="1"/>
    <col min="9003" max="9003" width="0" style="1" hidden="1" customWidth="1"/>
    <col min="9004" max="9005" width="14.28515625" style="1" customWidth="1"/>
    <col min="9006" max="9006" width="20.85546875" style="1" customWidth="1"/>
    <col min="9007" max="9007" width="14.42578125" style="1" customWidth="1"/>
    <col min="9008" max="9008" width="15" style="1" customWidth="1"/>
    <col min="9009" max="9009" width="2.7109375" style="1" customWidth="1"/>
    <col min="9010" max="9010" width="11.7109375" style="1" customWidth="1"/>
    <col min="9011" max="9011" width="11.5703125" style="1" customWidth="1"/>
    <col min="9012" max="9012" width="2.28515625" style="1" customWidth="1"/>
    <col min="9013" max="9013" width="41" style="1" customWidth="1"/>
    <col min="9014" max="9014" width="14.28515625" style="1" customWidth="1"/>
    <col min="9015" max="9016" width="11.5703125" style="1" customWidth="1"/>
    <col min="9017" max="9017" width="21.85546875" style="1" customWidth="1"/>
    <col min="9018" max="9209" width="11.5703125" style="1"/>
    <col min="9210" max="9210" width="21.85546875" style="1" customWidth="1"/>
    <col min="9211" max="9211" width="13.85546875" style="1" customWidth="1"/>
    <col min="9212" max="9212" width="38.7109375" style="1" customWidth="1"/>
    <col min="9213" max="9213" width="3" style="1" bestFit="1" customWidth="1"/>
    <col min="9214" max="9214" width="32.28515625" style="1" customWidth="1"/>
    <col min="9215" max="9215" width="46.28515625" style="1" customWidth="1"/>
    <col min="9216" max="9216" width="19" style="1" customWidth="1"/>
    <col min="9217" max="9217" width="0" style="1" hidden="1" customWidth="1"/>
    <col min="9218" max="9218" width="17.7109375" style="1" customWidth="1"/>
    <col min="9219" max="9219" width="0" style="1" hidden="1" customWidth="1"/>
    <col min="9220" max="9220" width="22.28515625" style="1" customWidth="1"/>
    <col min="9221" max="9221" width="5.28515625" style="1" customWidth="1"/>
    <col min="9222" max="9222" width="36.28515625" style="1" customWidth="1"/>
    <col min="9223" max="9223" width="5.7109375" style="1" customWidth="1"/>
    <col min="9224" max="9224" width="0" style="1" hidden="1" customWidth="1"/>
    <col min="9225" max="9225" width="20.7109375" style="1" customWidth="1"/>
    <col min="9226" max="9226" width="4.85546875" style="1" customWidth="1"/>
    <col min="9227" max="9227" width="0" style="1" hidden="1" customWidth="1"/>
    <col min="9228" max="9228" width="24.7109375" style="1" customWidth="1"/>
    <col min="9229" max="9229" width="12.28515625" style="1" customWidth="1"/>
    <col min="9230" max="9230" width="0" style="1" hidden="1" customWidth="1"/>
    <col min="9231" max="9231" width="3.42578125" style="1" customWidth="1"/>
    <col min="9232" max="9232" width="0" style="1" hidden="1" customWidth="1"/>
    <col min="9233" max="9233" width="17.7109375" style="1" customWidth="1"/>
    <col min="9234" max="9234" width="3.42578125" style="1" customWidth="1"/>
    <col min="9235" max="9235" width="0" style="1" hidden="1" customWidth="1"/>
    <col min="9236" max="9236" width="23.7109375" style="1" customWidth="1"/>
    <col min="9237" max="9237" width="10" style="1" customWidth="1"/>
    <col min="9238" max="9238" width="0" style="1" hidden="1" customWidth="1"/>
    <col min="9239" max="9240" width="14.7109375" style="1" customWidth="1"/>
    <col min="9241" max="9241" width="12.85546875" style="1" customWidth="1"/>
    <col min="9242" max="9242" width="3.28515625" style="1" customWidth="1"/>
    <col min="9243" max="9243" width="30.28515625" style="1" customWidth="1"/>
    <col min="9244" max="9244" width="5" style="1" customWidth="1"/>
    <col min="9245" max="9245" width="0" style="1" hidden="1" customWidth="1"/>
    <col min="9246" max="9246" width="14.28515625" style="1" customWidth="1"/>
    <col min="9247" max="9247" width="5.7109375" style="1" customWidth="1"/>
    <col min="9248" max="9248" width="0" style="1" hidden="1" customWidth="1"/>
    <col min="9249" max="9249" width="17.28515625" style="1" customWidth="1"/>
    <col min="9250" max="9250" width="12.7109375" style="1" customWidth="1"/>
    <col min="9251" max="9251" width="0" style="1" hidden="1" customWidth="1"/>
    <col min="9252" max="9252" width="5.28515625" style="1" customWidth="1"/>
    <col min="9253" max="9253" width="0" style="1" hidden="1" customWidth="1"/>
    <col min="9254" max="9254" width="17" style="1" customWidth="1"/>
    <col min="9255" max="9255" width="6.28515625" style="1" customWidth="1"/>
    <col min="9256" max="9256" width="0" style="1" hidden="1" customWidth="1"/>
    <col min="9257" max="9257" width="14.28515625" style="1" customWidth="1"/>
    <col min="9258" max="9258" width="7.5703125" style="1" customWidth="1"/>
    <col min="9259" max="9259" width="0" style="1" hidden="1" customWidth="1"/>
    <col min="9260" max="9261" width="14.28515625" style="1" customWidth="1"/>
    <col min="9262" max="9262" width="20.85546875" style="1" customWidth="1"/>
    <col min="9263" max="9263" width="14.42578125" style="1" customWidth="1"/>
    <col min="9264" max="9264" width="15" style="1" customWidth="1"/>
    <col min="9265" max="9265" width="2.7109375" style="1" customWidth="1"/>
    <col min="9266" max="9266" width="11.7109375" style="1" customWidth="1"/>
    <col min="9267" max="9267" width="11.5703125" style="1" customWidth="1"/>
    <col min="9268" max="9268" width="2.28515625" style="1" customWidth="1"/>
    <col min="9269" max="9269" width="41" style="1" customWidth="1"/>
    <col min="9270" max="9270" width="14.28515625" style="1" customWidth="1"/>
    <col min="9271" max="9272" width="11.5703125" style="1" customWidth="1"/>
    <col min="9273" max="9273" width="21.85546875" style="1" customWidth="1"/>
    <col min="9274" max="9465" width="11.5703125" style="1"/>
    <col min="9466" max="9466" width="21.85546875" style="1" customWidth="1"/>
    <col min="9467" max="9467" width="13.85546875" style="1" customWidth="1"/>
    <col min="9468" max="9468" width="38.7109375" style="1" customWidth="1"/>
    <col min="9469" max="9469" width="3" style="1" bestFit="1" customWidth="1"/>
    <col min="9470" max="9470" width="32.28515625" style="1" customWidth="1"/>
    <col min="9471" max="9471" width="46.28515625" style="1" customWidth="1"/>
    <col min="9472" max="9472" width="19" style="1" customWidth="1"/>
    <col min="9473" max="9473" width="0" style="1" hidden="1" customWidth="1"/>
    <col min="9474" max="9474" width="17.7109375" style="1" customWidth="1"/>
    <col min="9475" max="9475" width="0" style="1" hidden="1" customWidth="1"/>
    <col min="9476" max="9476" width="22.28515625" style="1" customWidth="1"/>
    <col min="9477" max="9477" width="5.28515625" style="1" customWidth="1"/>
    <col min="9478" max="9478" width="36.28515625" style="1" customWidth="1"/>
    <col min="9479" max="9479" width="5.7109375" style="1" customWidth="1"/>
    <col min="9480" max="9480" width="0" style="1" hidden="1" customWidth="1"/>
    <col min="9481" max="9481" width="20.7109375" style="1" customWidth="1"/>
    <col min="9482" max="9482" width="4.85546875" style="1" customWidth="1"/>
    <col min="9483" max="9483" width="0" style="1" hidden="1" customWidth="1"/>
    <col min="9484" max="9484" width="24.7109375" style="1" customWidth="1"/>
    <col min="9485" max="9485" width="12.28515625" style="1" customWidth="1"/>
    <col min="9486" max="9486" width="0" style="1" hidden="1" customWidth="1"/>
    <col min="9487" max="9487" width="3.42578125" style="1" customWidth="1"/>
    <col min="9488" max="9488" width="0" style="1" hidden="1" customWidth="1"/>
    <col min="9489" max="9489" width="17.7109375" style="1" customWidth="1"/>
    <col min="9490" max="9490" width="3.42578125" style="1" customWidth="1"/>
    <col min="9491" max="9491" width="0" style="1" hidden="1" customWidth="1"/>
    <col min="9492" max="9492" width="23.7109375" style="1" customWidth="1"/>
    <col min="9493" max="9493" width="10" style="1" customWidth="1"/>
    <col min="9494" max="9494" width="0" style="1" hidden="1" customWidth="1"/>
    <col min="9495" max="9496" width="14.7109375" style="1" customWidth="1"/>
    <col min="9497" max="9497" width="12.85546875" style="1" customWidth="1"/>
    <col min="9498" max="9498" width="3.28515625" style="1" customWidth="1"/>
    <col min="9499" max="9499" width="30.28515625" style="1" customWidth="1"/>
    <col min="9500" max="9500" width="5" style="1" customWidth="1"/>
    <col min="9501" max="9501" width="0" style="1" hidden="1" customWidth="1"/>
    <col min="9502" max="9502" width="14.28515625" style="1" customWidth="1"/>
    <col min="9503" max="9503" width="5.7109375" style="1" customWidth="1"/>
    <col min="9504" max="9504" width="0" style="1" hidden="1" customWidth="1"/>
    <col min="9505" max="9505" width="17.28515625" style="1" customWidth="1"/>
    <col min="9506" max="9506" width="12.7109375" style="1" customWidth="1"/>
    <col min="9507" max="9507" width="0" style="1" hidden="1" customWidth="1"/>
    <col min="9508" max="9508" width="5.28515625" style="1" customWidth="1"/>
    <col min="9509" max="9509" width="0" style="1" hidden="1" customWidth="1"/>
    <col min="9510" max="9510" width="17" style="1" customWidth="1"/>
    <col min="9511" max="9511" width="6.28515625" style="1" customWidth="1"/>
    <col min="9512" max="9512" width="0" style="1" hidden="1" customWidth="1"/>
    <col min="9513" max="9513" width="14.28515625" style="1" customWidth="1"/>
    <col min="9514" max="9514" width="7.5703125" style="1" customWidth="1"/>
    <col min="9515" max="9515" width="0" style="1" hidden="1" customWidth="1"/>
    <col min="9516" max="9517" width="14.28515625" style="1" customWidth="1"/>
    <col min="9518" max="9518" width="20.85546875" style="1" customWidth="1"/>
    <col min="9519" max="9519" width="14.42578125" style="1" customWidth="1"/>
    <col min="9520" max="9520" width="15" style="1" customWidth="1"/>
    <col min="9521" max="9521" width="2.7109375" style="1" customWidth="1"/>
    <col min="9522" max="9522" width="11.7109375" style="1" customWidth="1"/>
    <col min="9523" max="9523" width="11.5703125" style="1" customWidth="1"/>
    <col min="9524" max="9524" width="2.28515625" style="1" customWidth="1"/>
    <col min="9525" max="9525" width="41" style="1" customWidth="1"/>
    <col min="9526" max="9526" width="14.28515625" style="1" customWidth="1"/>
    <col min="9527" max="9528" width="11.5703125" style="1" customWidth="1"/>
    <col min="9529" max="9529" width="21.85546875" style="1" customWidth="1"/>
    <col min="9530" max="9721" width="11.5703125" style="1"/>
    <col min="9722" max="9722" width="21.85546875" style="1" customWidth="1"/>
    <col min="9723" max="9723" width="13.85546875" style="1" customWidth="1"/>
    <col min="9724" max="9724" width="38.7109375" style="1" customWidth="1"/>
    <col min="9725" max="9725" width="3" style="1" bestFit="1" customWidth="1"/>
    <col min="9726" max="9726" width="32.28515625" style="1" customWidth="1"/>
    <col min="9727" max="9727" width="46.28515625" style="1" customWidth="1"/>
    <col min="9728" max="9728" width="19" style="1" customWidth="1"/>
    <col min="9729" max="9729" width="0" style="1" hidden="1" customWidth="1"/>
    <col min="9730" max="9730" width="17.7109375" style="1" customWidth="1"/>
    <col min="9731" max="9731" width="0" style="1" hidden="1" customWidth="1"/>
    <col min="9732" max="9732" width="22.28515625" style="1" customWidth="1"/>
    <col min="9733" max="9733" width="5.28515625" style="1" customWidth="1"/>
    <col min="9734" max="9734" width="36.28515625" style="1" customWidth="1"/>
    <col min="9735" max="9735" width="5.7109375" style="1" customWidth="1"/>
    <col min="9736" max="9736" width="0" style="1" hidden="1" customWidth="1"/>
    <col min="9737" max="9737" width="20.7109375" style="1" customWidth="1"/>
    <col min="9738" max="9738" width="4.85546875" style="1" customWidth="1"/>
    <col min="9739" max="9739" width="0" style="1" hidden="1" customWidth="1"/>
    <col min="9740" max="9740" width="24.7109375" style="1" customWidth="1"/>
    <col min="9741" max="9741" width="12.28515625" style="1" customWidth="1"/>
    <col min="9742" max="9742" width="0" style="1" hidden="1" customWidth="1"/>
    <col min="9743" max="9743" width="3.42578125" style="1" customWidth="1"/>
    <col min="9744" max="9744" width="0" style="1" hidden="1" customWidth="1"/>
    <col min="9745" max="9745" width="17.7109375" style="1" customWidth="1"/>
    <col min="9746" max="9746" width="3.42578125" style="1" customWidth="1"/>
    <col min="9747" max="9747" width="0" style="1" hidden="1" customWidth="1"/>
    <col min="9748" max="9748" width="23.7109375" style="1" customWidth="1"/>
    <col min="9749" max="9749" width="10" style="1" customWidth="1"/>
    <col min="9750" max="9750" width="0" style="1" hidden="1" customWidth="1"/>
    <col min="9751" max="9752" width="14.7109375" style="1" customWidth="1"/>
    <col min="9753" max="9753" width="12.85546875" style="1" customWidth="1"/>
    <col min="9754" max="9754" width="3.28515625" style="1" customWidth="1"/>
    <col min="9755" max="9755" width="30.28515625" style="1" customWidth="1"/>
    <col min="9756" max="9756" width="5" style="1" customWidth="1"/>
    <col min="9757" max="9757" width="0" style="1" hidden="1" customWidth="1"/>
    <col min="9758" max="9758" width="14.28515625" style="1" customWidth="1"/>
    <col min="9759" max="9759" width="5.7109375" style="1" customWidth="1"/>
    <col min="9760" max="9760" width="0" style="1" hidden="1" customWidth="1"/>
    <col min="9761" max="9761" width="17.28515625" style="1" customWidth="1"/>
    <col min="9762" max="9762" width="12.7109375" style="1" customWidth="1"/>
    <col min="9763" max="9763" width="0" style="1" hidden="1" customWidth="1"/>
    <col min="9764" max="9764" width="5.28515625" style="1" customWidth="1"/>
    <col min="9765" max="9765" width="0" style="1" hidden="1" customWidth="1"/>
    <col min="9766" max="9766" width="17" style="1" customWidth="1"/>
    <col min="9767" max="9767" width="6.28515625" style="1" customWidth="1"/>
    <col min="9768" max="9768" width="0" style="1" hidden="1" customWidth="1"/>
    <col min="9769" max="9769" width="14.28515625" style="1" customWidth="1"/>
    <col min="9770" max="9770" width="7.5703125" style="1" customWidth="1"/>
    <col min="9771" max="9771" width="0" style="1" hidden="1" customWidth="1"/>
    <col min="9772" max="9773" width="14.28515625" style="1" customWidth="1"/>
    <col min="9774" max="9774" width="20.85546875" style="1" customWidth="1"/>
    <col min="9775" max="9775" width="14.42578125" style="1" customWidth="1"/>
    <col min="9776" max="9776" width="15" style="1" customWidth="1"/>
    <col min="9777" max="9777" width="2.7109375" style="1" customWidth="1"/>
    <col min="9778" max="9778" width="11.7109375" style="1" customWidth="1"/>
    <col min="9779" max="9779" width="11.5703125" style="1" customWidth="1"/>
    <col min="9780" max="9780" width="2.28515625" style="1" customWidth="1"/>
    <col min="9781" max="9781" width="41" style="1" customWidth="1"/>
    <col min="9782" max="9782" width="14.28515625" style="1" customWidth="1"/>
    <col min="9783" max="9784" width="11.5703125" style="1" customWidth="1"/>
    <col min="9785" max="9785" width="21.85546875" style="1" customWidth="1"/>
    <col min="9786" max="9977" width="11.5703125" style="1"/>
    <col min="9978" max="9978" width="21.85546875" style="1" customWidth="1"/>
    <col min="9979" max="9979" width="13.85546875" style="1" customWidth="1"/>
    <col min="9980" max="9980" width="38.7109375" style="1" customWidth="1"/>
    <col min="9981" max="9981" width="3" style="1" bestFit="1" customWidth="1"/>
    <col min="9982" max="9982" width="32.28515625" style="1" customWidth="1"/>
    <col min="9983" max="9983" width="46.28515625" style="1" customWidth="1"/>
    <col min="9984" max="9984" width="19" style="1" customWidth="1"/>
    <col min="9985" max="9985" width="0" style="1" hidden="1" customWidth="1"/>
    <col min="9986" max="9986" width="17.7109375" style="1" customWidth="1"/>
    <col min="9987" max="9987" width="0" style="1" hidden="1" customWidth="1"/>
    <col min="9988" max="9988" width="22.28515625" style="1" customWidth="1"/>
    <col min="9989" max="9989" width="5.28515625" style="1" customWidth="1"/>
    <col min="9990" max="9990" width="36.28515625" style="1" customWidth="1"/>
    <col min="9991" max="9991" width="5.7109375" style="1" customWidth="1"/>
    <col min="9992" max="9992" width="0" style="1" hidden="1" customWidth="1"/>
    <col min="9993" max="9993" width="20.7109375" style="1" customWidth="1"/>
    <col min="9994" max="9994" width="4.85546875" style="1" customWidth="1"/>
    <col min="9995" max="9995" width="0" style="1" hidden="1" customWidth="1"/>
    <col min="9996" max="9996" width="24.7109375" style="1" customWidth="1"/>
    <col min="9997" max="9997" width="12.28515625" style="1" customWidth="1"/>
    <col min="9998" max="9998" width="0" style="1" hidden="1" customWidth="1"/>
    <col min="9999" max="9999" width="3.42578125" style="1" customWidth="1"/>
    <col min="10000" max="10000" width="0" style="1" hidden="1" customWidth="1"/>
    <col min="10001" max="10001" width="17.7109375" style="1" customWidth="1"/>
    <col min="10002" max="10002" width="3.42578125" style="1" customWidth="1"/>
    <col min="10003" max="10003" width="0" style="1" hidden="1" customWidth="1"/>
    <col min="10004" max="10004" width="23.7109375" style="1" customWidth="1"/>
    <col min="10005" max="10005" width="10" style="1" customWidth="1"/>
    <col min="10006" max="10006" width="0" style="1" hidden="1" customWidth="1"/>
    <col min="10007" max="10008" width="14.7109375" style="1" customWidth="1"/>
    <col min="10009" max="10009" width="12.85546875" style="1" customWidth="1"/>
    <col min="10010" max="10010" width="3.28515625" style="1" customWidth="1"/>
    <col min="10011" max="10011" width="30.28515625" style="1" customWidth="1"/>
    <col min="10012" max="10012" width="5" style="1" customWidth="1"/>
    <col min="10013" max="10013" width="0" style="1" hidden="1" customWidth="1"/>
    <col min="10014" max="10014" width="14.28515625" style="1" customWidth="1"/>
    <col min="10015" max="10015" width="5.7109375" style="1" customWidth="1"/>
    <col min="10016" max="10016" width="0" style="1" hidden="1" customWidth="1"/>
    <col min="10017" max="10017" width="17.28515625" style="1" customWidth="1"/>
    <col min="10018" max="10018" width="12.7109375" style="1" customWidth="1"/>
    <col min="10019" max="10019" width="0" style="1" hidden="1" customWidth="1"/>
    <col min="10020" max="10020" width="5.28515625" style="1" customWidth="1"/>
    <col min="10021" max="10021" width="0" style="1" hidden="1" customWidth="1"/>
    <col min="10022" max="10022" width="17" style="1" customWidth="1"/>
    <col min="10023" max="10023" width="6.28515625" style="1" customWidth="1"/>
    <col min="10024" max="10024" width="0" style="1" hidden="1" customWidth="1"/>
    <col min="10025" max="10025" width="14.28515625" style="1" customWidth="1"/>
    <col min="10026" max="10026" width="7.5703125" style="1" customWidth="1"/>
    <col min="10027" max="10027" width="0" style="1" hidden="1" customWidth="1"/>
    <col min="10028" max="10029" width="14.28515625" style="1" customWidth="1"/>
    <col min="10030" max="10030" width="20.85546875" style="1" customWidth="1"/>
    <col min="10031" max="10031" width="14.42578125" style="1" customWidth="1"/>
    <col min="10032" max="10032" width="15" style="1" customWidth="1"/>
    <col min="10033" max="10033" width="2.7109375" style="1" customWidth="1"/>
    <col min="10034" max="10034" width="11.7109375" style="1" customWidth="1"/>
    <col min="10035" max="10035" width="11.5703125" style="1" customWidth="1"/>
    <col min="10036" max="10036" width="2.28515625" style="1" customWidth="1"/>
    <col min="10037" max="10037" width="41" style="1" customWidth="1"/>
    <col min="10038" max="10038" width="14.28515625" style="1" customWidth="1"/>
    <col min="10039" max="10040" width="11.5703125" style="1" customWidth="1"/>
    <col min="10041" max="10041" width="21.85546875" style="1" customWidth="1"/>
    <col min="10042" max="10233" width="11.5703125" style="1"/>
    <col min="10234" max="10234" width="21.85546875" style="1" customWidth="1"/>
    <col min="10235" max="10235" width="13.85546875" style="1" customWidth="1"/>
    <col min="10236" max="10236" width="38.7109375" style="1" customWidth="1"/>
    <col min="10237" max="10237" width="3" style="1" bestFit="1" customWidth="1"/>
    <col min="10238" max="10238" width="32.28515625" style="1" customWidth="1"/>
    <col min="10239" max="10239" width="46.28515625" style="1" customWidth="1"/>
    <col min="10240" max="10240" width="19" style="1" customWidth="1"/>
    <col min="10241" max="10241" width="0" style="1" hidden="1" customWidth="1"/>
    <col min="10242" max="10242" width="17.7109375" style="1" customWidth="1"/>
    <col min="10243" max="10243" width="0" style="1" hidden="1" customWidth="1"/>
    <col min="10244" max="10244" width="22.28515625" style="1" customWidth="1"/>
    <col min="10245" max="10245" width="5.28515625" style="1" customWidth="1"/>
    <col min="10246" max="10246" width="36.28515625" style="1" customWidth="1"/>
    <col min="10247" max="10247" width="5.7109375" style="1" customWidth="1"/>
    <col min="10248" max="10248" width="0" style="1" hidden="1" customWidth="1"/>
    <col min="10249" max="10249" width="20.7109375" style="1" customWidth="1"/>
    <col min="10250" max="10250" width="4.85546875" style="1" customWidth="1"/>
    <col min="10251" max="10251" width="0" style="1" hidden="1" customWidth="1"/>
    <col min="10252" max="10252" width="24.7109375" style="1" customWidth="1"/>
    <col min="10253" max="10253" width="12.28515625" style="1" customWidth="1"/>
    <col min="10254" max="10254" width="0" style="1" hidden="1" customWidth="1"/>
    <col min="10255" max="10255" width="3.42578125" style="1" customWidth="1"/>
    <col min="10256" max="10256" width="0" style="1" hidden="1" customWidth="1"/>
    <col min="10257" max="10257" width="17.7109375" style="1" customWidth="1"/>
    <col min="10258" max="10258" width="3.42578125" style="1" customWidth="1"/>
    <col min="10259" max="10259" width="0" style="1" hidden="1" customWidth="1"/>
    <col min="10260" max="10260" width="23.7109375" style="1" customWidth="1"/>
    <col min="10261" max="10261" width="10" style="1" customWidth="1"/>
    <col min="10262" max="10262" width="0" style="1" hidden="1" customWidth="1"/>
    <col min="10263" max="10264" width="14.7109375" style="1" customWidth="1"/>
    <col min="10265" max="10265" width="12.85546875" style="1" customWidth="1"/>
    <col min="10266" max="10266" width="3.28515625" style="1" customWidth="1"/>
    <col min="10267" max="10267" width="30.28515625" style="1" customWidth="1"/>
    <col min="10268" max="10268" width="5" style="1" customWidth="1"/>
    <col min="10269" max="10269" width="0" style="1" hidden="1" customWidth="1"/>
    <col min="10270" max="10270" width="14.28515625" style="1" customWidth="1"/>
    <col min="10271" max="10271" width="5.7109375" style="1" customWidth="1"/>
    <col min="10272" max="10272" width="0" style="1" hidden="1" customWidth="1"/>
    <col min="10273" max="10273" width="17.28515625" style="1" customWidth="1"/>
    <col min="10274" max="10274" width="12.7109375" style="1" customWidth="1"/>
    <col min="10275" max="10275" width="0" style="1" hidden="1" customWidth="1"/>
    <col min="10276" max="10276" width="5.28515625" style="1" customWidth="1"/>
    <col min="10277" max="10277" width="0" style="1" hidden="1" customWidth="1"/>
    <col min="10278" max="10278" width="17" style="1" customWidth="1"/>
    <col min="10279" max="10279" width="6.28515625" style="1" customWidth="1"/>
    <col min="10280" max="10280" width="0" style="1" hidden="1" customWidth="1"/>
    <col min="10281" max="10281" width="14.28515625" style="1" customWidth="1"/>
    <col min="10282" max="10282" width="7.5703125" style="1" customWidth="1"/>
    <col min="10283" max="10283" width="0" style="1" hidden="1" customWidth="1"/>
    <col min="10284" max="10285" width="14.28515625" style="1" customWidth="1"/>
    <col min="10286" max="10286" width="20.85546875" style="1" customWidth="1"/>
    <col min="10287" max="10287" width="14.42578125" style="1" customWidth="1"/>
    <col min="10288" max="10288" width="15" style="1" customWidth="1"/>
    <col min="10289" max="10289" width="2.7109375" style="1" customWidth="1"/>
    <col min="10290" max="10290" width="11.7109375" style="1" customWidth="1"/>
    <col min="10291" max="10291" width="11.5703125" style="1" customWidth="1"/>
    <col min="10292" max="10292" width="2.28515625" style="1" customWidth="1"/>
    <col min="10293" max="10293" width="41" style="1" customWidth="1"/>
    <col min="10294" max="10294" width="14.28515625" style="1" customWidth="1"/>
    <col min="10295" max="10296" width="11.5703125" style="1" customWidth="1"/>
    <col min="10297" max="10297" width="21.85546875" style="1" customWidth="1"/>
    <col min="10298" max="10489" width="11.5703125" style="1"/>
    <col min="10490" max="10490" width="21.85546875" style="1" customWidth="1"/>
    <col min="10491" max="10491" width="13.85546875" style="1" customWidth="1"/>
    <col min="10492" max="10492" width="38.7109375" style="1" customWidth="1"/>
    <col min="10493" max="10493" width="3" style="1" bestFit="1" customWidth="1"/>
    <col min="10494" max="10494" width="32.28515625" style="1" customWidth="1"/>
    <col min="10495" max="10495" width="46.28515625" style="1" customWidth="1"/>
    <col min="10496" max="10496" width="19" style="1" customWidth="1"/>
    <col min="10497" max="10497" width="0" style="1" hidden="1" customWidth="1"/>
    <col min="10498" max="10498" width="17.7109375" style="1" customWidth="1"/>
    <col min="10499" max="10499" width="0" style="1" hidden="1" customWidth="1"/>
    <col min="10500" max="10500" width="22.28515625" style="1" customWidth="1"/>
    <col min="10501" max="10501" width="5.28515625" style="1" customWidth="1"/>
    <col min="10502" max="10502" width="36.28515625" style="1" customWidth="1"/>
    <col min="10503" max="10503" width="5.7109375" style="1" customWidth="1"/>
    <col min="10504" max="10504" width="0" style="1" hidden="1" customWidth="1"/>
    <col min="10505" max="10505" width="20.7109375" style="1" customWidth="1"/>
    <col min="10506" max="10506" width="4.85546875" style="1" customWidth="1"/>
    <col min="10507" max="10507" width="0" style="1" hidden="1" customWidth="1"/>
    <col min="10508" max="10508" width="24.7109375" style="1" customWidth="1"/>
    <col min="10509" max="10509" width="12.28515625" style="1" customWidth="1"/>
    <col min="10510" max="10510" width="0" style="1" hidden="1" customWidth="1"/>
    <col min="10511" max="10511" width="3.42578125" style="1" customWidth="1"/>
    <col min="10512" max="10512" width="0" style="1" hidden="1" customWidth="1"/>
    <col min="10513" max="10513" width="17.7109375" style="1" customWidth="1"/>
    <col min="10514" max="10514" width="3.42578125" style="1" customWidth="1"/>
    <col min="10515" max="10515" width="0" style="1" hidden="1" customWidth="1"/>
    <col min="10516" max="10516" width="23.7109375" style="1" customWidth="1"/>
    <col min="10517" max="10517" width="10" style="1" customWidth="1"/>
    <col min="10518" max="10518" width="0" style="1" hidden="1" customWidth="1"/>
    <col min="10519" max="10520" width="14.7109375" style="1" customWidth="1"/>
    <col min="10521" max="10521" width="12.85546875" style="1" customWidth="1"/>
    <col min="10522" max="10522" width="3.28515625" style="1" customWidth="1"/>
    <col min="10523" max="10523" width="30.28515625" style="1" customWidth="1"/>
    <col min="10524" max="10524" width="5" style="1" customWidth="1"/>
    <col min="10525" max="10525" width="0" style="1" hidden="1" customWidth="1"/>
    <col min="10526" max="10526" width="14.28515625" style="1" customWidth="1"/>
    <col min="10527" max="10527" width="5.7109375" style="1" customWidth="1"/>
    <col min="10528" max="10528" width="0" style="1" hidden="1" customWidth="1"/>
    <col min="10529" max="10529" width="17.28515625" style="1" customWidth="1"/>
    <col min="10530" max="10530" width="12.7109375" style="1" customWidth="1"/>
    <col min="10531" max="10531" width="0" style="1" hidden="1" customWidth="1"/>
    <col min="10532" max="10532" width="5.28515625" style="1" customWidth="1"/>
    <col min="10533" max="10533" width="0" style="1" hidden="1" customWidth="1"/>
    <col min="10534" max="10534" width="17" style="1" customWidth="1"/>
    <col min="10535" max="10535" width="6.28515625" style="1" customWidth="1"/>
    <col min="10536" max="10536" width="0" style="1" hidden="1" customWidth="1"/>
    <col min="10537" max="10537" width="14.28515625" style="1" customWidth="1"/>
    <col min="10538" max="10538" width="7.5703125" style="1" customWidth="1"/>
    <col min="10539" max="10539" width="0" style="1" hidden="1" customWidth="1"/>
    <col min="10540" max="10541" width="14.28515625" style="1" customWidth="1"/>
    <col min="10542" max="10542" width="20.85546875" style="1" customWidth="1"/>
    <col min="10543" max="10543" width="14.42578125" style="1" customWidth="1"/>
    <col min="10544" max="10544" width="15" style="1" customWidth="1"/>
    <col min="10545" max="10545" width="2.7109375" style="1" customWidth="1"/>
    <col min="10546" max="10546" width="11.7109375" style="1" customWidth="1"/>
    <col min="10547" max="10547" width="11.5703125" style="1" customWidth="1"/>
    <col min="10548" max="10548" width="2.28515625" style="1" customWidth="1"/>
    <col min="10549" max="10549" width="41" style="1" customWidth="1"/>
    <col min="10550" max="10550" width="14.28515625" style="1" customWidth="1"/>
    <col min="10551" max="10552" width="11.5703125" style="1" customWidth="1"/>
    <col min="10553" max="10553" width="21.85546875" style="1" customWidth="1"/>
    <col min="10554" max="10745" width="11.5703125" style="1"/>
    <col min="10746" max="10746" width="21.85546875" style="1" customWidth="1"/>
    <col min="10747" max="10747" width="13.85546875" style="1" customWidth="1"/>
    <col min="10748" max="10748" width="38.7109375" style="1" customWidth="1"/>
    <col min="10749" max="10749" width="3" style="1" bestFit="1" customWidth="1"/>
    <col min="10750" max="10750" width="32.28515625" style="1" customWidth="1"/>
    <col min="10751" max="10751" width="46.28515625" style="1" customWidth="1"/>
    <col min="10752" max="10752" width="19" style="1" customWidth="1"/>
    <col min="10753" max="10753" width="0" style="1" hidden="1" customWidth="1"/>
    <col min="10754" max="10754" width="17.7109375" style="1" customWidth="1"/>
    <col min="10755" max="10755" width="0" style="1" hidden="1" customWidth="1"/>
    <col min="10756" max="10756" width="22.28515625" style="1" customWidth="1"/>
    <col min="10757" max="10757" width="5.28515625" style="1" customWidth="1"/>
    <col min="10758" max="10758" width="36.28515625" style="1" customWidth="1"/>
    <col min="10759" max="10759" width="5.7109375" style="1" customWidth="1"/>
    <col min="10760" max="10760" width="0" style="1" hidden="1" customWidth="1"/>
    <col min="10761" max="10761" width="20.7109375" style="1" customWidth="1"/>
    <col min="10762" max="10762" width="4.85546875" style="1" customWidth="1"/>
    <col min="10763" max="10763" width="0" style="1" hidden="1" customWidth="1"/>
    <col min="10764" max="10764" width="24.7109375" style="1" customWidth="1"/>
    <col min="10765" max="10765" width="12.28515625" style="1" customWidth="1"/>
    <col min="10766" max="10766" width="0" style="1" hidden="1" customWidth="1"/>
    <col min="10767" max="10767" width="3.42578125" style="1" customWidth="1"/>
    <col min="10768" max="10768" width="0" style="1" hidden="1" customWidth="1"/>
    <col min="10769" max="10769" width="17.7109375" style="1" customWidth="1"/>
    <col min="10770" max="10770" width="3.42578125" style="1" customWidth="1"/>
    <col min="10771" max="10771" width="0" style="1" hidden="1" customWidth="1"/>
    <col min="10772" max="10772" width="23.7109375" style="1" customWidth="1"/>
    <col min="10773" max="10773" width="10" style="1" customWidth="1"/>
    <col min="10774" max="10774" width="0" style="1" hidden="1" customWidth="1"/>
    <col min="10775" max="10776" width="14.7109375" style="1" customWidth="1"/>
    <col min="10777" max="10777" width="12.85546875" style="1" customWidth="1"/>
    <col min="10778" max="10778" width="3.28515625" style="1" customWidth="1"/>
    <col min="10779" max="10779" width="30.28515625" style="1" customWidth="1"/>
    <col min="10780" max="10780" width="5" style="1" customWidth="1"/>
    <col min="10781" max="10781" width="0" style="1" hidden="1" customWidth="1"/>
    <col min="10782" max="10782" width="14.28515625" style="1" customWidth="1"/>
    <col min="10783" max="10783" width="5.7109375" style="1" customWidth="1"/>
    <col min="10784" max="10784" width="0" style="1" hidden="1" customWidth="1"/>
    <col min="10785" max="10785" width="17.28515625" style="1" customWidth="1"/>
    <col min="10786" max="10786" width="12.7109375" style="1" customWidth="1"/>
    <col min="10787" max="10787" width="0" style="1" hidden="1" customWidth="1"/>
    <col min="10788" max="10788" width="5.28515625" style="1" customWidth="1"/>
    <col min="10789" max="10789" width="0" style="1" hidden="1" customWidth="1"/>
    <col min="10790" max="10790" width="17" style="1" customWidth="1"/>
    <col min="10791" max="10791" width="6.28515625" style="1" customWidth="1"/>
    <col min="10792" max="10792" width="0" style="1" hidden="1" customWidth="1"/>
    <col min="10793" max="10793" width="14.28515625" style="1" customWidth="1"/>
    <col min="10794" max="10794" width="7.5703125" style="1" customWidth="1"/>
    <col min="10795" max="10795" width="0" style="1" hidden="1" customWidth="1"/>
    <col min="10796" max="10797" width="14.28515625" style="1" customWidth="1"/>
    <col min="10798" max="10798" width="20.85546875" style="1" customWidth="1"/>
    <col min="10799" max="10799" width="14.42578125" style="1" customWidth="1"/>
    <col min="10800" max="10800" width="15" style="1" customWidth="1"/>
    <col min="10801" max="10801" width="2.7109375" style="1" customWidth="1"/>
    <col min="10802" max="10802" width="11.7109375" style="1" customWidth="1"/>
    <col min="10803" max="10803" width="11.5703125" style="1" customWidth="1"/>
    <col min="10804" max="10804" width="2.28515625" style="1" customWidth="1"/>
    <col min="10805" max="10805" width="41" style="1" customWidth="1"/>
    <col min="10806" max="10806" width="14.28515625" style="1" customWidth="1"/>
    <col min="10807" max="10808" width="11.5703125" style="1" customWidth="1"/>
    <col min="10809" max="10809" width="21.85546875" style="1" customWidth="1"/>
    <col min="10810" max="11001" width="11.5703125" style="1"/>
    <col min="11002" max="11002" width="21.85546875" style="1" customWidth="1"/>
    <col min="11003" max="11003" width="13.85546875" style="1" customWidth="1"/>
    <col min="11004" max="11004" width="38.7109375" style="1" customWidth="1"/>
    <col min="11005" max="11005" width="3" style="1" bestFit="1" customWidth="1"/>
    <col min="11006" max="11006" width="32.28515625" style="1" customWidth="1"/>
    <col min="11007" max="11007" width="46.28515625" style="1" customWidth="1"/>
    <col min="11008" max="11008" width="19" style="1" customWidth="1"/>
    <col min="11009" max="11009" width="0" style="1" hidden="1" customWidth="1"/>
    <col min="11010" max="11010" width="17.7109375" style="1" customWidth="1"/>
    <col min="11011" max="11011" width="0" style="1" hidden="1" customWidth="1"/>
    <col min="11012" max="11012" width="22.28515625" style="1" customWidth="1"/>
    <col min="11013" max="11013" width="5.28515625" style="1" customWidth="1"/>
    <col min="11014" max="11014" width="36.28515625" style="1" customWidth="1"/>
    <col min="11015" max="11015" width="5.7109375" style="1" customWidth="1"/>
    <col min="11016" max="11016" width="0" style="1" hidden="1" customWidth="1"/>
    <col min="11017" max="11017" width="20.7109375" style="1" customWidth="1"/>
    <col min="11018" max="11018" width="4.85546875" style="1" customWidth="1"/>
    <col min="11019" max="11019" width="0" style="1" hidden="1" customWidth="1"/>
    <col min="11020" max="11020" width="24.7109375" style="1" customWidth="1"/>
    <col min="11021" max="11021" width="12.28515625" style="1" customWidth="1"/>
    <col min="11022" max="11022" width="0" style="1" hidden="1" customWidth="1"/>
    <col min="11023" max="11023" width="3.42578125" style="1" customWidth="1"/>
    <col min="11024" max="11024" width="0" style="1" hidden="1" customWidth="1"/>
    <col min="11025" max="11025" width="17.7109375" style="1" customWidth="1"/>
    <col min="11026" max="11026" width="3.42578125" style="1" customWidth="1"/>
    <col min="11027" max="11027" width="0" style="1" hidden="1" customWidth="1"/>
    <col min="11028" max="11028" width="23.7109375" style="1" customWidth="1"/>
    <col min="11029" max="11029" width="10" style="1" customWidth="1"/>
    <col min="11030" max="11030" width="0" style="1" hidden="1" customWidth="1"/>
    <col min="11031" max="11032" width="14.7109375" style="1" customWidth="1"/>
    <col min="11033" max="11033" width="12.85546875" style="1" customWidth="1"/>
    <col min="11034" max="11034" width="3.28515625" style="1" customWidth="1"/>
    <col min="11035" max="11035" width="30.28515625" style="1" customWidth="1"/>
    <col min="11036" max="11036" width="5" style="1" customWidth="1"/>
    <col min="11037" max="11037" width="0" style="1" hidden="1" customWidth="1"/>
    <col min="11038" max="11038" width="14.28515625" style="1" customWidth="1"/>
    <col min="11039" max="11039" width="5.7109375" style="1" customWidth="1"/>
    <col min="11040" max="11040" width="0" style="1" hidden="1" customWidth="1"/>
    <col min="11041" max="11041" width="17.28515625" style="1" customWidth="1"/>
    <col min="11042" max="11042" width="12.7109375" style="1" customWidth="1"/>
    <col min="11043" max="11043" width="0" style="1" hidden="1" customWidth="1"/>
    <col min="11044" max="11044" width="5.28515625" style="1" customWidth="1"/>
    <col min="11045" max="11045" width="0" style="1" hidden="1" customWidth="1"/>
    <col min="11046" max="11046" width="17" style="1" customWidth="1"/>
    <col min="11047" max="11047" width="6.28515625" style="1" customWidth="1"/>
    <col min="11048" max="11048" width="0" style="1" hidden="1" customWidth="1"/>
    <col min="11049" max="11049" width="14.28515625" style="1" customWidth="1"/>
    <col min="11050" max="11050" width="7.5703125" style="1" customWidth="1"/>
    <col min="11051" max="11051" width="0" style="1" hidden="1" customWidth="1"/>
    <col min="11052" max="11053" width="14.28515625" style="1" customWidth="1"/>
    <col min="11054" max="11054" width="20.85546875" style="1" customWidth="1"/>
    <col min="11055" max="11055" width="14.42578125" style="1" customWidth="1"/>
    <col min="11056" max="11056" width="15" style="1" customWidth="1"/>
    <col min="11057" max="11057" width="2.7109375" style="1" customWidth="1"/>
    <col min="11058" max="11058" width="11.7109375" style="1" customWidth="1"/>
    <col min="11059" max="11059" width="11.5703125" style="1" customWidth="1"/>
    <col min="11060" max="11060" width="2.28515625" style="1" customWidth="1"/>
    <col min="11061" max="11061" width="41" style="1" customWidth="1"/>
    <col min="11062" max="11062" width="14.28515625" style="1" customWidth="1"/>
    <col min="11063" max="11064" width="11.5703125" style="1" customWidth="1"/>
    <col min="11065" max="11065" width="21.85546875" style="1" customWidth="1"/>
    <col min="11066" max="11257" width="11.5703125" style="1"/>
    <col min="11258" max="11258" width="21.85546875" style="1" customWidth="1"/>
    <col min="11259" max="11259" width="13.85546875" style="1" customWidth="1"/>
    <col min="11260" max="11260" width="38.7109375" style="1" customWidth="1"/>
    <col min="11261" max="11261" width="3" style="1" bestFit="1" customWidth="1"/>
    <col min="11262" max="11262" width="32.28515625" style="1" customWidth="1"/>
    <col min="11263" max="11263" width="46.28515625" style="1" customWidth="1"/>
    <col min="11264" max="11264" width="19" style="1" customWidth="1"/>
    <col min="11265" max="11265" width="0" style="1" hidden="1" customWidth="1"/>
    <col min="11266" max="11266" width="17.7109375" style="1" customWidth="1"/>
    <col min="11267" max="11267" width="0" style="1" hidden="1" customWidth="1"/>
    <col min="11268" max="11268" width="22.28515625" style="1" customWidth="1"/>
    <col min="11269" max="11269" width="5.28515625" style="1" customWidth="1"/>
    <col min="11270" max="11270" width="36.28515625" style="1" customWidth="1"/>
    <col min="11271" max="11271" width="5.7109375" style="1" customWidth="1"/>
    <col min="11272" max="11272" width="0" style="1" hidden="1" customWidth="1"/>
    <col min="11273" max="11273" width="20.7109375" style="1" customWidth="1"/>
    <col min="11274" max="11274" width="4.85546875" style="1" customWidth="1"/>
    <col min="11275" max="11275" width="0" style="1" hidden="1" customWidth="1"/>
    <col min="11276" max="11276" width="24.7109375" style="1" customWidth="1"/>
    <col min="11277" max="11277" width="12.28515625" style="1" customWidth="1"/>
    <col min="11278" max="11278" width="0" style="1" hidden="1" customWidth="1"/>
    <col min="11279" max="11279" width="3.42578125" style="1" customWidth="1"/>
    <col min="11280" max="11280" width="0" style="1" hidden="1" customWidth="1"/>
    <col min="11281" max="11281" width="17.7109375" style="1" customWidth="1"/>
    <col min="11282" max="11282" width="3.42578125" style="1" customWidth="1"/>
    <col min="11283" max="11283" width="0" style="1" hidden="1" customWidth="1"/>
    <col min="11284" max="11284" width="23.7109375" style="1" customWidth="1"/>
    <col min="11285" max="11285" width="10" style="1" customWidth="1"/>
    <col min="11286" max="11286" width="0" style="1" hidden="1" customWidth="1"/>
    <col min="11287" max="11288" width="14.7109375" style="1" customWidth="1"/>
    <col min="11289" max="11289" width="12.85546875" style="1" customWidth="1"/>
    <col min="11290" max="11290" width="3.28515625" style="1" customWidth="1"/>
    <col min="11291" max="11291" width="30.28515625" style="1" customWidth="1"/>
    <col min="11292" max="11292" width="5" style="1" customWidth="1"/>
    <col min="11293" max="11293" width="0" style="1" hidden="1" customWidth="1"/>
    <col min="11294" max="11294" width="14.28515625" style="1" customWidth="1"/>
    <col min="11295" max="11295" width="5.7109375" style="1" customWidth="1"/>
    <col min="11296" max="11296" width="0" style="1" hidden="1" customWidth="1"/>
    <col min="11297" max="11297" width="17.28515625" style="1" customWidth="1"/>
    <col min="11298" max="11298" width="12.7109375" style="1" customWidth="1"/>
    <col min="11299" max="11299" width="0" style="1" hidden="1" customWidth="1"/>
    <col min="11300" max="11300" width="5.28515625" style="1" customWidth="1"/>
    <col min="11301" max="11301" width="0" style="1" hidden="1" customWidth="1"/>
    <col min="11302" max="11302" width="17" style="1" customWidth="1"/>
    <col min="11303" max="11303" width="6.28515625" style="1" customWidth="1"/>
    <col min="11304" max="11304" width="0" style="1" hidden="1" customWidth="1"/>
    <col min="11305" max="11305" width="14.28515625" style="1" customWidth="1"/>
    <col min="11306" max="11306" width="7.5703125" style="1" customWidth="1"/>
    <col min="11307" max="11307" width="0" style="1" hidden="1" customWidth="1"/>
    <col min="11308" max="11309" width="14.28515625" style="1" customWidth="1"/>
    <col min="11310" max="11310" width="20.85546875" style="1" customWidth="1"/>
    <col min="11311" max="11311" width="14.42578125" style="1" customWidth="1"/>
    <col min="11312" max="11312" width="15" style="1" customWidth="1"/>
    <col min="11313" max="11313" width="2.7109375" style="1" customWidth="1"/>
    <col min="11314" max="11314" width="11.7109375" style="1" customWidth="1"/>
    <col min="11315" max="11315" width="11.5703125" style="1" customWidth="1"/>
    <col min="11316" max="11316" width="2.28515625" style="1" customWidth="1"/>
    <col min="11317" max="11317" width="41" style="1" customWidth="1"/>
    <col min="11318" max="11318" width="14.28515625" style="1" customWidth="1"/>
    <col min="11319" max="11320" width="11.5703125" style="1" customWidth="1"/>
    <col min="11321" max="11321" width="21.85546875" style="1" customWidth="1"/>
    <col min="11322" max="11513" width="11.5703125" style="1"/>
    <col min="11514" max="11514" width="21.85546875" style="1" customWidth="1"/>
    <col min="11515" max="11515" width="13.85546875" style="1" customWidth="1"/>
    <col min="11516" max="11516" width="38.7109375" style="1" customWidth="1"/>
    <col min="11517" max="11517" width="3" style="1" bestFit="1" customWidth="1"/>
    <col min="11518" max="11518" width="32.28515625" style="1" customWidth="1"/>
    <col min="11519" max="11519" width="46.28515625" style="1" customWidth="1"/>
    <col min="11520" max="11520" width="19" style="1" customWidth="1"/>
    <col min="11521" max="11521" width="0" style="1" hidden="1" customWidth="1"/>
    <col min="11522" max="11522" width="17.7109375" style="1" customWidth="1"/>
    <col min="11523" max="11523" width="0" style="1" hidden="1" customWidth="1"/>
    <col min="11524" max="11524" width="22.28515625" style="1" customWidth="1"/>
    <col min="11525" max="11525" width="5.28515625" style="1" customWidth="1"/>
    <col min="11526" max="11526" width="36.28515625" style="1" customWidth="1"/>
    <col min="11527" max="11527" width="5.7109375" style="1" customWidth="1"/>
    <col min="11528" max="11528" width="0" style="1" hidden="1" customWidth="1"/>
    <col min="11529" max="11529" width="20.7109375" style="1" customWidth="1"/>
    <col min="11530" max="11530" width="4.85546875" style="1" customWidth="1"/>
    <col min="11531" max="11531" width="0" style="1" hidden="1" customWidth="1"/>
    <col min="11532" max="11532" width="24.7109375" style="1" customWidth="1"/>
    <col min="11533" max="11533" width="12.28515625" style="1" customWidth="1"/>
    <col min="11534" max="11534" width="0" style="1" hidden="1" customWidth="1"/>
    <col min="11535" max="11535" width="3.42578125" style="1" customWidth="1"/>
    <col min="11536" max="11536" width="0" style="1" hidden="1" customWidth="1"/>
    <col min="11537" max="11537" width="17.7109375" style="1" customWidth="1"/>
    <col min="11538" max="11538" width="3.42578125" style="1" customWidth="1"/>
    <col min="11539" max="11539" width="0" style="1" hidden="1" customWidth="1"/>
    <col min="11540" max="11540" width="23.7109375" style="1" customWidth="1"/>
    <col min="11541" max="11541" width="10" style="1" customWidth="1"/>
    <col min="11542" max="11542" width="0" style="1" hidden="1" customWidth="1"/>
    <col min="11543" max="11544" width="14.7109375" style="1" customWidth="1"/>
    <col min="11545" max="11545" width="12.85546875" style="1" customWidth="1"/>
    <col min="11546" max="11546" width="3.28515625" style="1" customWidth="1"/>
    <col min="11547" max="11547" width="30.28515625" style="1" customWidth="1"/>
    <col min="11548" max="11548" width="5" style="1" customWidth="1"/>
    <col min="11549" max="11549" width="0" style="1" hidden="1" customWidth="1"/>
    <col min="11550" max="11550" width="14.28515625" style="1" customWidth="1"/>
    <col min="11551" max="11551" width="5.7109375" style="1" customWidth="1"/>
    <col min="11552" max="11552" width="0" style="1" hidden="1" customWidth="1"/>
    <col min="11553" max="11553" width="17.28515625" style="1" customWidth="1"/>
    <col min="11554" max="11554" width="12.7109375" style="1" customWidth="1"/>
    <col min="11555" max="11555" width="0" style="1" hidden="1" customWidth="1"/>
    <col min="11556" max="11556" width="5.28515625" style="1" customWidth="1"/>
    <col min="11557" max="11557" width="0" style="1" hidden="1" customWidth="1"/>
    <col min="11558" max="11558" width="17" style="1" customWidth="1"/>
    <col min="11559" max="11559" width="6.28515625" style="1" customWidth="1"/>
    <col min="11560" max="11560" width="0" style="1" hidden="1" customWidth="1"/>
    <col min="11561" max="11561" width="14.28515625" style="1" customWidth="1"/>
    <col min="11562" max="11562" width="7.5703125" style="1" customWidth="1"/>
    <col min="11563" max="11563" width="0" style="1" hidden="1" customWidth="1"/>
    <col min="11564" max="11565" width="14.28515625" style="1" customWidth="1"/>
    <col min="11566" max="11566" width="20.85546875" style="1" customWidth="1"/>
    <col min="11567" max="11567" width="14.42578125" style="1" customWidth="1"/>
    <col min="11568" max="11568" width="15" style="1" customWidth="1"/>
    <col min="11569" max="11569" width="2.7109375" style="1" customWidth="1"/>
    <col min="11570" max="11570" width="11.7109375" style="1" customWidth="1"/>
    <col min="11571" max="11571" width="11.5703125" style="1" customWidth="1"/>
    <col min="11572" max="11572" width="2.28515625" style="1" customWidth="1"/>
    <col min="11573" max="11573" width="41" style="1" customWidth="1"/>
    <col min="11574" max="11574" width="14.28515625" style="1" customWidth="1"/>
    <col min="11575" max="11576" width="11.5703125" style="1" customWidth="1"/>
    <col min="11577" max="11577" width="21.85546875" style="1" customWidth="1"/>
    <col min="11578" max="11769" width="11.5703125" style="1"/>
    <col min="11770" max="11770" width="21.85546875" style="1" customWidth="1"/>
    <col min="11771" max="11771" width="13.85546875" style="1" customWidth="1"/>
    <col min="11772" max="11772" width="38.7109375" style="1" customWidth="1"/>
    <col min="11773" max="11773" width="3" style="1" bestFit="1" customWidth="1"/>
    <col min="11774" max="11774" width="32.28515625" style="1" customWidth="1"/>
    <col min="11775" max="11775" width="46.28515625" style="1" customWidth="1"/>
    <col min="11776" max="11776" width="19" style="1" customWidth="1"/>
    <col min="11777" max="11777" width="0" style="1" hidden="1" customWidth="1"/>
    <col min="11778" max="11778" width="17.7109375" style="1" customWidth="1"/>
    <col min="11779" max="11779" width="0" style="1" hidden="1" customWidth="1"/>
    <col min="11780" max="11780" width="22.28515625" style="1" customWidth="1"/>
    <col min="11781" max="11781" width="5.28515625" style="1" customWidth="1"/>
    <col min="11782" max="11782" width="36.28515625" style="1" customWidth="1"/>
    <col min="11783" max="11783" width="5.7109375" style="1" customWidth="1"/>
    <col min="11784" max="11784" width="0" style="1" hidden="1" customWidth="1"/>
    <col min="11785" max="11785" width="20.7109375" style="1" customWidth="1"/>
    <col min="11786" max="11786" width="4.85546875" style="1" customWidth="1"/>
    <col min="11787" max="11787" width="0" style="1" hidden="1" customWidth="1"/>
    <col min="11788" max="11788" width="24.7109375" style="1" customWidth="1"/>
    <col min="11789" max="11789" width="12.28515625" style="1" customWidth="1"/>
    <col min="11790" max="11790" width="0" style="1" hidden="1" customWidth="1"/>
    <col min="11791" max="11791" width="3.42578125" style="1" customWidth="1"/>
    <col min="11792" max="11792" width="0" style="1" hidden="1" customWidth="1"/>
    <col min="11793" max="11793" width="17.7109375" style="1" customWidth="1"/>
    <col min="11794" max="11794" width="3.42578125" style="1" customWidth="1"/>
    <col min="11795" max="11795" width="0" style="1" hidden="1" customWidth="1"/>
    <col min="11796" max="11796" width="23.7109375" style="1" customWidth="1"/>
    <col min="11797" max="11797" width="10" style="1" customWidth="1"/>
    <col min="11798" max="11798" width="0" style="1" hidden="1" customWidth="1"/>
    <col min="11799" max="11800" width="14.7109375" style="1" customWidth="1"/>
    <col min="11801" max="11801" width="12.85546875" style="1" customWidth="1"/>
    <col min="11802" max="11802" width="3.28515625" style="1" customWidth="1"/>
    <col min="11803" max="11803" width="30.28515625" style="1" customWidth="1"/>
    <col min="11804" max="11804" width="5" style="1" customWidth="1"/>
    <col min="11805" max="11805" width="0" style="1" hidden="1" customWidth="1"/>
    <col min="11806" max="11806" width="14.28515625" style="1" customWidth="1"/>
    <col min="11807" max="11807" width="5.7109375" style="1" customWidth="1"/>
    <col min="11808" max="11808" width="0" style="1" hidden="1" customWidth="1"/>
    <col min="11809" max="11809" width="17.28515625" style="1" customWidth="1"/>
    <col min="11810" max="11810" width="12.7109375" style="1" customWidth="1"/>
    <col min="11811" max="11811" width="0" style="1" hidden="1" customWidth="1"/>
    <col min="11812" max="11812" width="5.28515625" style="1" customWidth="1"/>
    <col min="11813" max="11813" width="0" style="1" hidden="1" customWidth="1"/>
    <col min="11814" max="11814" width="17" style="1" customWidth="1"/>
    <col min="11815" max="11815" width="6.28515625" style="1" customWidth="1"/>
    <col min="11816" max="11816" width="0" style="1" hidden="1" customWidth="1"/>
    <col min="11817" max="11817" width="14.28515625" style="1" customWidth="1"/>
    <col min="11818" max="11818" width="7.5703125" style="1" customWidth="1"/>
    <col min="11819" max="11819" width="0" style="1" hidden="1" customWidth="1"/>
    <col min="11820" max="11821" width="14.28515625" style="1" customWidth="1"/>
    <col min="11822" max="11822" width="20.85546875" style="1" customWidth="1"/>
    <col min="11823" max="11823" width="14.42578125" style="1" customWidth="1"/>
    <col min="11824" max="11824" width="15" style="1" customWidth="1"/>
    <col min="11825" max="11825" width="2.7109375" style="1" customWidth="1"/>
    <col min="11826" max="11826" width="11.7109375" style="1" customWidth="1"/>
    <col min="11827" max="11827" width="11.5703125" style="1" customWidth="1"/>
    <col min="11828" max="11828" width="2.28515625" style="1" customWidth="1"/>
    <col min="11829" max="11829" width="41" style="1" customWidth="1"/>
    <col min="11830" max="11830" width="14.28515625" style="1" customWidth="1"/>
    <col min="11831" max="11832" width="11.5703125" style="1" customWidth="1"/>
    <col min="11833" max="11833" width="21.85546875" style="1" customWidth="1"/>
    <col min="11834" max="12025" width="11.5703125" style="1"/>
    <col min="12026" max="12026" width="21.85546875" style="1" customWidth="1"/>
    <col min="12027" max="12027" width="13.85546875" style="1" customWidth="1"/>
    <col min="12028" max="12028" width="38.7109375" style="1" customWidth="1"/>
    <col min="12029" max="12029" width="3" style="1" bestFit="1" customWidth="1"/>
    <col min="12030" max="12030" width="32.28515625" style="1" customWidth="1"/>
    <col min="12031" max="12031" width="46.28515625" style="1" customWidth="1"/>
    <col min="12032" max="12032" width="19" style="1" customWidth="1"/>
    <col min="12033" max="12033" width="0" style="1" hidden="1" customWidth="1"/>
    <col min="12034" max="12034" width="17.7109375" style="1" customWidth="1"/>
    <col min="12035" max="12035" width="0" style="1" hidden="1" customWidth="1"/>
    <col min="12036" max="12036" width="22.28515625" style="1" customWidth="1"/>
    <col min="12037" max="12037" width="5.28515625" style="1" customWidth="1"/>
    <col min="12038" max="12038" width="36.28515625" style="1" customWidth="1"/>
    <col min="12039" max="12039" width="5.7109375" style="1" customWidth="1"/>
    <col min="12040" max="12040" width="0" style="1" hidden="1" customWidth="1"/>
    <col min="12041" max="12041" width="20.7109375" style="1" customWidth="1"/>
    <col min="12042" max="12042" width="4.85546875" style="1" customWidth="1"/>
    <col min="12043" max="12043" width="0" style="1" hidden="1" customWidth="1"/>
    <col min="12044" max="12044" width="24.7109375" style="1" customWidth="1"/>
    <col min="12045" max="12045" width="12.28515625" style="1" customWidth="1"/>
    <col min="12046" max="12046" width="0" style="1" hidden="1" customWidth="1"/>
    <col min="12047" max="12047" width="3.42578125" style="1" customWidth="1"/>
    <col min="12048" max="12048" width="0" style="1" hidden="1" customWidth="1"/>
    <col min="12049" max="12049" width="17.7109375" style="1" customWidth="1"/>
    <col min="12050" max="12050" width="3.42578125" style="1" customWidth="1"/>
    <col min="12051" max="12051" width="0" style="1" hidden="1" customWidth="1"/>
    <col min="12052" max="12052" width="23.7109375" style="1" customWidth="1"/>
    <col min="12053" max="12053" width="10" style="1" customWidth="1"/>
    <col min="12054" max="12054" width="0" style="1" hidden="1" customWidth="1"/>
    <col min="12055" max="12056" width="14.7109375" style="1" customWidth="1"/>
    <col min="12057" max="12057" width="12.85546875" style="1" customWidth="1"/>
    <col min="12058" max="12058" width="3.28515625" style="1" customWidth="1"/>
    <col min="12059" max="12059" width="30.28515625" style="1" customWidth="1"/>
    <col min="12060" max="12060" width="5" style="1" customWidth="1"/>
    <col min="12061" max="12061" width="0" style="1" hidden="1" customWidth="1"/>
    <col min="12062" max="12062" width="14.28515625" style="1" customWidth="1"/>
    <col min="12063" max="12063" width="5.7109375" style="1" customWidth="1"/>
    <col min="12064" max="12064" width="0" style="1" hidden="1" customWidth="1"/>
    <col min="12065" max="12065" width="17.28515625" style="1" customWidth="1"/>
    <col min="12066" max="12066" width="12.7109375" style="1" customWidth="1"/>
    <col min="12067" max="12067" width="0" style="1" hidden="1" customWidth="1"/>
    <col min="12068" max="12068" width="5.28515625" style="1" customWidth="1"/>
    <col min="12069" max="12069" width="0" style="1" hidden="1" customWidth="1"/>
    <col min="12070" max="12070" width="17" style="1" customWidth="1"/>
    <col min="12071" max="12071" width="6.28515625" style="1" customWidth="1"/>
    <col min="12072" max="12072" width="0" style="1" hidden="1" customWidth="1"/>
    <col min="12073" max="12073" width="14.28515625" style="1" customWidth="1"/>
    <col min="12074" max="12074" width="7.5703125" style="1" customWidth="1"/>
    <col min="12075" max="12075" width="0" style="1" hidden="1" customWidth="1"/>
    <col min="12076" max="12077" width="14.28515625" style="1" customWidth="1"/>
    <col min="12078" max="12078" width="20.85546875" style="1" customWidth="1"/>
    <col min="12079" max="12079" width="14.42578125" style="1" customWidth="1"/>
    <col min="12080" max="12080" width="15" style="1" customWidth="1"/>
    <col min="12081" max="12081" width="2.7109375" style="1" customWidth="1"/>
    <col min="12082" max="12082" width="11.7109375" style="1" customWidth="1"/>
    <col min="12083" max="12083" width="11.5703125" style="1" customWidth="1"/>
    <col min="12084" max="12084" width="2.28515625" style="1" customWidth="1"/>
    <col min="12085" max="12085" width="41" style="1" customWidth="1"/>
    <col min="12086" max="12086" width="14.28515625" style="1" customWidth="1"/>
    <col min="12087" max="12088" width="11.5703125" style="1" customWidth="1"/>
    <col min="12089" max="12089" width="21.85546875" style="1" customWidth="1"/>
    <col min="12090" max="12281" width="11.5703125" style="1"/>
    <col min="12282" max="12282" width="21.85546875" style="1" customWidth="1"/>
    <col min="12283" max="12283" width="13.85546875" style="1" customWidth="1"/>
    <col min="12284" max="12284" width="38.7109375" style="1" customWidth="1"/>
    <col min="12285" max="12285" width="3" style="1" bestFit="1" customWidth="1"/>
    <col min="12286" max="12286" width="32.28515625" style="1" customWidth="1"/>
    <col min="12287" max="12287" width="46.28515625" style="1" customWidth="1"/>
    <col min="12288" max="12288" width="19" style="1" customWidth="1"/>
    <col min="12289" max="12289" width="0" style="1" hidden="1" customWidth="1"/>
    <col min="12290" max="12290" width="17.7109375" style="1" customWidth="1"/>
    <col min="12291" max="12291" width="0" style="1" hidden="1" customWidth="1"/>
    <col min="12292" max="12292" width="22.28515625" style="1" customWidth="1"/>
    <col min="12293" max="12293" width="5.28515625" style="1" customWidth="1"/>
    <col min="12294" max="12294" width="36.28515625" style="1" customWidth="1"/>
    <col min="12295" max="12295" width="5.7109375" style="1" customWidth="1"/>
    <col min="12296" max="12296" width="0" style="1" hidden="1" customWidth="1"/>
    <col min="12297" max="12297" width="20.7109375" style="1" customWidth="1"/>
    <col min="12298" max="12298" width="4.85546875" style="1" customWidth="1"/>
    <col min="12299" max="12299" width="0" style="1" hidden="1" customWidth="1"/>
    <col min="12300" max="12300" width="24.7109375" style="1" customWidth="1"/>
    <col min="12301" max="12301" width="12.28515625" style="1" customWidth="1"/>
    <col min="12302" max="12302" width="0" style="1" hidden="1" customWidth="1"/>
    <col min="12303" max="12303" width="3.42578125" style="1" customWidth="1"/>
    <col min="12304" max="12304" width="0" style="1" hidden="1" customWidth="1"/>
    <col min="12305" max="12305" width="17.7109375" style="1" customWidth="1"/>
    <col min="12306" max="12306" width="3.42578125" style="1" customWidth="1"/>
    <col min="12307" max="12307" width="0" style="1" hidden="1" customWidth="1"/>
    <col min="12308" max="12308" width="23.7109375" style="1" customWidth="1"/>
    <col min="12309" max="12309" width="10" style="1" customWidth="1"/>
    <col min="12310" max="12310" width="0" style="1" hidden="1" customWidth="1"/>
    <col min="12311" max="12312" width="14.7109375" style="1" customWidth="1"/>
    <col min="12313" max="12313" width="12.85546875" style="1" customWidth="1"/>
    <col min="12314" max="12314" width="3.28515625" style="1" customWidth="1"/>
    <col min="12315" max="12315" width="30.28515625" style="1" customWidth="1"/>
    <col min="12316" max="12316" width="5" style="1" customWidth="1"/>
    <col min="12317" max="12317" width="0" style="1" hidden="1" customWidth="1"/>
    <col min="12318" max="12318" width="14.28515625" style="1" customWidth="1"/>
    <col min="12319" max="12319" width="5.7109375" style="1" customWidth="1"/>
    <col min="12320" max="12320" width="0" style="1" hidden="1" customWidth="1"/>
    <col min="12321" max="12321" width="17.28515625" style="1" customWidth="1"/>
    <col min="12322" max="12322" width="12.7109375" style="1" customWidth="1"/>
    <col min="12323" max="12323" width="0" style="1" hidden="1" customWidth="1"/>
    <col min="12324" max="12324" width="5.28515625" style="1" customWidth="1"/>
    <col min="12325" max="12325" width="0" style="1" hidden="1" customWidth="1"/>
    <col min="12326" max="12326" width="17" style="1" customWidth="1"/>
    <col min="12327" max="12327" width="6.28515625" style="1" customWidth="1"/>
    <col min="12328" max="12328" width="0" style="1" hidden="1" customWidth="1"/>
    <col min="12329" max="12329" width="14.28515625" style="1" customWidth="1"/>
    <col min="12330" max="12330" width="7.5703125" style="1" customWidth="1"/>
    <col min="12331" max="12331" width="0" style="1" hidden="1" customWidth="1"/>
    <col min="12332" max="12333" width="14.28515625" style="1" customWidth="1"/>
    <col min="12334" max="12334" width="20.85546875" style="1" customWidth="1"/>
    <col min="12335" max="12335" width="14.42578125" style="1" customWidth="1"/>
    <col min="12336" max="12336" width="15" style="1" customWidth="1"/>
    <col min="12337" max="12337" width="2.7109375" style="1" customWidth="1"/>
    <col min="12338" max="12338" width="11.7109375" style="1" customWidth="1"/>
    <col min="12339" max="12339" width="11.5703125" style="1" customWidth="1"/>
    <col min="12340" max="12340" width="2.28515625" style="1" customWidth="1"/>
    <col min="12341" max="12341" width="41" style="1" customWidth="1"/>
    <col min="12342" max="12342" width="14.28515625" style="1" customWidth="1"/>
    <col min="12343" max="12344" width="11.5703125" style="1" customWidth="1"/>
    <col min="12345" max="12345" width="21.85546875" style="1" customWidth="1"/>
    <col min="12346" max="12537" width="11.5703125" style="1"/>
    <col min="12538" max="12538" width="21.85546875" style="1" customWidth="1"/>
    <col min="12539" max="12539" width="13.85546875" style="1" customWidth="1"/>
    <col min="12540" max="12540" width="38.7109375" style="1" customWidth="1"/>
    <col min="12541" max="12541" width="3" style="1" bestFit="1" customWidth="1"/>
    <col min="12542" max="12542" width="32.28515625" style="1" customWidth="1"/>
    <col min="12543" max="12543" width="46.28515625" style="1" customWidth="1"/>
    <col min="12544" max="12544" width="19" style="1" customWidth="1"/>
    <col min="12545" max="12545" width="0" style="1" hidden="1" customWidth="1"/>
    <col min="12546" max="12546" width="17.7109375" style="1" customWidth="1"/>
    <col min="12547" max="12547" width="0" style="1" hidden="1" customWidth="1"/>
    <col min="12548" max="12548" width="22.28515625" style="1" customWidth="1"/>
    <col min="12549" max="12549" width="5.28515625" style="1" customWidth="1"/>
    <col min="12550" max="12550" width="36.28515625" style="1" customWidth="1"/>
    <col min="12551" max="12551" width="5.7109375" style="1" customWidth="1"/>
    <col min="12552" max="12552" width="0" style="1" hidden="1" customWidth="1"/>
    <col min="12553" max="12553" width="20.7109375" style="1" customWidth="1"/>
    <col min="12554" max="12554" width="4.85546875" style="1" customWidth="1"/>
    <col min="12555" max="12555" width="0" style="1" hidden="1" customWidth="1"/>
    <col min="12556" max="12556" width="24.7109375" style="1" customWidth="1"/>
    <col min="12557" max="12557" width="12.28515625" style="1" customWidth="1"/>
    <col min="12558" max="12558" width="0" style="1" hidden="1" customWidth="1"/>
    <col min="12559" max="12559" width="3.42578125" style="1" customWidth="1"/>
    <col min="12560" max="12560" width="0" style="1" hidden="1" customWidth="1"/>
    <col min="12561" max="12561" width="17.7109375" style="1" customWidth="1"/>
    <col min="12562" max="12562" width="3.42578125" style="1" customWidth="1"/>
    <col min="12563" max="12563" width="0" style="1" hidden="1" customWidth="1"/>
    <col min="12564" max="12564" width="23.7109375" style="1" customWidth="1"/>
    <col min="12565" max="12565" width="10" style="1" customWidth="1"/>
    <col min="12566" max="12566" width="0" style="1" hidden="1" customWidth="1"/>
    <col min="12567" max="12568" width="14.7109375" style="1" customWidth="1"/>
    <col min="12569" max="12569" width="12.85546875" style="1" customWidth="1"/>
    <col min="12570" max="12570" width="3.28515625" style="1" customWidth="1"/>
    <col min="12571" max="12571" width="30.28515625" style="1" customWidth="1"/>
    <col min="12572" max="12572" width="5" style="1" customWidth="1"/>
    <col min="12573" max="12573" width="0" style="1" hidden="1" customWidth="1"/>
    <col min="12574" max="12574" width="14.28515625" style="1" customWidth="1"/>
    <col min="12575" max="12575" width="5.7109375" style="1" customWidth="1"/>
    <col min="12576" max="12576" width="0" style="1" hidden="1" customWidth="1"/>
    <col min="12577" max="12577" width="17.28515625" style="1" customWidth="1"/>
    <col min="12578" max="12578" width="12.7109375" style="1" customWidth="1"/>
    <col min="12579" max="12579" width="0" style="1" hidden="1" customWidth="1"/>
    <col min="12580" max="12580" width="5.28515625" style="1" customWidth="1"/>
    <col min="12581" max="12581" width="0" style="1" hidden="1" customWidth="1"/>
    <col min="12582" max="12582" width="17" style="1" customWidth="1"/>
    <col min="12583" max="12583" width="6.28515625" style="1" customWidth="1"/>
    <col min="12584" max="12584" width="0" style="1" hidden="1" customWidth="1"/>
    <col min="12585" max="12585" width="14.28515625" style="1" customWidth="1"/>
    <col min="12586" max="12586" width="7.5703125" style="1" customWidth="1"/>
    <col min="12587" max="12587" width="0" style="1" hidden="1" customWidth="1"/>
    <col min="12588" max="12589" width="14.28515625" style="1" customWidth="1"/>
    <col min="12590" max="12590" width="20.85546875" style="1" customWidth="1"/>
    <col min="12591" max="12591" width="14.42578125" style="1" customWidth="1"/>
    <col min="12592" max="12592" width="15" style="1" customWidth="1"/>
    <col min="12593" max="12593" width="2.7109375" style="1" customWidth="1"/>
    <col min="12594" max="12594" width="11.7109375" style="1" customWidth="1"/>
    <col min="12595" max="12595" width="11.5703125" style="1" customWidth="1"/>
    <col min="12596" max="12596" width="2.28515625" style="1" customWidth="1"/>
    <col min="12597" max="12597" width="41" style="1" customWidth="1"/>
    <col min="12598" max="12598" width="14.28515625" style="1" customWidth="1"/>
    <col min="12599" max="12600" width="11.5703125" style="1" customWidth="1"/>
    <col min="12601" max="12601" width="21.85546875" style="1" customWidth="1"/>
    <col min="12602" max="12793" width="11.5703125" style="1"/>
    <col min="12794" max="12794" width="21.85546875" style="1" customWidth="1"/>
    <col min="12795" max="12795" width="13.85546875" style="1" customWidth="1"/>
    <col min="12796" max="12796" width="38.7109375" style="1" customWidth="1"/>
    <col min="12797" max="12797" width="3" style="1" bestFit="1" customWidth="1"/>
    <col min="12798" max="12798" width="32.28515625" style="1" customWidth="1"/>
    <col min="12799" max="12799" width="46.28515625" style="1" customWidth="1"/>
    <col min="12800" max="12800" width="19" style="1" customWidth="1"/>
    <col min="12801" max="12801" width="0" style="1" hidden="1" customWidth="1"/>
    <col min="12802" max="12802" width="17.7109375" style="1" customWidth="1"/>
    <col min="12803" max="12803" width="0" style="1" hidden="1" customWidth="1"/>
    <col min="12804" max="12804" width="22.28515625" style="1" customWidth="1"/>
    <col min="12805" max="12805" width="5.28515625" style="1" customWidth="1"/>
    <col min="12806" max="12806" width="36.28515625" style="1" customWidth="1"/>
    <col min="12807" max="12807" width="5.7109375" style="1" customWidth="1"/>
    <col min="12808" max="12808" width="0" style="1" hidden="1" customWidth="1"/>
    <col min="12809" max="12809" width="20.7109375" style="1" customWidth="1"/>
    <col min="12810" max="12810" width="4.85546875" style="1" customWidth="1"/>
    <col min="12811" max="12811" width="0" style="1" hidden="1" customWidth="1"/>
    <col min="12812" max="12812" width="24.7109375" style="1" customWidth="1"/>
    <col min="12813" max="12813" width="12.28515625" style="1" customWidth="1"/>
    <col min="12814" max="12814" width="0" style="1" hidden="1" customWidth="1"/>
    <col min="12815" max="12815" width="3.42578125" style="1" customWidth="1"/>
    <col min="12816" max="12816" width="0" style="1" hidden="1" customWidth="1"/>
    <col min="12817" max="12817" width="17.7109375" style="1" customWidth="1"/>
    <col min="12818" max="12818" width="3.42578125" style="1" customWidth="1"/>
    <col min="12819" max="12819" width="0" style="1" hidden="1" customWidth="1"/>
    <col min="12820" max="12820" width="23.7109375" style="1" customWidth="1"/>
    <col min="12821" max="12821" width="10" style="1" customWidth="1"/>
    <col min="12822" max="12822" width="0" style="1" hidden="1" customWidth="1"/>
    <col min="12823" max="12824" width="14.7109375" style="1" customWidth="1"/>
    <col min="12825" max="12825" width="12.85546875" style="1" customWidth="1"/>
    <col min="12826" max="12826" width="3.28515625" style="1" customWidth="1"/>
    <col min="12827" max="12827" width="30.28515625" style="1" customWidth="1"/>
    <col min="12828" max="12828" width="5" style="1" customWidth="1"/>
    <col min="12829" max="12829" width="0" style="1" hidden="1" customWidth="1"/>
    <col min="12830" max="12830" width="14.28515625" style="1" customWidth="1"/>
    <col min="12831" max="12831" width="5.7109375" style="1" customWidth="1"/>
    <col min="12832" max="12832" width="0" style="1" hidden="1" customWidth="1"/>
    <col min="12833" max="12833" width="17.28515625" style="1" customWidth="1"/>
    <col min="12834" max="12834" width="12.7109375" style="1" customWidth="1"/>
    <col min="12835" max="12835" width="0" style="1" hidden="1" customWidth="1"/>
    <col min="12836" max="12836" width="5.28515625" style="1" customWidth="1"/>
    <col min="12837" max="12837" width="0" style="1" hidden="1" customWidth="1"/>
    <col min="12838" max="12838" width="17" style="1" customWidth="1"/>
    <col min="12839" max="12839" width="6.28515625" style="1" customWidth="1"/>
    <col min="12840" max="12840" width="0" style="1" hidden="1" customWidth="1"/>
    <col min="12841" max="12841" width="14.28515625" style="1" customWidth="1"/>
    <col min="12842" max="12842" width="7.5703125" style="1" customWidth="1"/>
    <col min="12843" max="12843" width="0" style="1" hidden="1" customWidth="1"/>
    <col min="12844" max="12845" width="14.28515625" style="1" customWidth="1"/>
    <col min="12846" max="12846" width="20.85546875" style="1" customWidth="1"/>
    <col min="12847" max="12847" width="14.42578125" style="1" customWidth="1"/>
    <col min="12848" max="12848" width="15" style="1" customWidth="1"/>
    <col min="12849" max="12849" width="2.7109375" style="1" customWidth="1"/>
    <col min="12850" max="12850" width="11.7109375" style="1" customWidth="1"/>
    <col min="12851" max="12851" width="11.5703125" style="1" customWidth="1"/>
    <col min="12852" max="12852" width="2.28515625" style="1" customWidth="1"/>
    <col min="12853" max="12853" width="41" style="1" customWidth="1"/>
    <col min="12854" max="12854" width="14.28515625" style="1" customWidth="1"/>
    <col min="12855" max="12856" width="11.5703125" style="1" customWidth="1"/>
    <col min="12857" max="12857" width="21.85546875" style="1" customWidth="1"/>
    <col min="12858" max="13049" width="11.5703125" style="1"/>
    <col min="13050" max="13050" width="21.85546875" style="1" customWidth="1"/>
    <col min="13051" max="13051" width="13.85546875" style="1" customWidth="1"/>
    <col min="13052" max="13052" width="38.7109375" style="1" customWidth="1"/>
    <col min="13053" max="13053" width="3" style="1" bestFit="1" customWidth="1"/>
    <col min="13054" max="13054" width="32.28515625" style="1" customWidth="1"/>
    <col min="13055" max="13055" width="46.28515625" style="1" customWidth="1"/>
    <col min="13056" max="13056" width="19" style="1" customWidth="1"/>
    <col min="13057" max="13057" width="0" style="1" hidden="1" customWidth="1"/>
    <col min="13058" max="13058" width="17.7109375" style="1" customWidth="1"/>
    <col min="13059" max="13059" width="0" style="1" hidden="1" customWidth="1"/>
    <col min="13060" max="13060" width="22.28515625" style="1" customWidth="1"/>
    <col min="13061" max="13061" width="5.28515625" style="1" customWidth="1"/>
    <col min="13062" max="13062" width="36.28515625" style="1" customWidth="1"/>
    <col min="13063" max="13063" width="5.7109375" style="1" customWidth="1"/>
    <col min="13064" max="13064" width="0" style="1" hidden="1" customWidth="1"/>
    <col min="13065" max="13065" width="20.7109375" style="1" customWidth="1"/>
    <col min="13066" max="13066" width="4.85546875" style="1" customWidth="1"/>
    <col min="13067" max="13067" width="0" style="1" hidden="1" customWidth="1"/>
    <col min="13068" max="13068" width="24.7109375" style="1" customWidth="1"/>
    <col min="13069" max="13069" width="12.28515625" style="1" customWidth="1"/>
    <col min="13070" max="13070" width="0" style="1" hidden="1" customWidth="1"/>
    <col min="13071" max="13071" width="3.42578125" style="1" customWidth="1"/>
    <col min="13072" max="13072" width="0" style="1" hidden="1" customWidth="1"/>
    <col min="13073" max="13073" width="17.7109375" style="1" customWidth="1"/>
    <col min="13074" max="13074" width="3.42578125" style="1" customWidth="1"/>
    <col min="13075" max="13075" width="0" style="1" hidden="1" customWidth="1"/>
    <col min="13076" max="13076" width="23.7109375" style="1" customWidth="1"/>
    <col min="13077" max="13077" width="10" style="1" customWidth="1"/>
    <col min="13078" max="13078" width="0" style="1" hidden="1" customWidth="1"/>
    <col min="13079" max="13080" width="14.7109375" style="1" customWidth="1"/>
    <col min="13081" max="13081" width="12.85546875" style="1" customWidth="1"/>
    <col min="13082" max="13082" width="3.28515625" style="1" customWidth="1"/>
    <col min="13083" max="13083" width="30.28515625" style="1" customWidth="1"/>
    <col min="13084" max="13084" width="5" style="1" customWidth="1"/>
    <col min="13085" max="13085" width="0" style="1" hidden="1" customWidth="1"/>
    <col min="13086" max="13086" width="14.28515625" style="1" customWidth="1"/>
    <col min="13087" max="13087" width="5.7109375" style="1" customWidth="1"/>
    <col min="13088" max="13088" width="0" style="1" hidden="1" customWidth="1"/>
    <col min="13089" max="13089" width="17.28515625" style="1" customWidth="1"/>
    <col min="13090" max="13090" width="12.7109375" style="1" customWidth="1"/>
    <col min="13091" max="13091" width="0" style="1" hidden="1" customWidth="1"/>
    <col min="13092" max="13092" width="5.28515625" style="1" customWidth="1"/>
    <col min="13093" max="13093" width="0" style="1" hidden="1" customWidth="1"/>
    <col min="13094" max="13094" width="17" style="1" customWidth="1"/>
    <col min="13095" max="13095" width="6.28515625" style="1" customWidth="1"/>
    <col min="13096" max="13096" width="0" style="1" hidden="1" customWidth="1"/>
    <col min="13097" max="13097" width="14.28515625" style="1" customWidth="1"/>
    <col min="13098" max="13098" width="7.5703125" style="1" customWidth="1"/>
    <col min="13099" max="13099" width="0" style="1" hidden="1" customWidth="1"/>
    <col min="13100" max="13101" width="14.28515625" style="1" customWidth="1"/>
    <col min="13102" max="13102" width="20.85546875" style="1" customWidth="1"/>
    <col min="13103" max="13103" width="14.42578125" style="1" customWidth="1"/>
    <col min="13104" max="13104" width="15" style="1" customWidth="1"/>
    <col min="13105" max="13105" width="2.7109375" style="1" customWidth="1"/>
    <col min="13106" max="13106" width="11.7109375" style="1" customWidth="1"/>
    <col min="13107" max="13107" width="11.5703125" style="1" customWidth="1"/>
    <col min="13108" max="13108" width="2.28515625" style="1" customWidth="1"/>
    <col min="13109" max="13109" width="41" style="1" customWidth="1"/>
    <col min="13110" max="13110" width="14.28515625" style="1" customWidth="1"/>
    <col min="13111" max="13112" width="11.5703125" style="1" customWidth="1"/>
    <col min="13113" max="13113" width="21.85546875" style="1" customWidth="1"/>
    <col min="13114" max="13305" width="11.5703125" style="1"/>
    <col min="13306" max="13306" width="21.85546875" style="1" customWidth="1"/>
    <col min="13307" max="13307" width="13.85546875" style="1" customWidth="1"/>
    <col min="13308" max="13308" width="38.7109375" style="1" customWidth="1"/>
    <col min="13309" max="13309" width="3" style="1" bestFit="1" customWidth="1"/>
    <col min="13310" max="13310" width="32.28515625" style="1" customWidth="1"/>
    <col min="13311" max="13311" width="46.28515625" style="1" customWidth="1"/>
    <col min="13312" max="13312" width="19" style="1" customWidth="1"/>
    <col min="13313" max="13313" width="0" style="1" hidden="1" customWidth="1"/>
    <col min="13314" max="13314" width="17.7109375" style="1" customWidth="1"/>
    <col min="13315" max="13315" width="0" style="1" hidden="1" customWidth="1"/>
    <col min="13316" max="13316" width="22.28515625" style="1" customWidth="1"/>
    <col min="13317" max="13317" width="5.28515625" style="1" customWidth="1"/>
    <col min="13318" max="13318" width="36.28515625" style="1" customWidth="1"/>
    <col min="13319" max="13319" width="5.7109375" style="1" customWidth="1"/>
    <col min="13320" max="13320" width="0" style="1" hidden="1" customWidth="1"/>
    <col min="13321" max="13321" width="20.7109375" style="1" customWidth="1"/>
    <col min="13322" max="13322" width="4.85546875" style="1" customWidth="1"/>
    <col min="13323" max="13323" width="0" style="1" hidden="1" customWidth="1"/>
    <col min="13324" max="13324" width="24.7109375" style="1" customWidth="1"/>
    <col min="13325" max="13325" width="12.28515625" style="1" customWidth="1"/>
    <col min="13326" max="13326" width="0" style="1" hidden="1" customWidth="1"/>
    <col min="13327" max="13327" width="3.42578125" style="1" customWidth="1"/>
    <col min="13328" max="13328" width="0" style="1" hidden="1" customWidth="1"/>
    <col min="13329" max="13329" width="17.7109375" style="1" customWidth="1"/>
    <col min="13330" max="13330" width="3.42578125" style="1" customWidth="1"/>
    <col min="13331" max="13331" width="0" style="1" hidden="1" customWidth="1"/>
    <col min="13332" max="13332" width="23.7109375" style="1" customWidth="1"/>
    <col min="13333" max="13333" width="10" style="1" customWidth="1"/>
    <col min="13334" max="13334" width="0" style="1" hidden="1" customWidth="1"/>
    <col min="13335" max="13336" width="14.7109375" style="1" customWidth="1"/>
    <col min="13337" max="13337" width="12.85546875" style="1" customWidth="1"/>
    <col min="13338" max="13338" width="3.28515625" style="1" customWidth="1"/>
    <col min="13339" max="13339" width="30.28515625" style="1" customWidth="1"/>
    <col min="13340" max="13340" width="5" style="1" customWidth="1"/>
    <col min="13341" max="13341" width="0" style="1" hidden="1" customWidth="1"/>
    <col min="13342" max="13342" width="14.28515625" style="1" customWidth="1"/>
    <col min="13343" max="13343" width="5.7109375" style="1" customWidth="1"/>
    <col min="13344" max="13344" width="0" style="1" hidden="1" customWidth="1"/>
    <col min="13345" max="13345" width="17.28515625" style="1" customWidth="1"/>
    <col min="13346" max="13346" width="12.7109375" style="1" customWidth="1"/>
    <col min="13347" max="13347" width="0" style="1" hidden="1" customWidth="1"/>
    <col min="13348" max="13348" width="5.28515625" style="1" customWidth="1"/>
    <col min="13349" max="13349" width="0" style="1" hidden="1" customWidth="1"/>
    <col min="13350" max="13350" width="17" style="1" customWidth="1"/>
    <col min="13351" max="13351" width="6.28515625" style="1" customWidth="1"/>
    <col min="13352" max="13352" width="0" style="1" hidden="1" customWidth="1"/>
    <col min="13353" max="13353" width="14.28515625" style="1" customWidth="1"/>
    <col min="13354" max="13354" width="7.5703125" style="1" customWidth="1"/>
    <col min="13355" max="13355" width="0" style="1" hidden="1" customWidth="1"/>
    <col min="13356" max="13357" width="14.28515625" style="1" customWidth="1"/>
    <col min="13358" max="13358" width="20.85546875" style="1" customWidth="1"/>
    <col min="13359" max="13359" width="14.42578125" style="1" customWidth="1"/>
    <col min="13360" max="13360" width="15" style="1" customWidth="1"/>
    <col min="13361" max="13361" width="2.7109375" style="1" customWidth="1"/>
    <col min="13362" max="13362" width="11.7109375" style="1" customWidth="1"/>
    <col min="13363" max="13363" width="11.5703125" style="1" customWidth="1"/>
    <col min="13364" max="13364" width="2.28515625" style="1" customWidth="1"/>
    <col min="13365" max="13365" width="41" style="1" customWidth="1"/>
    <col min="13366" max="13366" width="14.28515625" style="1" customWidth="1"/>
    <col min="13367" max="13368" width="11.5703125" style="1" customWidth="1"/>
    <col min="13369" max="13369" width="21.85546875" style="1" customWidth="1"/>
    <col min="13370" max="13561" width="11.5703125" style="1"/>
    <col min="13562" max="13562" width="21.85546875" style="1" customWidth="1"/>
    <col min="13563" max="13563" width="13.85546875" style="1" customWidth="1"/>
    <col min="13564" max="13564" width="38.7109375" style="1" customWidth="1"/>
    <col min="13565" max="13565" width="3" style="1" bestFit="1" customWidth="1"/>
    <col min="13566" max="13566" width="32.28515625" style="1" customWidth="1"/>
    <col min="13567" max="13567" width="46.28515625" style="1" customWidth="1"/>
    <col min="13568" max="13568" width="19" style="1" customWidth="1"/>
    <col min="13569" max="13569" width="0" style="1" hidden="1" customWidth="1"/>
    <col min="13570" max="13570" width="17.7109375" style="1" customWidth="1"/>
    <col min="13571" max="13571" width="0" style="1" hidden="1" customWidth="1"/>
    <col min="13572" max="13572" width="22.28515625" style="1" customWidth="1"/>
    <col min="13573" max="13573" width="5.28515625" style="1" customWidth="1"/>
    <col min="13574" max="13574" width="36.28515625" style="1" customWidth="1"/>
    <col min="13575" max="13575" width="5.7109375" style="1" customWidth="1"/>
    <col min="13576" max="13576" width="0" style="1" hidden="1" customWidth="1"/>
    <col min="13577" max="13577" width="20.7109375" style="1" customWidth="1"/>
    <col min="13578" max="13578" width="4.85546875" style="1" customWidth="1"/>
    <col min="13579" max="13579" width="0" style="1" hidden="1" customWidth="1"/>
    <col min="13580" max="13580" width="24.7109375" style="1" customWidth="1"/>
    <col min="13581" max="13581" width="12.28515625" style="1" customWidth="1"/>
    <col min="13582" max="13582" width="0" style="1" hidden="1" customWidth="1"/>
    <col min="13583" max="13583" width="3.42578125" style="1" customWidth="1"/>
    <col min="13584" max="13584" width="0" style="1" hidden="1" customWidth="1"/>
    <col min="13585" max="13585" width="17.7109375" style="1" customWidth="1"/>
    <col min="13586" max="13586" width="3.42578125" style="1" customWidth="1"/>
    <col min="13587" max="13587" width="0" style="1" hidden="1" customWidth="1"/>
    <col min="13588" max="13588" width="23.7109375" style="1" customWidth="1"/>
    <col min="13589" max="13589" width="10" style="1" customWidth="1"/>
    <col min="13590" max="13590" width="0" style="1" hidden="1" customWidth="1"/>
    <col min="13591" max="13592" width="14.7109375" style="1" customWidth="1"/>
    <col min="13593" max="13593" width="12.85546875" style="1" customWidth="1"/>
    <col min="13594" max="13594" width="3.28515625" style="1" customWidth="1"/>
    <col min="13595" max="13595" width="30.28515625" style="1" customWidth="1"/>
    <col min="13596" max="13596" width="5" style="1" customWidth="1"/>
    <col min="13597" max="13597" width="0" style="1" hidden="1" customWidth="1"/>
    <col min="13598" max="13598" width="14.28515625" style="1" customWidth="1"/>
    <col min="13599" max="13599" width="5.7109375" style="1" customWidth="1"/>
    <col min="13600" max="13600" width="0" style="1" hidden="1" customWidth="1"/>
    <col min="13601" max="13601" width="17.28515625" style="1" customWidth="1"/>
    <col min="13602" max="13602" width="12.7109375" style="1" customWidth="1"/>
    <col min="13603" max="13603" width="0" style="1" hidden="1" customWidth="1"/>
    <col min="13604" max="13604" width="5.28515625" style="1" customWidth="1"/>
    <col min="13605" max="13605" width="0" style="1" hidden="1" customWidth="1"/>
    <col min="13606" max="13606" width="17" style="1" customWidth="1"/>
    <col min="13607" max="13607" width="6.28515625" style="1" customWidth="1"/>
    <col min="13608" max="13608" width="0" style="1" hidden="1" customWidth="1"/>
    <col min="13609" max="13609" width="14.28515625" style="1" customWidth="1"/>
    <col min="13610" max="13610" width="7.5703125" style="1" customWidth="1"/>
    <col min="13611" max="13611" width="0" style="1" hidden="1" customWidth="1"/>
    <col min="13612" max="13613" width="14.28515625" style="1" customWidth="1"/>
    <col min="13614" max="13614" width="20.85546875" style="1" customWidth="1"/>
    <col min="13615" max="13615" width="14.42578125" style="1" customWidth="1"/>
    <col min="13616" max="13616" width="15" style="1" customWidth="1"/>
    <col min="13617" max="13617" width="2.7109375" style="1" customWidth="1"/>
    <col min="13618" max="13618" width="11.7109375" style="1" customWidth="1"/>
    <col min="13619" max="13619" width="11.5703125" style="1" customWidth="1"/>
    <col min="13620" max="13620" width="2.28515625" style="1" customWidth="1"/>
    <col min="13621" max="13621" width="41" style="1" customWidth="1"/>
    <col min="13622" max="13622" width="14.28515625" style="1" customWidth="1"/>
    <col min="13623" max="13624" width="11.5703125" style="1" customWidth="1"/>
    <col min="13625" max="13625" width="21.85546875" style="1" customWidth="1"/>
    <col min="13626" max="13817" width="11.5703125" style="1"/>
    <col min="13818" max="13818" width="21.85546875" style="1" customWidth="1"/>
    <col min="13819" max="13819" width="13.85546875" style="1" customWidth="1"/>
    <col min="13820" max="13820" width="38.7109375" style="1" customWidth="1"/>
    <col min="13821" max="13821" width="3" style="1" bestFit="1" customWidth="1"/>
    <col min="13822" max="13822" width="32.28515625" style="1" customWidth="1"/>
    <col min="13823" max="13823" width="46.28515625" style="1" customWidth="1"/>
    <col min="13824" max="13824" width="19" style="1" customWidth="1"/>
    <col min="13825" max="13825" width="0" style="1" hidden="1" customWidth="1"/>
    <col min="13826" max="13826" width="17.7109375" style="1" customWidth="1"/>
    <col min="13827" max="13827" width="0" style="1" hidden="1" customWidth="1"/>
    <col min="13828" max="13828" width="22.28515625" style="1" customWidth="1"/>
    <col min="13829" max="13829" width="5.28515625" style="1" customWidth="1"/>
    <col min="13830" max="13830" width="36.28515625" style="1" customWidth="1"/>
    <col min="13831" max="13831" width="5.7109375" style="1" customWidth="1"/>
    <col min="13832" max="13832" width="0" style="1" hidden="1" customWidth="1"/>
    <col min="13833" max="13833" width="20.7109375" style="1" customWidth="1"/>
    <col min="13834" max="13834" width="4.85546875" style="1" customWidth="1"/>
    <col min="13835" max="13835" width="0" style="1" hidden="1" customWidth="1"/>
    <col min="13836" max="13836" width="24.7109375" style="1" customWidth="1"/>
    <col min="13837" max="13837" width="12.28515625" style="1" customWidth="1"/>
    <col min="13838" max="13838" width="0" style="1" hidden="1" customWidth="1"/>
    <col min="13839" max="13839" width="3.42578125" style="1" customWidth="1"/>
    <col min="13840" max="13840" width="0" style="1" hidden="1" customWidth="1"/>
    <col min="13841" max="13841" width="17.7109375" style="1" customWidth="1"/>
    <col min="13842" max="13842" width="3.42578125" style="1" customWidth="1"/>
    <col min="13843" max="13843" width="0" style="1" hidden="1" customWidth="1"/>
    <col min="13844" max="13844" width="23.7109375" style="1" customWidth="1"/>
    <col min="13845" max="13845" width="10" style="1" customWidth="1"/>
    <col min="13846" max="13846" width="0" style="1" hidden="1" customWidth="1"/>
    <col min="13847" max="13848" width="14.7109375" style="1" customWidth="1"/>
    <col min="13849" max="13849" width="12.85546875" style="1" customWidth="1"/>
    <col min="13850" max="13850" width="3.28515625" style="1" customWidth="1"/>
    <col min="13851" max="13851" width="30.28515625" style="1" customWidth="1"/>
    <col min="13852" max="13852" width="5" style="1" customWidth="1"/>
    <col min="13853" max="13853" width="0" style="1" hidden="1" customWidth="1"/>
    <col min="13854" max="13854" width="14.28515625" style="1" customWidth="1"/>
    <col min="13855" max="13855" width="5.7109375" style="1" customWidth="1"/>
    <col min="13856" max="13856" width="0" style="1" hidden="1" customWidth="1"/>
    <col min="13857" max="13857" width="17.28515625" style="1" customWidth="1"/>
    <col min="13858" max="13858" width="12.7109375" style="1" customWidth="1"/>
    <col min="13859" max="13859" width="0" style="1" hidden="1" customWidth="1"/>
    <col min="13860" max="13860" width="5.28515625" style="1" customWidth="1"/>
    <col min="13861" max="13861" width="0" style="1" hidden="1" customWidth="1"/>
    <col min="13862" max="13862" width="17" style="1" customWidth="1"/>
    <col min="13863" max="13863" width="6.28515625" style="1" customWidth="1"/>
    <col min="13864" max="13864" width="0" style="1" hidden="1" customWidth="1"/>
    <col min="13865" max="13865" width="14.28515625" style="1" customWidth="1"/>
    <col min="13866" max="13866" width="7.5703125" style="1" customWidth="1"/>
    <col min="13867" max="13867" width="0" style="1" hidden="1" customWidth="1"/>
    <col min="13868" max="13869" width="14.28515625" style="1" customWidth="1"/>
    <col min="13870" max="13870" width="20.85546875" style="1" customWidth="1"/>
    <col min="13871" max="13871" width="14.42578125" style="1" customWidth="1"/>
    <col min="13872" max="13872" width="15" style="1" customWidth="1"/>
    <col min="13873" max="13873" width="2.7109375" style="1" customWidth="1"/>
    <col min="13874" max="13874" width="11.7109375" style="1" customWidth="1"/>
    <col min="13875" max="13875" width="11.5703125" style="1" customWidth="1"/>
    <col min="13876" max="13876" width="2.28515625" style="1" customWidth="1"/>
    <col min="13877" max="13877" width="41" style="1" customWidth="1"/>
    <col min="13878" max="13878" width="14.28515625" style="1" customWidth="1"/>
    <col min="13879" max="13880" width="11.5703125" style="1" customWidth="1"/>
    <col min="13881" max="13881" width="21.85546875" style="1" customWidth="1"/>
    <col min="13882" max="14073" width="11.5703125" style="1"/>
    <col min="14074" max="14074" width="21.85546875" style="1" customWidth="1"/>
    <col min="14075" max="14075" width="13.85546875" style="1" customWidth="1"/>
    <col min="14076" max="14076" width="38.7109375" style="1" customWidth="1"/>
    <col min="14077" max="14077" width="3" style="1" bestFit="1" customWidth="1"/>
    <col min="14078" max="14078" width="32.28515625" style="1" customWidth="1"/>
    <col min="14079" max="14079" width="46.28515625" style="1" customWidth="1"/>
    <col min="14080" max="14080" width="19" style="1" customWidth="1"/>
    <col min="14081" max="14081" width="0" style="1" hidden="1" customWidth="1"/>
    <col min="14082" max="14082" width="17.7109375" style="1" customWidth="1"/>
    <col min="14083" max="14083" width="0" style="1" hidden="1" customWidth="1"/>
    <col min="14084" max="14084" width="22.28515625" style="1" customWidth="1"/>
    <col min="14085" max="14085" width="5.28515625" style="1" customWidth="1"/>
    <col min="14086" max="14086" width="36.28515625" style="1" customWidth="1"/>
    <col min="14087" max="14087" width="5.7109375" style="1" customWidth="1"/>
    <col min="14088" max="14088" width="0" style="1" hidden="1" customWidth="1"/>
    <col min="14089" max="14089" width="20.7109375" style="1" customWidth="1"/>
    <col min="14090" max="14090" width="4.85546875" style="1" customWidth="1"/>
    <col min="14091" max="14091" width="0" style="1" hidden="1" customWidth="1"/>
    <col min="14092" max="14092" width="24.7109375" style="1" customWidth="1"/>
    <col min="14093" max="14093" width="12.28515625" style="1" customWidth="1"/>
    <col min="14094" max="14094" width="0" style="1" hidden="1" customWidth="1"/>
    <col min="14095" max="14095" width="3.42578125" style="1" customWidth="1"/>
    <col min="14096" max="14096" width="0" style="1" hidden="1" customWidth="1"/>
    <col min="14097" max="14097" width="17.7109375" style="1" customWidth="1"/>
    <col min="14098" max="14098" width="3.42578125" style="1" customWidth="1"/>
    <col min="14099" max="14099" width="0" style="1" hidden="1" customWidth="1"/>
    <col min="14100" max="14100" width="23.7109375" style="1" customWidth="1"/>
    <col min="14101" max="14101" width="10" style="1" customWidth="1"/>
    <col min="14102" max="14102" width="0" style="1" hidden="1" customWidth="1"/>
    <col min="14103" max="14104" width="14.7109375" style="1" customWidth="1"/>
    <col min="14105" max="14105" width="12.85546875" style="1" customWidth="1"/>
    <col min="14106" max="14106" width="3.28515625" style="1" customWidth="1"/>
    <col min="14107" max="14107" width="30.28515625" style="1" customWidth="1"/>
    <col min="14108" max="14108" width="5" style="1" customWidth="1"/>
    <col min="14109" max="14109" width="0" style="1" hidden="1" customWidth="1"/>
    <col min="14110" max="14110" width="14.28515625" style="1" customWidth="1"/>
    <col min="14111" max="14111" width="5.7109375" style="1" customWidth="1"/>
    <col min="14112" max="14112" width="0" style="1" hidden="1" customWidth="1"/>
    <col min="14113" max="14113" width="17.28515625" style="1" customWidth="1"/>
    <col min="14114" max="14114" width="12.7109375" style="1" customWidth="1"/>
    <col min="14115" max="14115" width="0" style="1" hidden="1" customWidth="1"/>
    <col min="14116" max="14116" width="5.28515625" style="1" customWidth="1"/>
    <col min="14117" max="14117" width="0" style="1" hidden="1" customWidth="1"/>
    <col min="14118" max="14118" width="17" style="1" customWidth="1"/>
    <col min="14119" max="14119" width="6.28515625" style="1" customWidth="1"/>
    <col min="14120" max="14120" width="0" style="1" hidden="1" customWidth="1"/>
    <col min="14121" max="14121" width="14.28515625" style="1" customWidth="1"/>
    <col min="14122" max="14122" width="7.5703125" style="1" customWidth="1"/>
    <col min="14123" max="14123" width="0" style="1" hidden="1" customWidth="1"/>
    <col min="14124" max="14125" width="14.28515625" style="1" customWidth="1"/>
    <col min="14126" max="14126" width="20.85546875" style="1" customWidth="1"/>
    <col min="14127" max="14127" width="14.42578125" style="1" customWidth="1"/>
    <col min="14128" max="14128" width="15" style="1" customWidth="1"/>
    <col min="14129" max="14129" width="2.7109375" style="1" customWidth="1"/>
    <col min="14130" max="14130" width="11.7109375" style="1" customWidth="1"/>
    <col min="14131" max="14131" width="11.5703125" style="1" customWidth="1"/>
    <col min="14132" max="14132" width="2.28515625" style="1" customWidth="1"/>
    <col min="14133" max="14133" width="41" style="1" customWidth="1"/>
    <col min="14134" max="14134" width="14.28515625" style="1" customWidth="1"/>
    <col min="14135" max="14136" width="11.5703125" style="1" customWidth="1"/>
    <col min="14137" max="14137" width="21.85546875" style="1" customWidth="1"/>
    <col min="14138" max="14329" width="11.5703125" style="1"/>
    <col min="14330" max="14330" width="21.85546875" style="1" customWidth="1"/>
    <col min="14331" max="14331" width="13.85546875" style="1" customWidth="1"/>
    <col min="14332" max="14332" width="38.7109375" style="1" customWidth="1"/>
    <col min="14333" max="14333" width="3" style="1" bestFit="1" customWidth="1"/>
    <col min="14334" max="14334" width="32.28515625" style="1" customWidth="1"/>
    <col min="14335" max="14335" width="46.28515625" style="1" customWidth="1"/>
    <col min="14336" max="14336" width="19" style="1" customWidth="1"/>
    <col min="14337" max="14337" width="0" style="1" hidden="1" customWidth="1"/>
    <col min="14338" max="14338" width="17.7109375" style="1" customWidth="1"/>
    <col min="14339" max="14339" width="0" style="1" hidden="1" customWidth="1"/>
    <col min="14340" max="14340" width="22.28515625" style="1" customWidth="1"/>
    <col min="14341" max="14341" width="5.28515625" style="1" customWidth="1"/>
    <col min="14342" max="14342" width="36.28515625" style="1" customWidth="1"/>
    <col min="14343" max="14343" width="5.7109375" style="1" customWidth="1"/>
    <col min="14344" max="14344" width="0" style="1" hidden="1" customWidth="1"/>
    <col min="14345" max="14345" width="20.7109375" style="1" customWidth="1"/>
    <col min="14346" max="14346" width="4.85546875" style="1" customWidth="1"/>
    <col min="14347" max="14347" width="0" style="1" hidden="1" customWidth="1"/>
    <col min="14348" max="14348" width="24.7109375" style="1" customWidth="1"/>
    <col min="14349" max="14349" width="12.28515625" style="1" customWidth="1"/>
    <col min="14350" max="14350" width="0" style="1" hidden="1" customWidth="1"/>
    <col min="14351" max="14351" width="3.42578125" style="1" customWidth="1"/>
    <col min="14352" max="14352" width="0" style="1" hidden="1" customWidth="1"/>
    <col min="14353" max="14353" width="17.7109375" style="1" customWidth="1"/>
    <col min="14354" max="14354" width="3.42578125" style="1" customWidth="1"/>
    <col min="14355" max="14355" width="0" style="1" hidden="1" customWidth="1"/>
    <col min="14356" max="14356" width="23.7109375" style="1" customWidth="1"/>
    <col min="14357" max="14357" width="10" style="1" customWidth="1"/>
    <col min="14358" max="14358" width="0" style="1" hidden="1" customWidth="1"/>
    <col min="14359" max="14360" width="14.7109375" style="1" customWidth="1"/>
    <col min="14361" max="14361" width="12.85546875" style="1" customWidth="1"/>
    <col min="14362" max="14362" width="3.28515625" style="1" customWidth="1"/>
    <col min="14363" max="14363" width="30.28515625" style="1" customWidth="1"/>
    <col min="14364" max="14364" width="5" style="1" customWidth="1"/>
    <col min="14365" max="14365" width="0" style="1" hidden="1" customWidth="1"/>
    <col min="14366" max="14366" width="14.28515625" style="1" customWidth="1"/>
    <col min="14367" max="14367" width="5.7109375" style="1" customWidth="1"/>
    <col min="14368" max="14368" width="0" style="1" hidden="1" customWidth="1"/>
    <col min="14369" max="14369" width="17.28515625" style="1" customWidth="1"/>
    <col min="14370" max="14370" width="12.7109375" style="1" customWidth="1"/>
    <col min="14371" max="14371" width="0" style="1" hidden="1" customWidth="1"/>
    <col min="14372" max="14372" width="5.28515625" style="1" customWidth="1"/>
    <col min="14373" max="14373" width="0" style="1" hidden="1" customWidth="1"/>
    <col min="14374" max="14374" width="17" style="1" customWidth="1"/>
    <col min="14375" max="14375" width="6.28515625" style="1" customWidth="1"/>
    <col min="14376" max="14376" width="0" style="1" hidden="1" customWidth="1"/>
    <col min="14377" max="14377" width="14.28515625" style="1" customWidth="1"/>
    <col min="14378" max="14378" width="7.5703125" style="1" customWidth="1"/>
    <col min="14379" max="14379" width="0" style="1" hidden="1" customWidth="1"/>
    <col min="14380" max="14381" width="14.28515625" style="1" customWidth="1"/>
    <col min="14382" max="14382" width="20.85546875" style="1" customWidth="1"/>
    <col min="14383" max="14383" width="14.42578125" style="1" customWidth="1"/>
    <col min="14384" max="14384" width="15" style="1" customWidth="1"/>
    <col min="14385" max="14385" width="2.7109375" style="1" customWidth="1"/>
    <col min="14386" max="14386" width="11.7109375" style="1" customWidth="1"/>
    <col min="14387" max="14387" width="11.5703125" style="1" customWidth="1"/>
    <col min="14388" max="14388" width="2.28515625" style="1" customWidth="1"/>
    <col min="14389" max="14389" width="41" style="1" customWidth="1"/>
    <col min="14390" max="14390" width="14.28515625" style="1" customWidth="1"/>
    <col min="14391" max="14392" width="11.5703125" style="1" customWidth="1"/>
    <col min="14393" max="14393" width="21.85546875" style="1" customWidth="1"/>
    <col min="14394" max="14585" width="11.5703125" style="1"/>
    <col min="14586" max="14586" width="21.85546875" style="1" customWidth="1"/>
    <col min="14587" max="14587" width="13.85546875" style="1" customWidth="1"/>
    <col min="14588" max="14588" width="38.7109375" style="1" customWidth="1"/>
    <col min="14589" max="14589" width="3" style="1" bestFit="1" customWidth="1"/>
    <col min="14590" max="14590" width="32.28515625" style="1" customWidth="1"/>
    <col min="14591" max="14591" width="46.28515625" style="1" customWidth="1"/>
    <col min="14592" max="14592" width="19" style="1" customWidth="1"/>
    <col min="14593" max="14593" width="0" style="1" hidden="1" customWidth="1"/>
    <col min="14594" max="14594" width="17.7109375" style="1" customWidth="1"/>
    <col min="14595" max="14595" width="0" style="1" hidden="1" customWidth="1"/>
    <col min="14596" max="14596" width="22.28515625" style="1" customWidth="1"/>
    <col min="14597" max="14597" width="5.28515625" style="1" customWidth="1"/>
    <col min="14598" max="14598" width="36.28515625" style="1" customWidth="1"/>
    <col min="14599" max="14599" width="5.7109375" style="1" customWidth="1"/>
    <col min="14600" max="14600" width="0" style="1" hidden="1" customWidth="1"/>
    <col min="14601" max="14601" width="20.7109375" style="1" customWidth="1"/>
    <col min="14602" max="14602" width="4.85546875" style="1" customWidth="1"/>
    <col min="14603" max="14603" width="0" style="1" hidden="1" customWidth="1"/>
    <col min="14604" max="14604" width="24.7109375" style="1" customWidth="1"/>
    <col min="14605" max="14605" width="12.28515625" style="1" customWidth="1"/>
    <col min="14606" max="14606" width="0" style="1" hidden="1" customWidth="1"/>
    <col min="14607" max="14607" width="3.42578125" style="1" customWidth="1"/>
    <col min="14608" max="14608" width="0" style="1" hidden="1" customWidth="1"/>
    <col min="14609" max="14609" width="17.7109375" style="1" customWidth="1"/>
    <col min="14610" max="14610" width="3.42578125" style="1" customWidth="1"/>
    <col min="14611" max="14611" width="0" style="1" hidden="1" customWidth="1"/>
    <col min="14612" max="14612" width="23.7109375" style="1" customWidth="1"/>
    <col min="14613" max="14613" width="10" style="1" customWidth="1"/>
    <col min="14614" max="14614" width="0" style="1" hidden="1" customWidth="1"/>
    <col min="14615" max="14616" width="14.7109375" style="1" customWidth="1"/>
    <col min="14617" max="14617" width="12.85546875" style="1" customWidth="1"/>
    <col min="14618" max="14618" width="3.28515625" style="1" customWidth="1"/>
    <col min="14619" max="14619" width="30.28515625" style="1" customWidth="1"/>
    <col min="14620" max="14620" width="5" style="1" customWidth="1"/>
    <col min="14621" max="14621" width="0" style="1" hidden="1" customWidth="1"/>
    <col min="14622" max="14622" width="14.28515625" style="1" customWidth="1"/>
    <col min="14623" max="14623" width="5.7109375" style="1" customWidth="1"/>
    <col min="14624" max="14624" width="0" style="1" hidden="1" customWidth="1"/>
    <col min="14625" max="14625" width="17.28515625" style="1" customWidth="1"/>
    <col min="14626" max="14626" width="12.7109375" style="1" customWidth="1"/>
    <col min="14627" max="14627" width="0" style="1" hidden="1" customWidth="1"/>
    <col min="14628" max="14628" width="5.28515625" style="1" customWidth="1"/>
    <col min="14629" max="14629" width="0" style="1" hidden="1" customWidth="1"/>
    <col min="14630" max="14630" width="17" style="1" customWidth="1"/>
    <col min="14631" max="14631" width="6.28515625" style="1" customWidth="1"/>
    <col min="14632" max="14632" width="0" style="1" hidden="1" customWidth="1"/>
    <col min="14633" max="14633" width="14.28515625" style="1" customWidth="1"/>
    <col min="14634" max="14634" width="7.5703125" style="1" customWidth="1"/>
    <col min="14635" max="14635" width="0" style="1" hidden="1" customWidth="1"/>
    <col min="14636" max="14637" width="14.28515625" style="1" customWidth="1"/>
    <col min="14638" max="14638" width="20.85546875" style="1" customWidth="1"/>
    <col min="14639" max="14639" width="14.42578125" style="1" customWidth="1"/>
    <col min="14640" max="14640" width="15" style="1" customWidth="1"/>
    <col min="14641" max="14641" width="2.7109375" style="1" customWidth="1"/>
    <col min="14642" max="14642" width="11.7109375" style="1" customWidth="1"/>
    <col min="14643" max="14643" width="11.5703125" style="1" customWidth="1"/>
    <col min="14644" max="14644" width="2.28515625" style="1" customWidth="1"/>
    <col min="14645" max="14645" width="41" style="1" customWidth="1"/>
    <col min="14646" max="14646" width="14.28515625" style="1" customWidth="1"/>
    <col min="14647" max="14648" width="11.5703125" style="1" customWidth="1"/>
    <col min="14649" max="14649" width="21.85546875" style="1" customWidth="1"/>
    <col min="14650" max="14841" width="11.5703125" style="1"/>
    <col min="14842" max="14842" width="21.85546875" style="1" customWidth="1"/>
    <col min="14843" max="14843" width="13.85546875" style="1" customWidth="1"/>
    <col min="14844" max="14844" width="38.7109375" style="1" customWidth="1"/>
    <col min="14845" max="14845" width="3" style="1" bestFit="1" customWidth="1"/>
    <col min="14846" max="14846" width="32.28515625" style="1" customWidth="1"/>
    <col min="14847" max="14847" width="46.28515625" style="1" customWidth="1"/>
    <col min="14848" max="14848" width="19" style="1" customWidth="1"/>
    <col min="14849" max="14849" width="0" style="1" hidden="1" customWidth="1"/>
    <col min="14850" max="14850" width="17.7109375" style="1" customWidth="1"/>
    <col min="14851" max="14851" width="0" style="1" hidden="1" customWidth="1"/>
    <col min="14852" max="14852" width="22.28515625" style="1" customWidth="1"/>
    <col min="14853" max="14853" width="5.28515625" style="1" customWidth="1"/>
    <col min="14854" max="14854" width="36.28515625" style="1" customWidth="1"/>
    <col min="14855" max="14855" width="5.7109375" style="1" customWidth="1"/>
    <col min="14856" max="14856" width="0" style="1" hidden="1" customWidth="1"/>
    <col min="14857" max="14857" width="20.7109375" style="1" customWidth="1"/>
    <col min="14858" max="14858" width="4.85546875" style="1" customWidth="1"/>
    <col min="14859" max="14859" width="0" style="1" hidden="1" customWidth="1"/>
    <col min="14860" max="14860" width="24.7109375" style="1" customWidth="1"/>
    <col min="14861" max="14861" width="12.28515625" style="1" customWidth="1"/>
    <col min="14862" max="14862" width="0" style="1" hidden="1" customWidth="1"/>
    <col min="14863" max="14863" width="3.42578125" style="1" customWidth="1"/>
    <col min="14864" max="14864" width="0" style="1" hidden="1" customWidth="1"/>
    <col min="14865" max="14865" width="17.7109375" style="1" customWidth="1"/>
    <col min="14866" max="14866" width="3.42578125" style="1" customWidth="1"/>
    <col min="14867" max="14867" width="0" style="1" hidden="1" customWidth="1"/>
    <col min="14868" max="14868" width="23.7109375" style="1" customWidth="1"/>
    <col min="14869" max="14869" width="10" style="1" customWidth="1"/>
    <col min="14870" max="14870" width="0" style="1" hidden="1" customWidth="1"/>
    <col min="14871" max="14872" width="14.7109375" style="1" customWidth="1"/>
    <col min="14873" max="14873" width="12.85546875" style="1" customWidth="1"/>
    <col min="14874" max="14874" width="3.28515625" style="1" customWidth="1"/>
    <col min="14875" max="14875" width="30.28515625" style="1" customWidth="1"/>
    <col min="14876" max="14876" width="5" style="1" customWidth="1"/>
    <col min="14877" max="14877" width="0" style="1" hidden="1" customWidth="1"/>
    <col min="14878" max="14878" width="14.28515625" style="1" customWidth="1"/>
    <col min="14879" max="14879" width="5.7109375" style="1" customWidth="1"/>
    <col min="14880" max="14880" width="0" style="1" hidden="1" customWidth="1"/>
    <col min="14881" max="14881" width="17.28515625" style="1" customWidth="1"/>
    <col min="14882" max="14882" width="12.7109375" style="1" customWidth="1"/>
    <col min="14883" max="14883" width="0" style="1" hidden="1" customWidth="1"/>
    <col min="14884" max="14884" width="5.28515625" style="1" customWidth="1"/>
    <col min="14885" max="14885" width="0" style="1" hidden="1" customWidth="1"/>
    <col min="14886" max="14886" width="17" style="1" customWidth="1"/>
    <col min="14887" max="14887" width="6.28515625" style="1" customWidth="1"/>
    <col min="14888" max="14888" width="0" style="1" hidden="1" customWidth="1"/>
    <col min="14889" max="14889" width="14.28515625" style="1" customWidth="1"/>
    <col min="14890" max="14890" width="7.5703125" style="1" customWidth="1"/>
    <col min="14891" max="14891" width="0" style="1" hidden="1" customWidth="1"/>
    <col min="14892" max="14893" width="14.28515625" style="1" customWidth="1"/>
    <col min="14894" max="14894" width="20.85546875" style="1" customWidth="1"/>
    <col min="14895" max="14895" width="14.42578125" style="1" customWidth="1"/>
    <col min="14896" max="14896" width="15" style="1" customWidth="1"/>
    <col min="14897" max="14897" width="2.7109375" style="1" customWidth="1"/>
    <col min="14898" max="14898" width="11.7109375" style="1" customWidth="1"/>
    <col min="14899" max="14899" width="11.5703125" style="1" customWidth="1"/>
    <col min="14900" max="14900" width="2.28515625" style="1" customWidth="1"/>
    <col min="14901" max="14901" width="41" style="1" customWidth="1"/>
    <col min="14902" max="14902" width="14.28515625" style="1" customWidth="1"/>
    <col min="14903" max="14904" width="11.5703125" style="1" customWidth="1"/>
    <col min="14905" max="14905" width="21.85546875" style="1" customWidth="1"/>
    <col min="14906" max="15097" width="11.5703125" style="1"/>
    <col min="15098" max="15098" width="21.85546875" style="1" customWidth="1"/>
    <col min="15099" max="15099" width="13.85546875" style="1" customWidth="1"/>
    <col min="15100" max="15100" width="38.7109375" style="1" customWidth="1"/>
    <col min="15101" max="15101" width="3" style="1" bestFit="1" customWidth="1"/>
    <col min="15102" max="15102" width="32.28515625" style="1" customWidth="1"/>
    <col min="15103" max="15103" width="46.28515625" style="1" customWidth="1"/>
    <col min="15104" max="15104" width="19" style="1" customWidth="1"/>
    <col min="15105" max="15105" width="0" style="1" hidden="1" customWidth="1"/>
    <col min="15106" max="15106" width="17.7109375" style="1" customWidth="1"/>
    <col min="15107" max="15107" width="0" style="1" hidden="1" customWidth="1"/>
    <col min="15108" max="15108" width="22.28515625" style="1" customWidth="1"/>
    <col min="15109" max="15109" width="5.28515625" style="1" customWidth="1"/>
    <col min="15110" max="15110" width="36.28515625" style="1" customWidth="1"/>
    <col min="15111" max="15111" width="5.7109375" style="1" customWidth="1"/>
    <col min="15112" max="15112" width="0" style="1" hidden="1" customWidth="1"/>
    <col min="15113" max="15113" width="20.7109375" style="1" customWidth="1"/>
    <col min="15114" max="15114" width="4.85546875" style="1" customWidth="1"/>
    <col min="15115" max="15115" width="0" style="1" hidden="1" customWidth="1"/>
    <col min="15116" max="15116" width="24.7109375" style="1" customWidth="1"/>
    <col min="15117" max="15117" width="12.28515625" style="1" customWidth="1"/>
    <col min="15118" max="15118" width="0" style="1" hidden="1" customWidth="1"/>
    <col min="15119" max="15119" width="3.42578125" style="1" customWidth="1"/>
    <col min="15120" max="15120" width="0" style="1" hidden="1" customWidth="1"/>
    <col min="15121" max="15121" width="17.7109375" style="1" customWidth="1"/>
    <col min="15122" max="15122" width="3.42578125" style="1" customWidth="1"/>
    <col min="15123" max="15123" width="0" style="1" hidden="1" customWidth="1"/>
    <col min="15124" max="15124" width="23.7109375" style="1" customWidth="1"/>
    <col min="15125" max="15125" width="10" style="1" customWidth="1"/>
    <col min="15126" max="15126" width="0" style="1" hidden="1" customWidth="1"/>
    <col min="15127" max="15128" width="14.7109375" style="1" customWidth="1"/>
    <col min="15129" max="15129" width="12.85546875" style="1" customWidth="1"/>
    <col min="15130" max="15130" width="3.28515625" style="1" customWidth="1"/>
    <col min="15131" max="15131" width="30.28515625" style="1" customWidth="1"/>
    <col min="15132" max="15132" width="5" style="1" customWidth="1"/>
    <col min="15133" max="15133" width="0" style="1" hidden="1" customWidth="1"/>
    <col min="15134" max="15134" width="14.28515625" style="1" customWidth="1"/>
    <col min="15135" max="15135" width="5.7109375" style="1" customWidth="1"/>
    <col min="15136" max="15136" width="0" style="1" hidden="1" customWidth="1"/>
    <col min="15137" max="15137" width="17.28515625" style="1" customWidth="1"/>
    <col min="15138" max="15138" width="12.7109375" style="1" customWidth="1"/>
    <col min="15139" max="15139" width="0" style="1" hidden="1" customWidth="1"/>
    <col min="15140" max="15140" width="5.28515625" style="1" customWidth="1"/>
    <col min="15141" max="15141" width="0" style="1" hidden="1" customWidth="1"/>
    <col min="15142" max="15142" width="17" style="1" customWidth="1"/>
    <col min="15143" max="15143" width="6.28515625" style="1" customWidth="1"/>
    <col min="15144" max="15144" width="0" style="1" hidden="1" customWidth="1"/>
    <col min="15145" max="15145" width="14.28515625" style="1" customWidth="1"/>
    <col min="15146" max="15146" width="7.5703125" style="1" customWidth="1"/>
    <col min="15147" max="15147" width="0" style="1" hidden="1" customWidth="1"/>
    <col min="15148" max="15149" width="14.28515625" style="1" customWidth="1"/>
    <col min="15150" max="15150" width="20.85546875" style="1" customWidth="1"/>
    <col min="15151" max="15151" width="14.42578125" style="1" customWidth="1"/>
    <col min="15152" max="15152" width="15" style="1" customWidth="1"/>
    <col min="15153" max="15153" width="2.7109375" style="1" customWidth="1"/>
    <col min="15154" max="15154" width="11.7109375" style="1" customWidth="1"/>
    <col min="15155" max="15155" width="11.5703125" style="1" customWidth="1"/>
    <col min="15156" max="15156" width="2.28515625" style="1" customWidth="1"/>
    <col min="15157" max="15157" width="41" style="1" customWidth="1"/>
    <col min="15158" max="15158" width="14.28515625" style="1" customWidth="1"/>
    <col min="15159" max="15160" width="11.5703125" style="1" customWidth="1"/>
    <col min="15161" max="15161" width="21.85546875" style="1" customWidth="1"/>
    <col min="15162" max="15353" width="11.5703125" style="1"/>
    <col min="15354" max="15354" width="21.85546875" style="1" customWidth="1"/>
    <col min="15355" max="15355" width="13.85546875" style="1" customWidth="1"/>
    <col min="15356" max="15356" width="38.7109375" style="1" customWidth="1"/>
    <col min="15357" max="15357" width="3" style="1" bestFit="1" customWidth="1"/>
    <col min="15358" max="15358" width="32.28515625" style="1" customWidth="1"/>
    <col min="15359" max="15359" width="46.28515625" style="1" customWidth="1"/>
    <col min="15360" max="15360" width="19" style="1" customWidth="1"/>
    <col min="15361" max="15361" width="0" style="1" hidden="1" customWidth="1"/>
    <col min="15362" max="15362" width="17.7109375" style="1" customWidth="1"/>
    <col min="15363" max="15363" width="0" style="1" hidden="1" customWidth="1"/>
    <col min="15364" max="15364" width="22.28515625" style="1" customWidth="1"/>
    <col min="15365" max="15365" width="5.28515625" style="1" customWidth="1"/>
    <col min="15366" max="15366" width="36.28515625" style="1" customWidth="1"/>
    <col min="15367" max="15367" width="5.7109375" style="1" customWidth="1"/>
    <col min="15368" max="15368" width="0" style="1" hidden="1" customWidth="1"/>
    <col min="15369" max="15369" width="20.7109375" style="1" customWidth="1"/>
    <col min="15370" max="15370" width="4.85546875" style="1" customWidth="1"/>
    <col min="15371" max="15371" width="0" style="1" hidden="1" customWidth="1"/>
    <col min="15372" max="15372" width="24.7109375" style="1" customWidth="1"/>
    <col min="15373" max="15373" width="12.28515625" style="1" customWidth="1"/>
    <col min="15374" max="15374" width="0" style="1" hidden="1" customWidth="1"/>
    <col min="15375" max="15375" width="3.42578125" style="1" customWidth="1"/>
    <col min="15376" max="15376" width="0" style="1" hidden="1" customWidth="1"/>
    <col min="15377" max="15377" width="17.7109375" style="1" customWidth="1"/>
    <col min="15378" max="15378" width="3.42578125" style="1" customWidth="1"/>
    <col min="15379" max="15379" width="0" style="1" hidden="1" customWidth="1"/>
    <col min="15380" max="15380" width="23.7109375" style="1" customWidth="1"/>
    <col min="15381" max="15381" width="10" style="1" customWidth="1"/>
    <col min="15382" max="15382" width="0" style="1" hidden="1" customWidth="1"/>
    <col min="15383" max="15384" width="14.7109375" style="1" customWidth="1"/>
    <col min="15385" max="15385" width="12.85546875" style="1" customWidth="1"/>
    <col min="15386" max="15386" width="3.28515625" style="1" customWidth="1"/>
    <col min="15387" max="15387" width="30.28515625" style="1" customWidth="1"/>
    <col min="15388" max="15388" width="5" style="1" customWidth="1"/>
    <col min="15389" max="15389" width="0" style="1" hidden="1" customWidth="1"/>
    <col min="15390" max="15390" width="14.28515625" style="1" customWidth="1"/>
    <col min="15391" max="15391" width="5.7109375" style="1" customWidth="1"/>
    <col min="15392" max="15392" width="0" style="1" hidden="1" customWidth="1"/>
    <col min="15393" max="15393" width="17.28515625" style="1" customWidth="1"/>
    <col min="15394" max="15394" width="12.7109375" style="1" customWidth="1"/>
    <col min="15395" max="15395" width="0" style="1" hidden="1" customWidth="1"/>
    <col min="15396" max="15396" width="5.28515625" style="1" customWidth="1"/>
    <col min="15397" max="15397" width="0" style="1" hidden="1" customWidth="1"/>
    <col min="15398" max="15398" width="17" style="1" customWidth="1"/>
    <col min="15399" max="15399" width="6.28515625" style="1" customWidth="1"/>
    <col min="15400" max="15400" width="0" style="1" hidden="1" customWidth="1"/>
    <col min="15401" max="15401" width="14.28515625" style="1" customWidth="1"/>
    <col min="15402" max="15402" width="7.5703125" style="1" customWidth="1"/>
    <col min="15403" max="15403" width="0" style="1" hidden="1" customWidth="1"/>
    <col min="15404" max="15405" width="14.28515625" style="1" customWidth="1"/>
    <col min="15406" max="15406" width="20.85546875" style="1" customWidth="1"/>
    <col min="15407" max="15407" width="14.42578125" style="1" customWidth="1"/>
    <col min="15408" max="15408" width="15" style="1" customWidth="1"/>
    <col min="15409" max="15409" width="2.7109375" style="1" customWidth="1"/>
    <col min="15410" max="15410" width="11.7109375" style="1" customWidth="1"/>
    <col min="15411" max="15411" width="11.5703125" style="1" customWidth="1"/>
    <col min="15412" max="15412" width="2.28515625" style="1" customWidth="1"/>
    <col min="15413" max="15413" width="41" style="1" customWidth="1"/>
    <col min="15414" max="15414" width="14.28515625" style="1" customWidth="1"/>
    <col min="15415" max="15416" width="11.5703125" style="1" customWidth="1"/>
    <col min="15417" max="15417" width="21.85546875" style="1" customWidth="1"/>
    <col min="15418" max="15609" width="11.5703125" style="1"/>
    <col min="15610" max="15610" width="21.85546875" style="1" customWidth="1"/>
    <col min="15611" max="15611" width="13.85546875" style="1" customWidth="1"/>
    <col min="15612" max="15612" width="38.7109375" style="1" customWidth="1"/>
    <col min="15613" max="15613" width="3" style="1" bestFit="1" customWidth="1"/>
    <col min="15614" max="15614" width="32.28515625" style="1" customWidth="1"/>
    <col min="15615" max="15615" width="46.28515625" style="1" customWidth="1"/>
    <col min="15616" max="15616" width="19" style="1" customWidth="1"/>
    <col min="15617" max="15617" width="0" style="1" hidden="1" customWidth="1"/>
    <col min="15618" max="15618" width="17.7109375" style="1" customWidth="1"/>
    <col min="15619" max="15619" width="0" style="1" hidden="1" customWidth="1"/>
    <col min="15620" max="15620" width="22.28515625" style="1" customWidth="1"/>
    <col min="15621" max="15621" width="5.28515625" style="1" customWidth="1"/>
    <col min="15622" max="15622" width="36.28515625" style="1" customWidth="1"/>
    <col min="15623" max="15623" width="5.7109375" style="1" customWidth="1"/>
    <col min="15624" max="15624" width="0" style="1" hidden="1" customWidth="1"/>
    <col min="15625" max="15625" width="20.7109375" style="1" customWidth="1"/>
    <col min="15626" max="15626" width="4.85546875" style="1" customWidth="1"/>
    <col min="15627" max="15627" width="0" style="1" hidden="1" customWidth="1"/>
    <col min="15628" max="15628" width="24.7109375" style="1" customWidth="1"/>
    <col min="15629" max="15629" width="12.28515625" style="1" customWidth="1"/>
    <col min="15630" max="15630" width="0" style="1" hidden="1" customWidth="1"/>
    <col min="15631" max="15631" width="3.42578125" style="1" customWidth="1"/>
    <col min="15632" max="15632" width="0" style="1" hidden="1" customWidth="1"/>
    <col min="15633" max="15633" width="17.7109375" style="1" customWidth="1"/>
    <col min="15634" max="15634" width="3.42578125" style="1" customWidth="1"/>
    <col min="15635" max="15635" width="0" style="1" hidden="1" customWidth="1"/>
    <col min="15636" max="15636" width="23.7109375" style="1" customWidth="1"/>
    <col min="15637" max="15637" width="10" style="1" customWidth="1"/>
    <col min="15638" max="15638" width="0" style="1" hidden="1" customWidth="1"/>
    <col min="15639" max="15640" width="14.7109375" style="1" customWidth="1"/>
    <col min="15641" max="15641" width="12.85546875" style="1" customWidth="1"/>
    <col min="15642" max="15642" width="3.28515625" style="1" customWidth="1"/>
    <col min="15643" max="15643" width="30.28515625" style="1" customWidth="1"/>
    <col min="15644" max="15644" width="5" style="1" customWidth="1"/>
    <col min="15645" max="15645" width="0" style="1" hidden="1" customWidth="1"/>
    <col min="15646" max="15646" width="14.28515625" style="1" customWidth="1"/>
    <col min="15647" max="15647" width="5.7109375" style="1" customWidth="1"/>
    <col min="15648" max="15648" width="0" style="1" hidden="1" customWidth="1"/>
    <col min="15649" max="15649" width="17.28515625" style="1" customWidth="1"/>
    <col min="15650" max="15650" width="12.7109375" style="1" customWidth="1"/>
    <col min="15651" max="15651" width="0" style="1" hidden="1" customWidth="1"/>
    <col min="15652" max="15652" width="5.28515625" style="1" customWidth="1"/>
    <col min="15653" max="15653" width="0" style="1" hidden="1" customWidth="1"/>
    <col min="15654" max="15654" width="17" style="1" customWidth="1"/>
    <col min="15655" max="15655" width="6.28515625" style="1" customWidth="1"/>
    <col min="15656" max="15656" width="0" style="1" hidden="1" customWidth="1"/>
    <col min="15657" max="15657" width="14.28515625" style="1" customWidth="1"/>
    <col min="15658" max="15658" width="7.5703125" style="1" customWidth="1"/>
    <col min="15659" max="15659" width="0" style="1" hidden="1" customWidth="1"/>
    <col min="15660" max="15661" width="14.28515625" style="1" customWidth="1"/>
    <col min="15662" max="15662" width="20.85546875" style="1" customWidth="1"/>
    <col min="15663" max="15663" width="14.42578125" style="1" customWidth="1"/>
    <col min="15664" max="15664" width="15" style="1" customWidth="1"/>
    <col min="15665" max="15665" width="2.7109375" style="1" customWidth="1"/>
    <col min="15666" max="15666" width="11.7109375" style="1" customWidth="1"/>
    <col min="15667" max="15667" width="11.5703125" style="1" customWidth="1"/>
    <col min="15668" max="15668" width="2.28515625" style="1" customWidth="1"/>
    <col min="15669" max="15669" width="41" style="1" customWidth="1"/>
    <col min="15670" max="15670" width="14.28515625" style="1" customWidth="1"/>
    <col min="15671" max="15672" width="11.5703125" style="1" customWidth="1"/>
    <col min="15673" max="15673" width="21.85546875" style="1" customWidth="1"/>
    <col min="15674" max="15865" width="11.5703125" style="1"/>
    <col min="15866" max="15866" width="21.85546875" style="1" customWidth="1"/>
    <col min="15867" max="15867" width="13.85546875" style="1" customWidth="1"/>
    <col min="15868" max="15868" width="38.7109375" style="1" customWidth="1"/>
    <col min="15869" max="15869" width="3" style="1" bestFit="1" customWidth="1"/>
    <col min="15870" max="15870" width="32.28515625" style="1" customWidth="1"/>
    <col min="15871" max="15871" width="46.28515625" style="1" customWidth="1"/>
    <col min="15872" max="15872" width="19" style="1" customWidth="1"/>
    <col min="15873" max="15873" width="0" style="1" hidden="1" customWidth="1"/>
    <col min="15874" max="15874" width="17.7109375" style="1" customWidth="1"/>
    <col min="15875" max="15875" width="0" style="1" hidden="1" customWidth="1"/>
    <col min="15876" max="15876" width="22.28515625" style="1" customWidth="1"/>
    <col min="15877" max="15877" width="5.28515625" style="1" customWidth="1"/>
    <col min="15878" max="15878" width="36.28515625" style="1" customWidth="1"/>
    <col min="15879" max="15879" width="5.7109375" style="1" customWidth="1"/>
    <col min="15880" max="15880" width="0" style="1" hidden="1" customWidth="1"/>
    <col min="15881" max="15881" width="20.7109375" style="1" customWidth="1"/>
    <col min="15882" max="15882" width="4.85546875" style="1" customWidth="1"/>
    <col min="15883" max="15883" width="0" style="1" hidden="1" customWidth="1"/>
    <col min="15884" max="15884" width="24.7109375" style="1" customWidth="1"/>
    <col min="15885" max="15885" width="12.28515625" style="1" customWidth="1"/>
    <col min="15886" max="15886" width="0" style="1" hidden="1" customWidth="1"/>
    <col min="15887" max="15887" width="3.42578125" style="1" customWidth="1"/>
    <col min="15888" max="15888" width="0" style="1" hidden="1" customWidth="1"/>
    <col min="15889" max="15889" width="17.7109375" style="1" customWidth="1"/>
    <col min="15890" max="15890" width="3.42578125" style="1" customWidth="1"/>
    <col min="15891" max="15891" width="0" style="1" hidden="1" customWidth="1"/>
    <col min="15892" max="15892" width="23.7109375" style="1" customWidth="1"/>
    <col min="15893" max="15893" width="10" style="1" customWidth="1"/>
    <col min="15894" max="15894" width="0" style="1" hidden="1" customWidth="1"/>
    <col min="15895" max="15896" width="14.7109375" style="1" customWidth="1"/>
    <col min="15897" max="15897" width="12.85546875" style="1" customWidth="1"/>
    <col min="15898" max="15898" width="3.28515625" style="1" customWidth="1"/>
    <col min="15899" max="15899" width="30.28515625" style="1" customWidth="1"/>
    <col min="15900" max="15900" width="5" style="1" customWidth="1"/>
    <col min="15901" max="15901" width="0" style="1" hidden="1" customWidth="1"/>
    <col min="15902" max="15902" width="14.28515625" style="1" customWidth="1"/>
    <col min="15903" max="15903" width="5.7109375" style="1" customWidth="1"/>
    <col min="15904" max="15904" width="0" style="1" hidden="1" customWidth="1"/>
    <col min="15905" max="15905" width="17.28515625" style="1" customWidth="1"/>
    <col min="15906" max="15906" width="12.7109375" style="1" customWidth="1"/>
    <col min="15907" max="15907" width="0" style="1" hidden="1" customWidth="1"/>
    <col min="15908" max="15908" width="5.28515625" style="1" customWidth="1"/>
    <col min="15909" max="15909" width="0" style="1" hidden="1" customWidth="1"/>
    <col min="15910" max="15910" width="17" style="1" customWidth="1"/>
    <col min="15911" max="15911" width="6.28515625" style="1" customWidth="1"/>
    <col min="15912" max="15912" width="0" style="1" hidden="1" customWidth="1"/>
    <col min="15913" max="15913" width="14.28515625" style="1" customWidth="1"/>
    <col min="15914" max="15914" width="7.5703125" style="1" customWidth="1"/>
    <col min="15915" max="15915" width="0" style="1" hidden="1" customWidth="1"/>
    <col min="15916" max="15917" width="14.28515625" style="1" customWidth="1"/>
    <col min="15918" max="15918" width="20.85546875" style="1" customWidth="1"/>
    <col min="15919" max="15919" width="14.42578125" style="1" customWidth="1"/>
    <col min="15920" max="15920" width="15" style="1" customWidth="1"/>
    <col min="15921" max="15921" width="2.7109375" style="1" customWidth="1"/>
    <col min="15922" max="15922" width="11.7109375" style="1" customWidth="1"/>
    <col min="15923" max="15923" width="11.5703125" style="1" customWidth="1"/>
    <col min="15924" max="15924" width="2.28515625" style="1" customWidth="1"/>
    <col min="15925" max="15925" width="41" style="1" customWidth="1"/>
    <col min="15926" max="15926" width="14.28515625" style="1" customWidth="1"/>
    <col min="15927" max="15928" width="11.5703125" style="1" customWidth="1"/>
    <col min="15929" max="15929" width="21.85546875" style="1" customWidth="1"/>
    <col min="15930" max="16121" width="11.5703125" style="1"/>
    <col min="16122" max="16122" width="21.85546875" style="1" customWidth="1"/>
    <col min="16123" max="16123" width="13.85546875" style="1" customWidth="1"/>
    <col min="16124" max="16124" width="38.7109375" style="1" customWidth="1"/>
    <col min="16125" max="16125" width="3" style="1" bestFit="1" customWidth="1"/>
    <col min="16126" max="16126" width="32.28515625" style="1" customWidth="1"/>
    <col min="16127" max="16127" width="46.28515625" style="1" customWidth="1"/>
    <col min="16128" max="16128" width="19" style="1" customWidth="1"/>
    <col min="16129" max="16129" width="0" style="1" hidden="1" customWidth="1"/>
    <col min="16130" max="16130" width="17.7109375" style="1" customWidth="1"/>
    <col min="16131" max="16131" width="0" style="1" hidden="1" customWidth="1"/>
    <col min="16132" max="16132" width="22.28515625" style="1" customWidth="1"/>
    <col min="16133" max="16133" width="5.28515625" style="1" customWidth="1"/>
    <col min="16134" max="16134" width="36.28515625" style="1" customWidth="1"/>
    <col min="16135" max="16135" width="5.7109375" style="1" customWidth="1"/>
    <col min="16136" max="16136" width="0" style="1" hidden="1" customWidth="1"/>
    <col min="16137" max="16137" width="20.7109375" style="1" customWidth="1"/>
    <col min="16138" max="16138" width="4.85546875" style="1" customWidth="1"/>
    <col min="16139" max="16139" width="0" style="1" hidden="1" customWidth="1"/>
    <col min="16140" max="16140" width="24.7109375" style="1" customWidth="1"/>
    <col min="16141" max="16141" width="12.28515625" style="1" customWidth="1"/>
    <col min="16142" max="16142" width="0" style="1" hidden="1" customWidth="1"/>
    <col min="16143" max="16143" width="3.42578125" style="1" customWidth="1"/>
    <col min="16144" max="16144" width="0" style="1" hidden="1" customWidth="1"/>
    <col min="16145" max="16145" width="17.7109375" style="1" customWidth="1"/>
    <col min="16146" max="16146" width="3.42578125" style="1" customWidth="1"/>
    <col min="16147" max="16147" width="0" style="1" hidden="1" customWidth="1"/>
    <col min="16148" max="16148" width="23.7109375" style="1" customWidth="1"/>
    <col min="16149" max="16149" width="10" style="1" customWidth="1"/>
    <col min="16150" max="16150" width="0" style="1" hidden="1" customWidth="1"/>
    <col min="16151" max="16152" width="14.7109375" style="1" customWidth="1"/>
    <col min="16153" max="16153" width="12.85546875" style="1" customWidth="1"/>
    <col min="16154" max="16154" width="3.28515625" style="1" customWidth="1"/>
    <col min="16155" max="16155" width="30.28515625" style="1" customWidth="1"/>
    <col min="16156" max="16156" width="5" style="1" customWidth="1"/>
    <col min="16157" max="16157" width="0" style="1" hidden="1" customWidth="1"/>
    <col min="16158" max="16158" width="14.28515625" style="1" customWidth="1"/>
    <col min="16159" max="16159" width="5.7109375" style="1" customWidth="1"/>
    <col min="16160" max="16160" width="0" style="1" hidden="1" customWidth="1"/>
    <col min="16161" max="16161" width="17.28515625" style="1" customWidth="1"/>
    <col min="16162" max="16162" width="12.7109375" style="1" customWidth="1"/>
    <col min="16163" max="16163" width="0" style="1" hidden="1" customWidth="1"/>
    <col min="16164" max="16164" width="5.28515625" style="1" customWidth="1"/>
    <col min="16165" max="16165" width="0" style="1" hidden="1" customWidth="1"/>
    <col min="16166" max="16166" width="17" style="1" customWidth="1"/>
    <col min="16167" max="16167" width="6.28515625" style="1" customWidth="1"/>
    <col min="16168" max="16168" width="0" style="1" hidden="1" customWidth="1"/>
    <col min="16169" max="16169" width="14.28515625" style="1" customWidth="1"/>
    <col min="16170" max="16170" width="7.5703125" style="1" customWidth="1"/>
    <col min="16171" max="16171" width="0" style="1" hidden="1" customWidth="1"/>
    <col min="16172" max="16173" width="14.28515625" style="1" customWidth="1"/>
    <col min="16174" max="16174" width="20.85546875" style="1" customWidth="1"/>
    <col min="16175" max="16175" width="14.42578125" style="1" customWidth="1"/>
    <col min="16176" max="16176" width="15" style="1" customWidth="1"/>
    <col min="16177" max="16177" width="2.7109375" style="1" customWidth="1"/>
    <col min="16178" max="16178" width="11.7109375" style="1" customWidth="1"/>
    <col min="16179" max="16179" width="11.5703125" style="1" customWidth="1"/>
    <col min="16180" max="16180" width="2.28515625" style="1" customWidth="1"/>
    <col min="16181" max="16181" width="41" style="1" customWidth="1"/>
    <col min="16182" max="16182" width="14.28515625" style="1" customWidth="1"/>
    <col min="16183" max="16184" width="11.5703125" style="1" customWidth="1"/>
    <col min="16185" max="16185" width="21.85546875" style="1" customWidth="1"/>
    <col min="16186" max="16379" width="11.5703125" style="1"/>
    <col min="16380" max="16384" width="11.5703125" style="1" customWidth="1"/>
  </cols>
  <sheetData>
    <row r="1" spans="1:82" ht="18" customHeight="1" x14ac:dyDescent="0.25">
      <c r="A1" s="1040" t="s">
        <v>150</v>
      </c>
      <c r="B1" s="1041"/>
      <c r="C1" s="1041"/>
      <c r="D1" s="1041"/>
      <c r="E1" s="1041"/>
      <c r="F1" s="1041"/>
      <c r="G1" s="1041"/>
      <c r="H1" s="1041"/>
      <c r="I1" s="1041"/>
      <c r="J1" s="1041"/>
      <c r="K1" s="1041"/>
      <c r="L1" s="1041"/>
      <c r="M1" s="1041"/>
      <c r="N1" s="1041"/>
      <c r="O1" s="1041"/>
      <c r="P1" s="1041"/>
      <c r="Q1" s="1041"/>
      <c r="R1" s="1041"/>
      <c r="S1" s="1041"/>
      <c r="T1" s="1041"/>
      <c r="U1" s="1080" t="s">
        <v>151</v>
      </c>
      <c r="V1" s="1080"/>
      <c r="W1" s="1080"/>
      <c r="X1" s="1080"/>
      <c r="Y1" s="1080"/>
      <c r="Z1" s="1080"/>
      <c r="AA1" s="1080"/>
      <c r="AB1" s="1080"/>
      <c r="AC1" s="1044" t="s">
        <v>152</v>
      </c>
      <c r="AD1" s="1044"/>
      <c r="AE1" s="1044"/>
      <c r="AF1" s="1044"/>
      <c r="AG1" s="1044"/>
      <c r="AH1" s="1044"/>
      <c r="AI1" s="1044"/>
      <c r="AJ1" s="1044"/>
      <c r="AK1" s="1044"/>
      <c r="AL1" s="1044"/>
      <c r="AM1" s="1044"/>
      <c r="AN1" s="1044"/>
      <c r="AO1" s="1044"/>
      <c r="AP1" s="1044"/>
      <c r="AQ1" s="571"/>
      <c r="AR1" s="1071" t="s">
        <v>153</v>
      </c>
      <c r="AS1" s="1071"/>
      <c r="AT1" s="1072"/>
      <c r="AU1" s="1053" t="s">
        <v>522</v>
      </c>
      <c r="AV1" s="1054"/>
      <c r="AW1" s="1054"/>
      <c r="AX1" s="1054"/>
      <c r="AY1" s="1054"/>
      <c r="AZ1" s="1054"/>
      <c r="BA1" s="1054"/>
      <c r="BB1" s="1054"/>
      <c r="BC1" s="1054"/>
      <c r="BD1" s="1054"/>
      <c r="BE1" s="1054"/>
      <c r="BF1" s="1054"/>
      <c r="BG1" s="1054"/>
      <c r="BH1" s="1054"/>
      <c r="BI1" s="1054"/>
      <c r="BJ1" s="1054"/>
      <c r="BK1" s="1054"/>
      <c r="BL1" s="1054"/>
      <c r="BM1" s="1054"/>
      <c r="BN1" s="1054"/>
      <c r="BO1" s="1054"/>
      <c r="BP1" s="1054"/>
      <c r="BQ1" s="1054"/>
      <c r="BR1" s="1054"/>
      <c r="BS1" s="1054"/>
      <c r="BT1" s="1054"/>
      <c r="BU1" s="1054"/>
      <c r="BV1" s="1054"/>
      <c r="BW1" s="1054"/>
      <c r="BX1" s="1054"/>
      <c r="BY1" s="1054"/>
      <c r="BZ1" s="1054"/>
      <c r="CA1" s="1054"/>
      <c r="CB1" s="1054"/>
      <c r="CC1" s="1054"/>
      <c r="CD1" s="1054"/>
    </row>
    <row r="2" spans="1:82" ht="19.5" customHeight="1" x14ac:dyDescent="0.25">
      <c r="A2" s="1042"/>
      <c r="B2" s="1043"/>
      <c r="C2" s="1043"/>
      <c r="D2" s="1043"/>
      <c r="E2" s="1043"/>
      <c r="F2" s="1043"/>
      <c r="G2" s="1043"/>
      <c r="H2" s="1043"/>
      <c r="I2" s="1043"/>
      <c r="J2" s="1043"/>
      <c r="K2" s="1043"/>
      <c r="L2" s="1043"/>
      <c r="M2" s="1043"/>
      <c r="N2" s="1043"/>
      <c r="O2" s="1043"/>
      <c r="P2" s="1043"/>
      <c r="Q2" s="1043"/>
      <c r="R2" s="1043"/>
      <c r="S2" s="1043"/>
      <c r="T2" s="1043"/>
      <c r="U2" s="1081"/>
      <c r="V2" s="1081"/>
      <c r="W2" s="1081"/>
      <c r="X2" s="1081"/>
      <c r="Y2" s="1081"/>
      <c r="Z2" s="1081"/>
      <c r="AA2" s="1081"/>
      <c r="AB2" s="1081"/>
      <c r="AC2" s="1039" t="s">
        <v>154</v>
      </c>
      <c r="AD2" s="1039" t="s">
        <v>156</v>
      </c>
      <c r="AE2" s="1039"/>
      <c r="AF2" s="1039"/>
      <c r="AG2" s="1039"/>
      <c r="AH2" s="1039" t="s">
        <v>157</v>
      </c>
      <c r="AI2" s="1039"/>
      <c r="AJ2" s="1039"/>
      <c r="AK2" s="1039"/>
      <c r="AL2" s="1039"/>
      <c r="AM2" s="1039"/>
      <c r="AN2" s="1039"/>
      <c r="AO2" s="1039"/>
      <c r="AP2" s="1039"/>
      <c r="AQ2" s="1059" t="s">
        <v>159</v>
      </c>
      <c r="AR2" s="1059"/>
      <c r="AS2" s="1059"/>
      <c r="AT2" s="1060" t="s">
        <v>9</v>
      </c>
      <c r="AU2" s="1070" t="s">
        <v>160</v>
      </c>
      <c r="AV2" s="1069"/>
      <c r="AW2" s="1069" t="s">
        <v>126</v>
      </c>
      <c r="AX2" s="1069" t="s">
        <v>161</v>
      </c>
      <c r="AY2" s="1069" t="s">
        <v>162</v>
      </c>
      <c r="AZ2" s="1069" t="s">
        <v>163</v>
      </c>
      <c r="BA2" s="1051" t="s">
        <v>164</v>
      </c>
      <c r="BB2" s="1052"/>
      <c r="BC2" s="1052"/>
      <c r="BD2" s="1052"/>
      <c r="BE2" s="1052"/>
      <c r="BF2" s="1052"/>
      <c r="BG2" s="1052"/>
      <c r="BH2" s="1052"/>
      <c r="BI2" s="1052"/>
      <c r="BJ2" s="1052"/>
      <c r="BK2" s="1052"/>
      <c r="BL2" s="1052"/>
      <c r="BM2" s="1052"/>
      <c r="BN2" s="1052"/>
      <c r="BO2" s="1052"/>
      <c r="BP2" s="1052"/>
      <c r="BQ2" s="1052"/>
      <c r="BR2" s="1052"/>
      <c r="BS2" s="1052"/>
      <c r="BT2" s="1052"/>
      <c r="BU2" s="1052"/>
      <c r="BV2" s="1052"/>
      <c r="BW2" s="1052"/>
      <c r="BX2" s="1052"/>
      <c r="BY2" s="1052"/>
      <c r="BZ2" s="1052"/>
      <c r="CA2" s="1052"/>
      <c r="CB2" s="1052"/>
      <c r="CC2" s="1052"/>
      <c r="CD2" s="1052"/>
    </row>
    <row r="3" spans="1:82" s="15" customFormat="1" ht="44.25" customHeight="1" x14ac:dyDescent="0.25">
      <c r="A3" s="574" t="s">
        <v>165</v>
      </c>
      <c r="B3" s="575" t="s">
        <v>124</v>
      </c>
      <c r="C3" s="575" t="s">
        <v>6</v>
      </c>
      <c r="D3" s="575" t="s">
        <v>1</v>
      </c>
      <c r="E3" s="575" t="s">
        <v>2</v>
      </c>
      <c r="F3" s="575" t="s">
        <v>166</v>
      </c>
      <c r="G3" s="1079" t="s">
        <v>167</v>
      </c>
      <c r="H3" s="1079"/>
      <c r="I3" s="575" t="s">
        <v>168</v>
      </c>
      <c r="J3" s="575" t="s">
        <v>16</v>
      </c>
      <c r="K3" s="575" t="s">
        <v>169</v>
      </c>
      <c r="L3" s="575" t="s">
        <v>170</v>
      </c>
      <c r="M3" s="575" t="s">
        <v>13</v>
      </c>
      <c r="N3" s="575" t="s">
        <v>146</v>
      </c>
      <c r="O3" s="575" t="s">
        <v>14</v>
      </c>
      <c r="P3" s="575" t="s">
        <v>146</v>
      </c>
      <c r="Q3" s="575" t="s">
        <v>15</v>
      </c>
      <c r="R3" s="575" t="s">
        <v>146</v>
      </c>
      <c r="S3" s="575" t="s">
        <v>171</v>
      </c>
      <c r="T3" s="575" t="s">
        <v>11</v>
      </c>
      <c r="U3" s="576" t="s">
        <v>172</v>
      </c>
      <c r="V3" s="572" t="s">
        <v>173</v>
      </c>
      <c r="W3" s="576" t="s">
        <v>146</v>
      </c>
      <c r="X3" s="572" t="s">
        <v>174</v>
      </c>
      <c r="Y3" s="576" t="s">
        <v>146</v>
      </c>
      <c r="Z3" s="572" t="s">
        <v>175</v>
      </c>
      <c r="AA3" s="572" t="s">
        <v>146</v>
      </c>
      <c r="AB3" s="572" t="s">
        <v>176</v>
      </c>
      <c r="AC3" s="1039"/>
      <c r="AD3" s="573" t="s">
        <v>5</v>
      </c>
      <c r="AE3" s="577" t="s">
        <v>177</v>
      </c>
      <c r="AF3" s="573" t="s">
        <v>178</v>
      </c>
      <c r="AG3" s="573" t="s">
        <v>177</v>
      </c>
      <c r="AH3" s="1039"/>
      <c r="AI3" s="1039" t="s">
        <v>7</v>
      </c>
      <c r="AJ3" s="1039"/>
      <c r="AK3" s="1039" t="s">
        <v>8</v>
      </c>
      <c r="AL3" s="1039"/>
      <c r="AM3" s="573" t="s">
        <v>181</v>
      </c>
      <c r="AN3" s="1039" t="s">
        <v>126</v>
      </c>
      <c r="AO3" s="1039"/>
      <c r="AP3" s="573" t="s">
        <v>182</v>
      </c>
      <c r="AQ3" s="1059"/>
      <c r="AR3" s="1059"/>
      <c r="AS3" s="1059"/>
      <c r="AT3" s="1060"/>
      <c r="AU3" s="1070"/>
      <c r="AV3" s="1069"/>
      <c r="AW3" s="1069"/>
      <c r="AX3" s="1069"/>
      <c r="AY3" s="1069"/>
      <c r="AZ3" s="1069"/>
      <c r="BA3" s="341" t="s">
        <v>183</v>
      </c>
      <c r="BB3" s="341" t="s">
        <v>1029</v>
      </c>
      <c r="BC3" s="341" t="s">
        <v>184</v>
      </c>
      <c r="BD3" s="341" t="s">
        <v>1025</v>
      </c>
      <c r="BE3" s="341" t="s">
        <v>1026</v>
      </c>
      <c r="BF3" s="341" t="s">
        <v>183</v>
      </c>
      <c r="BG3" s="341" t="s">
        <v>1029</v>
      </c>
      <c r="BH3" s="341" t="s">
        <v>184</v>
      </c>
      <c r="BI3" s="341" t="s">
        <v>1025</v>
      </c>
      <c r="BJ3" s="341" t="s">
        <v>1026</v>
      </c>
      <c r="BK3" s="341" t="s">
        <v>183</v>
      </c>
      <c r="BL3" s="341" t="s">
        <v>1029</v>
      </c>
      <c r="BM3" s="341" t="s">
        <v>184</v>
      </c>
      <c r="BN3" s="341" t="s">
        <v>1025</v>
      </c>
      <c r="BO3" s="341" t="s">
        <v>1026</v>
      </c>
      <c r="BP3" s="341" t="s">
        <v>183</v>
      </c>
      <c r="BQ3" s="341" t="s">
        <v>1029</v>
      </c>
      <c r="BR3" s="341" t="s">
        <v>184</v>
      </c>
      <c r="BS3" s="341" t="s">
        <v>1025</v>
      </c>
      <c r="BT3" s="341" t="s">
        <v>1026</v>
      </c>
      <c r="BU3" s="341" t="s">
        <v>183</v>
      </c>
      <c r="BV3" s="341" t="s">
        <v>1029</v>
      </c>
      <c r="BW3" s="341" t="s">
        <v>184</v>
      </c>
      <c r="BX3" s="341" t="s">
        <v>1025</v>
      </c>
      <c r="BY3" s="341" t="s">
        <v>1026</v>
      </c>
      <c r="BZ3" s="341" t="s">
        <v>183</v>
      </c>
      <c r="CA3" s="341" t="s">
        <v>1029</v>
      </c>
      <c r="CB3" s="341" t="s">
        <v>184</v>
      </c>
      <c r="CC3" s="341" t="s">
        <v>1025</v>
      </c>
      <c r="CD3" s="341" t="s">
        <v>1026</v>
      </c>
    </row>
    <row r="4" spans="1:82" ht="122.25" customHeight="1" x14ac:dyDescent="0.25">
      <c r="A4" s="1048" t="s">
        <v>186</v>
      </c>
      <c r="B4" s="1045" t="s">
        <v>91</v>
      </c>
      <c r="C4" s="1045" t="s">
        <v>55</v>
      </c>
      <c r="D4" s="1045" t="s">
        <v>76</v>
      </c>
      <c r="E4" s="1045" t="s">
        <v>77</v>
      </c>
      <c r="F4" s="1109" t="s">
        <v>1131</v>
      </c>
      <c r="G4" s="1109" t="s">
        <v>323</v>
      </c>
      <c r="H4" s="1045" t="s">
        <v>373</v>
      </c>
      <c r="I4" s="1109" t="s">
        <v>374</v>
      </c>
      <c r="J4" s="1045" t="s">
        <v>86</v>
      </c>
      <c r="K4" s="1045">
        <v>0</v>
      </c>
      <c r="L4" s="1073">
        <f>IF(J4="Diaria",+(K4/360),IF(J4="Mensual",+(K4/12),IF(J4="Bimestral",+(K4/6),IF(J4="Trimestral",+(K4/4),IF(J4="Semestral",+(K4/2),IF(J4="Anual",+(K4/1),""))))))</f>
        <v>0</v>
      </c>
      <c r="M4" s="1045" t="s">
        <v>29</v>
      </c>
      <c r="N4" s="72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1045" t="s">
        <v>70</v>
      </c>
      <c r="P4" s="72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v>
      </c>
      <c r="Q4" s="1045" t="s">
        <v>70</v>
      </c>
      <c r="R4" s="72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1085" t="s">
        <v>90</v>
      </c>
      <c r="T4" s="1085" t="s">
        <v>43</v>
      </c>
      <c r="U4" s="1061">
        <f>+MAX(N4,P4,R4)</f>
        <v>0.2</v>
      </c>
      <c r="V4" s="927" t="str">
        <f>IF(L4&lt;=20%,"Muy baja",IF(L4&lt;=40%,"Baja",IF(L4&lt;=60%,"Media",IF(L4&lt;=80%,"Alta",IF(L4&lt;=100%,"Muy alta",IF(L4&gt;=100%,"Muy alta",""))))))</f>
        <v>Muy baja</v>
      </c>
      <c r="W4" s="742">
        <f>+IFERROR(VLOOKUP(V4,Fórmula!$F$1:$G$6,2,FALSE),"")</f>
        <v>0.2</v>
      </c>
      <c r="X4" s="928" t="s">
        <v>53</v>
      </c>
      <c r="Y4" s="723">
        <f>+IFERROR(VLOOKUP(X4,Fórmula!$H$1:$I$6,2,FALSE),"")</f>
        <v>0.6</v>
      </c>
      <c r="Z4" s="928" t="s">
        <v>53</v>
      </c>
      <c r="AA4" s="922">
        <f>IF(Z4="Bajo",25%,IF(Z4="Moderado",50%,IF(Z4="Alto",75%,IF(Z4="Extremo",100%,""))))</f>
        <v>0.5</v>
      </c>
      <c r="AB4" s="1073" t="s">
        <v>375</v>
      </c>
      <c r="AC4" s="578" t="s">
        <v>1132</v>
      </c>
      <c r="AD4" s="451" t="s">
        <v>54</v>
      </c>
      <c r="AE4" s="580">
        <f t="shared" ref="AE4:AE15" si="0">IF(AD4="Preventivo",25%,IF(AD4="Detectivo",15%,IF(AD4="Correctivo",10%,"")))</f>
        <v>0.25</v>
      </c>
      <c r="AF4" s="316" t="s">
        <v>194</v>
      </c>
      <c r="AG4" s="580">
        <f t="shared" ref="AG4:AG9" si="1">IF(AF4="Manual",15%,IF(AF4="Automático",25%,""))</f>
        <v>0.15</v>
      </c>
      <c r="AH4" s="580">
        <f t="shared" ref="AH4:AH15" si="2">+AG4+AE4</f>
        <v>0.4</v>
      </c>
      <c r="AI4" s="326" t="s">
        <v>23</v>
      </c>
      <c r="AJ4" s="316" t="s">
        <v>379</v>
      </c>
      <c r="AK4" s="316" t="s">
        <v>24</v>
      </c>
      <c r="AL4" s="316" t="s">
        <v>86</v>
      </c>
      <c r="AM4" s="316" t="s">
        <v>380</v>
      </c>
      <c r="AN4" s="316" t="s">
        <v>201</v>
      </c>
      <c r="AO4" s="316" t="s">
        <v>381</v>
      </c>
      <c r="AP4" s="316" t="s">
        <v>203</v>
      </c>
      <c r="AQ4" s="316">
        <f>+AH4*AA4</f>
        <v>0.2</v>
      </c>
      <c r="AR4" s="581">
        <f>+AA4-AQ4</f>
        <v>0.3</v>
      </c>
      <c r="AS4" s="928" t="str">
        <f>+IF(C4="Corrupción","Moderado",IF(AR9&lt;=25%,"Bajo",IF(AR9&lt;=50%,"Moderado",IF(AR9&lt;=75%,"Alto",IF(AR9&gt;75%,"Extremo","")))))</f>
        <v>Moderado</v>
      </c>
      <c r="AT4" s="1076" t="s">
        <v>56</v>
      </c>
      <c r="AU4" s="582">
        <v>1</v>
      </c>
      <c r="AV4" s="583" t="s">
        <v>382</v>
      </c>
      <c r="AW4" s="584" t="s">
        <v>383</v>
      </c>
      <c r="AX4" s="585">
        <v>45536</v>
      </c>
      <c r="AY4" s="585">
        <v>45657</v>
      </c>
      <c r="AZ4" s="586" t="s">
        <v>384</v>
      </c>
      <c r="BA4" s="34">
        <v>45351</v>
      </c>
      <c r="BB4" s="34"/>
      <c r="BC4" s="97"/>
      <c r="BD4" s="97"/>
      <c r="BE4" s="97"/>
      <c r="BF4" s="34">
        <v>45412</v>
      </c>
      <c r="BG4" s="34"/>
      <c r="BH4" s="97"/>
      <c r="BI4" s="97"/>
      <c r="BJ4" s="97"/>
      <c r="BK4" s="34">
        <v>45473</v>
      </c>
      <c r="BL4" s="34"/>
      <c r="BM4" s="97"/>
      <c r="BN4" s="97"/>
      <c r="BO4" s="97"/>
      <c r="BP4" s="34">
        <v>45535</v>
      </c>
      <c r="BQ4" s="34"/>
      <c r="BR4" s="97"/>
      <c r="BS4" s="97"/>
      <c r="BT4" s="97"/>
      <c r="BU4" s="34">
        <v>45596</v>
      </c>
      <c r="BV4" s="34"/>
      <c r="BW4" s="97"/>
      <c r="BX4" s="97"/>
      <c r="BY4" s="97"/>
      <c r="BZ4" s="34">
        <v>45657</v>
      </c>
      <c r="CA4" s="34"/>
      <c r="CB4" s="97"/>
      <c r="CC4" s="97"/>
      <c r="CD4" s="97"/>
    </row>
    <row r="5" spans="1:82" ht="171" customHeight="1" x14ac:dyDescent="0.25">
      <c r="A5" s="1049"/>
      <c r="B5" s="1046"/>
      <c r="C5" s="1046"/>
      <c r="D5" s="1046"/>
      <c r="E5" s="1046"/>
      <c r="F5" s="1110"/>
      <c r="G5" s="1110"/>
      <c r="H5" s="1046"/>
      <c r="I5" s="1110"/>
      <c r="J5" s="1046"/>
      <c r="K5" s="1046"/>
      <c r="L5" s="1074"/>
      <c r="M5" s="1046"/>
      <c r="N5" s="729"/>
      <c r="O5" s="1046"/>
      <c r="P5" s="729"/>
      <c r="Q5" s="1046"/>
      <c r="R5" s="729"/>
      <c r="S5" s="1086"/>
      <c r="T5" s="1086"/>
      <c r="U5" s="1061"/>
      <c r="V5" s="1083"/>
      <c r="W5" s="742"/>
      <c r="X5" s="807"/>
      <c r="Y5" s="723"/>
      <c r="Z5" s="807"/>
      <c r="AA5" s="989"/>
      <c r="AB5" s="1074"/>
      <c r="AC5" s="578" t="s">
        <v>386</v>
      </c>
      <c r="AD5" s="451" t="s">
        <v>54</v>
      </c>
      <c r="AE5" s="580">
        <f t="shared" si="0"/>
        <v>0.25</v>
      </c>
      <c r="AF5" s="316" t="s">
        <v>194</v>
      </c>
      <c r="AG5" s="580">
        <f t="shared" si="1"/>
        <v>0.15</v>
      </c>
      <c r="AH5" s="580">
        <f t="shared" si="2"/>
        <v>0.4</v>
      </c>
      <c r="AI5" s="326" t="s">
        <v>23</v>
      </c>
      <c r="AJ5" s="316" t="s">
        <v>389</v>
      </c>
      <c r="AK5" s="316" t="s">
        <v>24</v>
      </c>
      <c r="AL5" s="316" t="s">
        <v>96</v>
      </c>
      <c r="AM5" s="316" t="s">
        <v>390</v>
      </c>
      <c r="AN5" s="316" t="s">
        <v>201</v>
      </c>
      <c r="AO5" s="316" t="s">
        <v>391</v>
      </c>
      <c r="AP5" s="316" t="s">
        <v>203</v>
      </c>
      <c r="AQ5" s="316">
        <f>+AR4*AH5</f>
        <v>0.12</v>
      </c>
      <c r="AR5" s="581">
        <f>+AR4-AQ5</f>
        <v>0.18</v>
      </c>
      <c r="AS5" s="807"/>
      <c r="AT5" s="1077"/>
      <c r="AU5" s="587">
        <v>2</v>
      </c>
      <c r="AV5" s="583" t="s">
        <v>392</v>
      </c>
      <c r="AW5" s="584" t="s">
        <v>393</v>
      </c>
      <c r="AX5" s="585">
        <v>45536</v>
      </c>
      <c r="AY5" s="585">
        <v>45657</v>
      </c>
      <c r="AZ5" s="586" t="s">
        <v>394</v>
      </c>
      <c r="BA5" s="34">
        <v>45351</v>
      </c>
      <c r="BB5" s="34"/>
      <c r="BC5" s="97"/>
      <c r="BD5" s="97"/>
      <c r="BE5" s="97"/>
      <c r="BF5" s="34">
        <v>45412</v>
      </c>
      <c r="BG5" s="34"/>
      <c r="BH5" s="97"/>
      <c r="BI5" s="97"/>
      <c r="BJ5" s="97"/>
      <c r="BK5" s="34">
        <v>45473</v>
      </c>
      <c r="BL5" s="34"/>
      <c r="BM5" s="97"/>
      <c r="BN5" s="97"/>
      <c r="BO5" s="97"/>
      <c r="BP5" s="34">
        <v>45535</v>
      </c>
      <c r="BQ5" s="34"/>
      <c r="BR5" s="97"/>
      <c r="BS5" s="97"/>
      <c r="BT5" s="97"/>
      <c r="BU5" s="34">
        <v>45596</v>
      </c>
      <c r="BV5" s="34"/>
      <c r="BW5" s="97"/>
      <c r="BX5" s="97"/>
      <c r="BY5" s="97"/>
      <c r="BZ5" s="34">
        <v>45657</v>
      </c>
      <c r="CA5" s="34"/>
      <c r="CB5" s="97"/>
      <c r="CC5" s="97"/>
      <c r="CD5" s="97"/>
    </row>
    <row r="6" spans="1:82" ht="125.25" customHeight="1" x14ac:dyDescent="0.25">
      <c r="A6" s="1049"/>
      <c r="B6" s="1046"/>
      <c r="C6" s="1046"/>
      <c r="D6" s="1046"/>
      <c r="E6" s="1046"/>
      <c r="F6" s="1110"/>
      <c r="G6" s="1110"/>
      <c r="H6" s="1046"/>
      <c r="I6" s="1110"/>
      <c r="J6" s="1046"/>
      <c r="K6" s="1046"/>
      <c r="L6" s="1074"/>
      <c r="M6" s="1046"/>
      <c r="N6" s="729"/>
      <c r="O6" s="1046"/>
      <c r="P6" s="729"/>
      <c r="Q6" s="1046"/>
      <c r="R6" s="729"/>
      <c r="S6" s="1086"/>
      <c r="T6" s="1086"/>
      <c r="U6" s="1061"/>
      <c r="V6" s="1083"/>
      <c r="W6" s="742"/>
      <c r="X6" s="807"/>
      <c r="Y6" s="723"/>
      <c r="Z6" s="807"/>
      <c r="AA6" s="989"/>
      <c r="AB6" s="1074"/>
      <c r="AC6" s="578" t="s">
        <v>395</v>
      </c>
      <c r="AD6" s="451" t="s">
        <v>54</v>
      </c>
      <c r="AE6" s="580">
        <f t="shared" si="0"/>
        <v>0.25</v>
      </c>
      <c r="AF6" s="316" t="s">
        <v>194</v>
      </c>
      <c r="AG6" s="580">
        <f t="shared" si="1"/>
        <v>0.15</v>
      </c>
      <c r="AH6" s="580">
        <f t="shared" si="2"/>
        <v>0.4</v>
      </c>
      <c r="AI6" s="326" t="s">
        <v>23</v>
      </c>
      <c r="AJ6" s="316" t="s">
        <v>398</v>
      </c>
      <c r="AK6" s="316" t="s">
        <v>40</v>
      </c>
      <c r="AL6" s="316" t="s">
        <v>399</v>
      </c>
      <c r="AM6" s="316" t="s">
        <v>400</v>
      </c>
      <c r="AN6" s="316" t="s">
        <v>201</v>
      </c>
      <c r="AO6" s="316" t="s">
        <v>391</v>
      </c>
      <c r="AP6" s="316" t="s">
        <v>203</v>
      </c>
      <c r="AQ6" s="316">
        <f>+AR5*AH6</f>
        <v>7.1999999999999995E-2</v>
      </c>
      <c r="AR6" s="581">
        <f>+AR5-AQ6</f>
        <v>0.108</v>
      </c>
      <c r="AS6" s="807"/>
      <c r="AT6" s="1077"/>
      <c r="AU6" s="587">
        <v>3</v>
      </c>
      <c r="AV6" s="33"/>
      <c r="AW6" s="316" t="s">
        <v>391</v>
      </c>
      <c r="AX6" s="585">
        <v>45292</v>
      </c>
      <c r="AY6" s="585">
        <v>45657</v>
      </c>
      <c r="AZ6" s="326"/>
      <c r="BA6" s="34">
        <v>45351</v>
      </c>
      <c r="BB6" s="34"/>
      <c r="BC6" s="90"/>
      <c r="BD6" s="90"/>
      <c r="BE6" s="90"/>
      <c r="BF6" s="34">
        <v>45412</v>
      </c>
      <c r="BG6" s="34"/>
      <c r="BH6" s="90"/>
      <c r="BI6" s="90"/>
      <c r="BJ6" s="90"/>
      <c r="BK6" s="34">
        <v>45473</v>
      </c>
      <c r="BL6" s="34"/>
      <c r="BM6" s="90"/>
      <c r="BN6" s="90"/>
      <c r="BO6" s="90"/>
      <c r="BP6" s="34">
        <v>45535</v>
      </c>
      <c r="BQ6" s="34"/>
      <c r="BR6" s="90"/>
      <c r="BS6" s="90"/>
      <c r="BT6" s="90"/>
      <c r="BU6" s="34">
        <v>45596</v>
      </c>
      <c r="BV6" s="34"/>
      <c r="BW6" s="90"/>
      <c r="BX6" s="90"/>
      <c r="BY6" s="90"/>
      <c r="BZ6" s="34">
        <v>45657</v>
      </c>
      <c r="CA6" s="34"/>
      <c r="CB6" s="90"/>
      <c r="CC6" s="90"/>
      <c r="CD6" s="90"/>
    </row>
    <row r="7" spans="1:82" ht="179.25" customHeight="1" x14ac:dyDescent="0.25">
      <c r="A7" s="1049"/>
      <c r="B7" s="1046"/>
      <c r="C7" s="1046"/>
      <c r="D7" s="1046"/>
      <c r="E7" s="1046"/>
      <c r="F7" s="1110"/>
      <c r="G7" s="1110"/>
      <c r="H7" s="1046"/>
      <c r="I7" s="1110"/>
      <c r="J7" s="1046"/>
      <c r="K7" s="1046"/>
      <c r="L7" s="1074"/>
      <c r="M7" s="1046"/>
      <c r="N7" s="729"/>
      <c r="O7" s="1046"/>
      <c r="P7" s="729"/>
      <c r="Q7" s="1046"/>
      <c r="R7" s="729"/>
      <c r="S7" s="1086"/>
      <c r="T7" s="1086"/>
      <c r="U7" s="1061"/>
      <c r="V7" s="1083"/>
      <c r="W7" s="742"/>
      <c r="X7" s="807"/>
      <c r="Y7" s="723"/>
      <c r="Z7" s="807"/>
      <c r="AA7" s="989"/>
      <c r="AB7" s="1074"/>
      <c r="AC7" s="578" t="s">
        <v>1292</v>
      </c>
      <c r="AD7" s="451" t="s">
        <v>54</v>
      </c>
      <c r="AE7" s="580">
        <f t="shared" si="0"/>
        <v>0.25</v>
      </c>
      <c r="AF7" s="316" t="s">
        <v>194</v>
      </c>
      <c r="AG7" s="580">
        <f t="shared" si="1"/>
        <v>0.15</v>
      </c>
      <c r="AH7" s="580">
        <f t="shared" si="2"/>
        <v>0.4</v>
      </c>
      <c r="AI7" s="326" t="s">
        <v>23</v>
      </c>
      <c r="AJ7" s="316" t="s">
        <v>1293</v>
      </c>
      <c r="AK7" s="316" t="s">
        <v>24</v>
      </c>
      <c r="AL7" s="316" t="s">
        <v>405</v>
      </c>
      <c r="AM7" s="316" t="s">
        <v>406</v>
      </c>
      <c r="AN7" s="316" t="s">
        <v>201</v>
      </c>
      <c r="AO7" s="316" t="s">
        <v>407</v>
      </c>
      <c r="AP7" s="316" t="s">
        <v>203</v>
      </c>
      <c r="AQ7" s="316">
        <f>+AR6*AH7</f>
        <v>4.3200000000000002E-2</v>
      </c>
      <c r="AR7" s="581">
        <f>+AR6-AQ7</f>
        <v>6.4799999999999996E-2</v>
      </c>
      <c r="AS7" s="807"/>
      <c r="AT7" s="1077"/>
      <c r="AU7" s="587">
        <v>4</v>
      </c>
      <c r="AV7" s="33"/>
      <c r="AW7" s="316" t="s">
        <v>407</v>
      </c>
      <c r="AX7" s="585">
        <v>45292</v>
      </c>
      <c r="AY7" s="585">
        <v>45657</v>
      </c>
      <c r="AZ7" s="326"/>
      <c r="BA7" s="34">
        <v>45351</v>
      </c>
      <c r="BB7" s="34"/>
      <c r="BC7" s="34"/>
      <c r="BD7" s="34"/>
      <c r="BE7" s="34"/>
      <c r="BF7" s="34">
        <v>45412</v>
      </c>
      <c r="BG7" s="34"/>
      <c r="BH7" s="34"/>
      <c r="BI7" s="34"/>
      <c r="BJ7" s="34"/>
      <c r="BK7" s="34">
        <v>45473</v>
      </c>
      <c r="BL7" s="34"/>
      <c r="BM7" s="34"/>
      <c r="BN7" s="34"/>
      <c r="BO7" s="34"/>
      <c r="BP7" s="34">
        <v>45535</v>
      </c>
      <c r="BQ7" s="34"/>
      <c r="BR7" s="34"/>
      <c r="BS7" s="34"/>
      <c r="BT7" s="34"/>
      <c r="BU7" s="34">
        <v>45596</v>
      </c>
      <c r="BV7" s="34"/>
      <c r="BW7" s="34"/>
      <c r="BX7" s="34"/>
      <c r="BY7" s="34"/>
      <c r="BZ7" s="34">
        <v>45657</v>
      </c>
      <c r="CA7" s="34"/>
      <c r="CB7" s="34"/>
      <c r="CC7" s="34"/>
      <c r="CD7" s="34"/>
    </row>
    <row r="8" spans="1:82" ht="157.5" customHeight="1" x14ac:dyDescent="0.25">
      <c r="A8" s="1049"/>
      <c r="B8" s="1046"/>
      <c r="C8" s="1046"/>
      <c r="D8" s="1046"/>
      <c r="E8" s="1046"/>
      <c r="F8" s="1110"/>
      <c r="G8" s="1110"/>
      <c r="H8" s="1046"/>
      <c r="I8" s="1110"/>
      <c r="J8" s="1046"/>
      <c r="K8" s="1046"/>
      <c r="L8" s="1074"/>
      <c r="M8" s="1046"/>
      <c r="N8" s="729"/>
      <c r="O8" s="1046"/>
      <c r="P8" s="729"/>
      <c r="Q8" s="1046"/>
      <c r="R8" s="729"/>
      <c r="S8" s="1086"/>
      <c r="T8" s="1086"/>
      <c r="U8" s="1061"/>
      <c r="V8" s="1083"/>
      <c r="W8" s="742"/>
      <c r="X8" s="807"/>
      <c r="Y8" s="723"/>
      <c r="Z8" s="807"/>
      <c r="AA8" s="989"/>
      <c r="AB8" s="1074"/>
      <c r="AC8" s="578" t="s">
        <v>1294</v>
      </c>
      <c r="AD8" s="451" t="s">
        <v>54</v>
      </c>
      <c r="AE8" s="580">
        <f t="shared" si="0"/>
        <v>0.25</v>
      </c>
      <c r="AF8" s="316" t="s">
        <v>194</v>
      </c>
      <c r="AG8" s="580">
        <f t="shared" si="1"/>
        <v>0.15</v>
      </c>
      <c r="AH8" s="580">
        <f t="shared" si="2"/>
        <v>0.4</v>
      </c>
      <c r="AI8" s="326" t="s">
        <v>23</v>
      </c>
      <c r="AJ8" s="316" t="s">
        <v>379</v>
      </c>
      <c r="AK8" s="316" t="s">
        <v>24</v>
      </c>
      <c r="AL8" s="316" t="s">
        <v>96</v>
      </c>
      <c r="AM8" s="316" t="s">
        <v>411</v>
      </c>
      <c r="AN8" s="316" t="s">
        <v>412</v>
      </c>
      <c r="AO8" s="316" t="s">
        <v>393</v>
      </c>
      <c r="AP8" s="316" t="s">
        <v>203</v>
      </c>
      <c r="AQ8" s="316">
        <f>+AR7*AH8</f>
        <v>2.5919999999999999E-2</v>
      </c>
      <c r="AR8" s="581">
        <f>+AR7-AQ8</f>
        <v>3.8879999999999998E-2</v>
      </c>
      <c r="AS8" s="807"/>
      <c r="AT8" s="1077"/>
      <c r="AU8" s="587">
        <v>5</v>
      </c>
      <c r="AV8" s="33"/>
      <c r="AW8" s="316" t="s">
        <v>393</v>
      </c>
      <c r="AX8" s="585">
        <v>45292</v>
      </c>
      <c r="AY8" s="585">
        <v>45657</v>
      </c>
      <c r="AZ8" s="326"/>
      <c r="BA8" s="34">
        <v>45351</v>
      </c>
      <c r="BB8" s="34"/>
      <c r="BC8" s="34"/>
      <c r="BD8" s="34"/>
      <c r="BE8" s="34"/>
      <c r="BF8" s="34">
        <v>45412</v>
      </c>
      <c r="BG8" s="34"/>
      <c r="BH8" s="34"/>
      <c r="BI8" s="34"/>
      <c r="BJ8" s="34"/>
      <c r="BK8" s="34">
        <v>45473</v>
      </c>
      <c r="BL8" s="34"/>
      <c r="BM8" s="34"/>
      <c r="BN8" s="34"/>
      <c r="BO8" s="34"/>
      <c r="BP8" s="34">
        <v>45535</v>
      </c>
      <c r="BQ8" s="34"/>
      <c r="BR8" s="34"/>
      <c r="BS8" s="34"/>
      <c r="BT8" s="34"/>
      <c r="BU8" s="34">
        <v>45596</v>
      </c>
      <c r="BV8" s="34"/>
      <c r="BW8" s="34"/>
      <c r="BX8" s="34"/>
      <c r="BY8" s="34"/>
      <c r="BZ8" s="34">
        <v>45657</v>
      </c>
      <c r="CA8" s="34"/>
      <c r="CB8" s="34"/>
      <c r="CC8" s="34"/>
      <c r="CD8" s="34"/>
    </row>
    <row r="9" spans="1:82" ht="225" x14ac:dyDescent="0.25">
      <c r="A9" s="1050"/>
      <c r="B9" s="1047"/>
      <c r="C9" s="1047"/>
      <c r="D9" s="1047"/>
      <c r="E9" s="1047"/>
      <c r="F9" s="1111"/>
      <c r="G9" s="1111"/>
      <c r="H9" s="1047"/>
      <c r="I9" s="1111"/>
      <c r="J9" s="1047"/>
      <c r="K9" s="1047"/>
      <c r="L9" s="1075"/>
      <c r="M9" s="1047"/>
      <c r="N9" s="326"/>
      <c r="O9" s="1047"/>
      <c r="P9" s="326"/>
      <c r="Q9" s="1047"/>
      <c r="R9" s="326"/>
      <c r="S9" s="1087"/>
      <c r="T9" s="1087"/>
      <c r="U9" s="435"/>
      <c r="V9" s="1084"/>
      <c r="W9" s="337"/>
      <c r="X9" s="979"/>
      <c r="Y9" s="320"/>
      <c r="Z9" s="979"/>
      <c r="AA9" s="990"/>
      <c r="AB9" s="1075"/>
      <c r="AC9" s="578" t="s">
        <v>1290</v>
      </c>
      <c r="AD9" s="451" t="s">
        <v>54</v>
      </c>
      <c r="AE9" s="580">
        <f t="shared" ref="AE9" si="3">IF(AD9="Preventivo",25%,IF(AD9="Detectivo",15%,IF(AD9="Correctivo",10%,"")))</f>
        <v>0.25</v>
      </c>
      <c r="AF9" s="316" t="s">
        <v>194</v>
      </c>
      <c r="AG9" s="580">
        <f t="shared" si="1"/>
        <v>0.15</v>
      </c>
      <c r="AH9" s="580">
        <f t="shared" ref="AH9" si="4">+AG9+AE9</f>
        <v>0.4</v>
      </c>
      <c r="AI9" s="326" t="s">
        <v>39</v>
      </c>
      <c r="AJ9" s="316" t="s">
        <v>282</v>
      </c>
      <c r="AK9" s="316"/>
      <c r="AL9" s="316"/>
      <c r="AM9" s="316"/>
      <c r="AN9" s="316"/>
      <c r="AO9" s="316"/>
      <c r="AP9" s="316"/>
      <c r="AQ9" s="316"/>
      <c r="AR9" s="581"/>
      <c r="AS9" s="979"/>
      <c r="AT9" s="1078"/>
      <c r="AU9" s="587"/>
      <c r="AV9" s="33" t="s">
        <v>1289</v>
      </c>
      <c r="AW9" s="316" t="s">
        <v>393</v>
      </c>
      <c r="AX9" s="585">
        <v>45323</v>
      </c>
      <c r="AY9" s="585">
        <v>45657</v>
      </c>
      <c r="AZ9" s="326" t="s">
        <v>1291</v>
      </c>
      <c r="BA9" s="34">
        <v>45351</v>
      </c>
      <c r="BB9" s="34"/>
      <c r="BC9" s="34"/>
      <c r="BD9" s="34"/>
      <c r="BE9" s="34"/>
      <c r="BF9" s="34">
        <v>45412</v>
      </c>
      <c r="BG9" s="34"/>
      <c r="BH9" s="34"/>
      <c r="BI9" s="34"/>
      <c r="BJ9" s="34"/>
      <c r="BK9" s="34">
        <v>45473</v>
      </c>
      <c r="BL9" s="34"/>
      <c r="BM9" s="34"/>
      <c r="BN9" s="34"/>
      <c r="BO9" s="34"/>
      <c r="BP9" s="34">
        <v>45535</v>
      </c>
      <c r="BQ9" s="34"/>
      <c r="BR9" s="34"/>
      <c r="BS9" s="34"/>
      <c r="BT9" s="34"/>
      <c r="BU9" s="34">
        <v>45596</v>
      </c>
      <c r="BV9" s="34"/>
      <c r="BW9" s="34"/>
      <c r="BX9" s="34"/>
      <c r="BY9" s="34"/>
      <c r="BZ9" s="34">
        <v>45657</v>
      </c>
      <c r="CA9" s="34"/>
      <c r="CB9" s="34"/>
      <c r="CC9" s="34"/>
      <c r="CD9" s="34"/>
    </row>
    <row r="10" spans="1:82" ht="152.25" customHeight="1" x14ac:dyDescent="0.25">
      <c r="A10" s="1066" t="s">
        <v>186</v>
      </c>
      <c r="B10" s="729" t="s">
        <v>91</v>
      </c>
      <c r="C10" s="729" t="s">
        <v>22</v>
      </c>
      <c r="D10" s="729" t="s">
        <v>76</v>
      </c>
      <c r="E10" s="729" t="s">
        <v>34</v>
      </c>
      <c r="F10" s="1089" t="s">
        <v>779</v>
      </c>
      <c r="G10" s="1068" t="s">
        <v>1111</v>
      </c>
      <c r="H10" s="729" t="s">
        <v>780</v>
      </c>
      <c r="I10" s="1082" t="s">
        <v>781</v>
      </c>
      <c r="J10" s="729" t="s">
        <v>86</v>
      </c>
      <c r="K10" s="729">
        <v>0</v>
      </c>
      <c r="L10" s="745">
        <f>IF(J10="Diaria",+(K10/360),IF(J10="Mensual",+(K10/12),IF(J10="Bimestral",+(K10/6),IF(J10="Trimestral",+(K10/4),IF(J10="Semestral",+(K10/2),IF(J10="Anual",+(K10/1),""))))))</f>
        <v>0</v>
      </c>
      <c r="M10" s="729" t="s">
        <v>29</v>
      </c>
      <c r="N10" s="729">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729" t="s">
        <v>70</v>
      </c>
      <c r="P10" s="729">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v>
      </c>
      <c r="Q10" s="729" t="s">
        <v>70</v>
      </c>
      <c r="R10" s="729">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1061" t="s">
        <v>70</v>
      </c>
      <c r="T10" s="1061" t="s">
        <v>70</v>
      </c>
      <c r="U10" s="1061">
        <f>+MAX(N10,P10,R10)</f>
        <v>0.2</v>
      </c>
      <c r="V10" s="722" t="str">
        <f>IF(L10&lt;=20%,"Muy baja",IF(L10&lt;=40%,"Baja",IF(L10&lt;=60%,"Media",IF(L10&lt;=80%,"Alta",IF(L10&lt;=100%,"Muy alta",IF(L10&gt;=100%,"Muy alta",""))))))</f>
        <v>Muy baja</v>
      </c>
      <c r="W10" s="742">
        <f>+IFERROR(VLOOKUP(V10,Fórmula!$F$1:$G$6,2,FALSE),"")</f>
        <v>0.2</v>
      </c>
      <c r="X10" s="722" t="str">
        <f>IF(U10=20%,"Leve",IF(U10=40%,"Menor",IF(U10=60%,"Moderado",IF(U10=80%,"Mayor",IF(U10=100%,"Catastrófico","")))))</f>
        <v>Leve</v>
      </c>
      <c r="Y10" s="723">
        <f>+IFERROR(VLOOKUP(X10,Fórmula!$H$1:$I$6,2,FALSE),"")</f>
        <v>0.2</v>
      </c>
      <c r="Z10" s="722" t="str">
        <f>+IFERROR(VLOOKUP(V10&amp;X10,Fórmula!$C$2:$D$26,2,FALSE),"")</f>
        <v>Bajo</v>
      </c>
      <c r="AA10" s="723">
        <f>IF(Z10="Bajo",25%,IF(Z10="Moderado",50%,IF(Z10="Alto",75%,IF(Z10="Extremo",100%,""))))</f>
        <v>0.25</v>
      </c>
      <c r="AB10" s="1055" t="s">
        <v>782</v>
      </c>
      <c r="AC10" s="578" t="s">
        <v>1295</v>
      </c>
      <c r="AD10" s="451" t="s">
        <v>54</v>
      </c>
      <c r="AE10" s="580">
        <f t="shared" si="0"/>
        <v>0.25</v>
      </c>
      <c r="AF10" s="316" t="s">
        <v>194</v>
      </c>
      <c r="AG10" s="580">
        <f t="shared" ref="AG10:AG14" si="5">IF(AF10="Manual",15%,IF(AF10="Automático",25%,""))</f>
        <v>0.15</v>
      </c>
      <c r="AH10" s="580">
        <f t="shared" si="2"/>
        <v>0.4</v>
      </c>
      <c r="AI10" s="326" t="s">
        <v>23</v>
      </c>
      <c r="AJ10" s="316" t="s">
        <v>783</v>
      </c>
      <c r="AK10" s="316" t="s">
        <v>40</v>
      </c>
      <c r="AL10" s="316" t="s">
        <v>784</v>
      </c>
      <c r="AM10" s="316" t="s">
        <v>785</v>
      </c>
      <c r="AN10" s="316" t="s">
        <v>201</v>
      </c>
      <c r="AO10" s="316" t="s">
        <v>407</v>
      </c>
      <c r="AP10" s="316" t="s">
        <v>203</v>
      </c>
      <c r="AQ10" s="316">
        <f>+AH10*AA10</f>
        <v>0.1</v>
      </c>
      <c r="AR10" s="581">
        <f>+AA10-AQ10</f>
        <v>0.15</v>
      </c>
      <c r="AS10" s="722" t="str">
        <f>+IF(C10="Corrupción","Moderado",IF(AR12&lt;=25%,"Bajo",IF(AR12&lt;=50%,"Moderado",IF(AR12&lt;=75%,"Alto",IF(AR12&gt;75%,"Extremo","")))))</f>
        <v>Bajo</v>
      </c>
      <c r="AT10" s="1057" t="s">
        <v>56</v>
      </c>
      <c r="AU10" s="1088">
        <v>1</v>
      </c>
      <c r="AV10" s="583" t="s">
        <v>786</v>
      </c>
      <c r="AW10" s="584" t="s">
        <v>787</v>
      </c>
      <c r="AX10" s="585">
        <v>45292</v>
      </c>
      <c r="AY10" s="585">
        <v>45473</v>
      </c>
      <c r="AZ10" s="586" t="s">
        <v>788</v>
      </c>
      <c r="BA10" s="34">
        <v>45351</v>
      </c>
      <c r="BB10" s="34"/>
      <c r="BC10" s="34"/>
      <c r="BD10" s="34"/>
      <c r="BE10" s="34"/>
      <c r="BF10" s="34">
        <v>45412</v>
      </c>
      <c r="BG10" s="34"/>
      <c r="BH10" s="34"/>
      <c r="BI10" s="34"/>
      <c r="BJ10" s="34"/>
      <c r="BK10" s="34">
        <v>45473</v>
      </c>
      <c r="BL10" s="34"/>
      <c r="BM10" s="34"/>
      <c r="BN10" s="34"/>
      <c r="BO10" s="34"/>
      <c r="BP10" s="34">
        <v>45535</v>
      </c>
      <c r="BQ10" s="34"/>
      <c r="BR10" s="34"/>
      <c r="BS10" s="34"/>
      <c r="BT10" s="34"/>
      <c r="BU10" s="34">
        <v>45596</v>
      </c>
      <c r="BV10" s="34"/>
      <c r="BW10" s="34"/>
      <c r="BX10" s="34"/>
      <c r="BY10" s="34"/>
      <c r="BZ10" s="34">
        <v>45657</v>
      </c>
      <c r="CA10" s="34"/>
      <c r="CB10" s="34"/>
      <c r="CC10" s="34"/>
      <c r="CD10" s="34"/>
    </row>
    <row r="11" spans="1:82" ht="90.75" customHeight="1" x14ac:dyDescent="0.25">
      <c r="A11" s="1066"/>
      <c r="B11" s="729"/>
      <c r="C11" s="729"/>
      <c r="D11" s="729"/>
      <c r="E11" s="729"/>
      <c r="F11" s="1089"/>
      <c r="G11" s="1068"/>
      <c r="H11" s="729"/>
      <c r="I11" s="1082"/>
      <c r="J11" s="729"/>
      <c r="K11" s="729"/>
      <c r="L11" s="745"/>
      <c r="M11" s="729"/>
      <c r="N11" s="729"/>
      <c r="O11" s="729"/>
      <c r="P11" s="729"/>
      <c r="Q11" s="729"/>
      <c r="R11" s="729"/>
      <c r="S11" s="1061"/>
      <c r="T11" s="1061"/>
      <c r="U11" s="1061"/>
      <c r="V11" s="722"/>
      <c r="W11" s="742"/>
      <c r="X11" s="722"/>
      <c r="Y11" s="723"/>
      <c r="Z11" s="722"/>
      <c r="AA11" s="723"/>
      <c r="AB11" s="1055"/>
      <c r="AC11" s="578" t="s">
        <v>789</v>
      </c>
      <c r="AD11" s="451" t="s">
        <v>54</v>
      </c>
      <c r="AE11" s="580">
        <f t="shared" si="0"/>
        <v>0.25</v>
      </c>
      <c r="AF11" s="316" t="s">
        <v>194</v>
      </c>
      <c r="AG11" s="580">
        <f t="shared" si="5"/>
        <v>0.15</v>
      </c>
      <c r="AH11" s="580">
        <f t="shared" si="2"/>
        <v>0.4</v>
      </c>
      <c r="AI11" s="326" t="s">
        <v>23</v>
      </c>
      <c r="AJ11" s="316" t="s">
        <v>790</v>
      </c>
      <c r="AK11" s="316" t="s">
        <v>24</v>
      </c>
      <c r="AL11" s="316" t="s">
        <v>92</v>
      </c>
      <c r="AM11" s="316" t="s">
        <v>791</v>
      </c>
      <c r="AN11" s="316" t="s">
        <v>201</v>
      </c>
      <c r="AO11" s="316" t="s">
        <v>792</v>
      </c>
      <c r="AP11" s="316" t="s">
        <v>203</v>
      </c>
      <c r="AQ11" s="316">
        <f>+AR10*AH11</f>
        <v>0.06</v>
      </c>
      <c r="AR11" s="581">
        <f>+AR10-AQ11</f>
        <v>0.09</v>
      </c>
      <c r="AS11" s="722"/>
      <c r="AT11" s="1057"/>
      <c r="AU11" s="1088"/>
      <c r="AV11" s="583"/>
      <c r="AW11" s="584" t="s">
        <v>787</v>
      </c>
      <c r="AX11" s="585">
        <v>45292</v>
      </c>
      <c r="AY11" s="585">
        <v>45473</v>
      </c>
      <c r="AZ11" s="316"/>
      <c r="BA11" s="34">
        <v>45351</v>
      </c>
      <c r="BB11" s="34"/>
      <c r="BC11" s="34"/>
      <c r="BD11" s="34"/>
      <c r="BE11" s="34"/>
      <c r="BF11" s="34">
        <v>45412</v>
      </c>
      <c r="BG11" s="34"/>
      <c r="BH11" s="34"/>
      <c r="BI11" s="34"/>
      <c r="BJ11" s="34"/>
      <c r="BK11" s="34">
        <v>45473</v>
      </c>
      <c r="BL11" s="34"/>
      <c r="BM11" s="34"/>
      <c r="BN11" s="34"/>
      <c r="BO11" s="34"/>
      <c r="BP11" s="34">
        <v>45535</v>
      </c>
      <c r="BQ11" s="34"/>
      <c r="BR11" s="34"/>
      <c r="BS11" s="34"/>
      <c r="BT11" s="34"/>
      <c r="BU11" s="34">
        <v>45596</v>
      </c>
      <c r="BV11" s="34"/>
      <c r="BW11" s="34"/>
      <c r="BX11" s="34"/>
      <c r="BY11" s="34"/>
      <c r="BZ11" s="34">
        <v>45657</v>
      </c>
      <c r="CA11" s="34"/>
      <c r="CB11" s="34"/>
      <c r="CC11" s="34"/>
      <c r="CD11" s="34"/>
    </row>
    <row r="12" spans="1:82" ht="84" customHeight="1" x14ac:dyDescent="0.25">
      <c r="A12" s="1066"/>
      <c r="B12" s="729"/>
      <c r="C12" s="729"/>
      <c r="D12" s="729"/>
      <c r="E12" s="729"/>
      <c r="F12" s="1089"/>
      <c r="G12" s="1068"/>
      <c r="H12" s="729"/>
      <c r="I12" s="1082"/>
      <c r="J12" s="729"/>
      <c r="K12" s="729"/>
      <c r="L12" s="745"/>
      <c r="M12" s="729"/>
      <c r="N12" s="729"/>
      <c r="O12" s="729"/>
      <c r="P12" s="729"/>
      <c r="Q12" s="729"/>
      <c r="R12" s="729"/>
      <c r="S12" s="1061"/>
      <c r="T12" s="1061"/>
      <c r="U12" s="1061"/>
      <c r="V12" s="722"/>
      <c r="W12" s="742"/>
      <c r="X12" s="722"/>
      <c r="Y12" s="723"/>
      <c r="Z12" s="722"/>
      <c r="AA12" s="723"/>
      <c r="AB12" s="1055"/>
      <c r="AC12" s="578" t="s">
        <v>793</v>
      </c>
      <c r="AD12" s="451" t="s">
        <v>54</v>
      </c>
      <c r="AE12" s="580">
        <f t="shared" si="0"/>
        <v>0.25</v>
      </c>
      <c r="AF12" s="316" t="s">
        <v>194</v>
      </c>
      <c r="AG12" s="580">
        <f t="shared" si="5"/>
        <v>0.15</v>
      </c>
      <c r="AH12" s="580">
        <f t="shared" si="2"/>
        <v>0.4</v>
      </c>
      <c r="AI12" s="326" t="s">
        <v>39</v>
      </c>
      <c r="AJ12" s="316"/>
      <c r="AK12" s="316" t="s">
        <v>24</v>
      </c>
      <c r="AL12" s="316" t="s">
        <v>86</v>
      </c>
      <c r="AM12" s="316" t="s">
        <v>794</v>
      </c>
      <c r="AN12" s="316" t="s">
        <v>201</v>
      </c>
      <c r="AO12" s="316" t="s">
        <v>391</v>
      </c>
      <c r="AP12" s="316" t="s">
        <v>203</v>
      </c>
      <c r="AQ12" s="316">
        <f>+AR11*AH12</f>
        <v>3.5999999999999997E-2</v>
      </c>
      <c r="AR12" s="581">
        <f>+AR11-AQ12</f>
        <v>5.3999999999999999E-2</v>
      </c>
      <c r="AS12" s="722"/>
      <c r="AT12" s="1057"/>
      <c r="AU12" s="587">
        <v>2</v>
      </c>
      <c r="AV12" s="583"/>
      <c r="AW12" s="316" t="s">
        <v>391</v>
      </c>
      <c r="AX12" s="585">
        <v>45292</v>
      </c>
      <c r="AY12" s="585">
        <v>45657</v>
      </c>
      <c r="AZ12" s="586"/>
      <c r="BA12" s="34">
        <v>45351</v>
      </c>
      <c r="BB12" s="34"/>
      <c r="BC12" s="34"/>
      <c r="BD12" s="34"/>
      <c r="BE12" s="34"/>
      <c r="BF12" s="34">
        <v>45412</v>
      </c>
      <c r="BG12" s="34"/>
      <c r="BH12" s="34"/>
      <c r="BI12" s="34"/>
      <c r="BJ12" s="34"/>
      <c r="BK12" s="34">
        <v>45473</v>
      </c>
      <c r="BL12" s="34"/>
      <c r="BM12" s="34"/>
      <c r="BN12" s="34"/>
      <c r="BO12" s="34"/>
      <c r="BP12" s="34">
        <v>45535</v>
      </c>
      <c r="BQ12" s="34"/>
      <c r="BR12" s="34"/>
      <c r="BS12" s="34"/>
      <c r="BT12" s="34"/>
      <c r="BU12" s="34">
        <v>45596</v>
      </c>
      <c r="BV12" s="34"/>
      <c r="BW12" s="34"/>
      <c r="BX12" s="34"/>
      <c r="BY12" s="34"/>
      <c r="BZ12" s="34">
        <v>45657</v>
      </c>
      <c r="CA12" s="34"/>
      <c r="CB12" s="34"/>
      <c r="CC12" s="34"/>
      <c r="CD12" s="34"/>
    </row>
    <row r="13" spans="1:82" ht="143.25" customHeight="1" x14ac:dyDescent="0.25">
      <c r="A13" s="1066" t="s">
        <v>186</v>
      </c>
      <c r="B13" s="729" t="s">
        <v>91</v>
      </c>
      <c r="C13" s="729" t="s">
        <v>55</v>
      </c>
      <c r="D13" s="729" t="s">
        <v>76</v>
      </c>
      <c r="E13" s="729" t="s">
        <v>77</v>
      </c>
      <c r="F13" s="1090" t="s">
        <v>413</v>
      </c>
      <c r="G13" s="1091" t="s">
        <v>372</v>
      </c>
      <c r="H13" s="729" t="s">
        <v>415</v>
      </c>
      <c r="I13" s="1090" t="s">
        <v>416</v>
      </c>
      <c r="J13" s="729" t="s">
        <v>63</v>
      </c>
      <c r="K13" s="729">
        <v>2</v>
      </c>
      <c r="L13" s="745">
        <f>IF(J13="Diaria",+(K13/360),IF(J13="Mensual",+(K13/12),IF(J13="Bimestral",+(K13/6),IF(J13="Trimestral",+(K13/4),IF(J13="Semestral",+(K13/2),IF(J13="Anual",+(K13/1),""))))))</f>
        <v>0.16666666666666666</v>
      </c>
      <c r="M13" s="729" t="s">
        <v>29</v>
      </c>
      <c r="N13" s="729">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0.2</v>
      </c>
      <c r="O13" s="729" t="s">
        <v>46</v>
      </c>
      <c r="P13" s="729">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0.4</v>
      </c>
      <c r="Q13" s="729" t="s">
        <v>70</v>
      </c>
      <c r="R13" s="729">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1061" t="s">
        <v>57</v>
      </c>
      <c r="T13" s="1061" t="s">
        <v>70</v>
      </c>
      <c r="U13" s="1061">
        <f>+MAX(N13,P13,R13)</f>
        <v>0.4</v>
      </c>
      <c r="V13" s="722" t="str">
        <f>IF(L13&lt;=20%,"Muy baja",IF(L13&lt;=40%,"Baja",IF(L13&lt;=60%,"Media",IF(L13&lt;=80%,"Alta",IF(L13&lt;=100%,"Muy alta",IF(L13&gt;=100%,"Muy alta",""))))))</f>
        <v>Muy baja</v>
      </c>
      <c r="W13" s="723">
        <f>+IFERROR(VLOOKUP(V13,Fórmula!$F$1:$G$6,2,FALSE),"")</f>
        <v>0.2</v>
      </c>
      <c r="X13" s="724" t="s">
        <v>53</v>
      </c>
      <c r="Y13" s="723">
        <f>+IFERROR(VLOOKUP(X13,Fórmula!$H$1:$I$6,2,FALSE),"")</f>
        <v>0.6</v>
      </c>
      <c r="Z13" s="724" t="s">
        <v>53</v>
      </c>
      <c r="AA13" s="723">
        <f>IF(Z13="Bajo",25%,IF(Z13="Moderado",50%,IF(Z13="Alto",75%,IF(Z13="Extremo",100%,""))))</f>
        <v>0.5</v>
      </c>
      <c r="AB13" s="1055" t="s">
        <v>417</v>
      </c>
      <c r="AC13" s="579" t="s">
        <v>1296</v>
      </c>
      <c r="AD13" s="451" t="s">
        <v>54</v>
      </c>
      <c r="AE13" s="580">
        <f t="shared" si="0"/>
        <v>0.25</v>
      </c>
      <c r="AF13" s="316" t="s">
        <v>194</v>
      </c>
      <c r="AG13" s="580">
        <f t="shared" si="5"/>
        <v>0.15</v>
      </c>
      <c r="AH13" s="580">
        <f t="shared" si="2"/>
        <v>0.4</v>
      </c>
      <c r="AI13" s="326" t="s">
        <v>23</v>
      </c>
      <c r="AJ13" s="316" t="s">
        <v>421</v>
      </c>
      <c r="AK13" s="316" t="s">
        <v>24</v>
      </c>
      <c r="AL13" s="316" t="s">
        <v>63</v>
      </c>
      <c r="AM13" s="316" t="s">
        <v>422</v>
      </c>
      <c r="AN13" s="316" t="s">
        <v>201</v>
      </c>
      <c r="AO13" s="316" t="s">
        <v>423</v>
      </c>
      <c r="AP13" s="316" t="s">
        <v>203</v>
      </c>
      <c r="AQ13" s="316">
        <f>+AH13*AA13</f>
        <v>0.2</v>
      </c>
      <c r="AR13" s="581">
        <f>+AA13-AQ13</f>
        <v>0.3</v>
      </c>
      <c r="AS13" s="724" t="str">
        <f>+IF(C13="Corrupción","Moderado",IF(AR14&lt;=25%,"Bajo",IF(AR14&lt;=50%,"Moderado",IF(AR14&lt;=75%,"Alto",IF(AR14&gt;75%,"Extremo","")))))</f>
        <v>Moderado</v>
      </c>
      <c r="AT13" s="1057" t="s">
        <v>56</v>
      </c>
      <c r="AU13" s="582">
        <v>1</v>
      </c>
      <c r="AV13" s="316" t="s">
        <v>424</v>
      </c>
      <c r="AW13" s="326" t="s">
        <v>142</v>
      </c>
      <c r="AX13" s="585">
        <v>45292</v>
      </c>
      <c r="AY13" s="585">
        <v>45657</v>
      </c>
      <c r="AZ13" s="316" t="s">
        <v>425</v>
      </c>
      <c r="BA13" s="34">
        <v>45351</v>
      </c>
      <c r="BB13" s="34"/>
      <c r="BC13" s="34"/>
      <c r="BD13" s="34"/>
      <c r="BE13" s="34"/>
      <c r="BF13" s="34">
        <v>45412</v>
      </c>
      <c r="BG13" s="34"/>
      <c r="BH13" s="34"/>
      <c r="BI13" s="34"/>
      <c r="BJ13" s="34"/>
      <c r="BK13" s="34">
        <v>45473</v>
      </c>
      <c r="BL13" s="34"/>
      <c r="BM13" s="34"/>
      <c r="BN13" s="34"/>
      <c r="BO13" s="34"/>
      <c r="BP13" s="34">
        <v>45535</v>
      </c>
      <c r="BQ13" s="34"/>
      <c r="BR13" s="34"/>
      <c r="BS13" s="34"/>
      <c r="BT13" s="34"/>
      <c r="BU13" s="34">
        <v>45596</v>
      </c>
      <c r="BV13" s="34"/>
      <c r="BW13" s="34"/>
      <c r="BX13" s="34"/>
      <c r="BY13" s="34"/>
      <c r="BZ13" s="34">
        <v>45657</v>
      </c>
      <c r="CA13" s="34"/>
      <c r="CB13" s="34"/>
      <c r="CC13" s="34"/>
      <c r="CD13" s="34"/>
    </row>
    <row r="14" spans="1:82" ht="148.5" customHeight="1" x14ac:dyDescent="0.25">
      <c r="A14" s="1066"/>
      <c r="B14" s="729"/>
      <c r="C14" s="729"/>
      <c r="D14" s="729"/>
      <c r="E14" s="729"/>
      <c r="F14" s="1090"/>
      <c r="G14" s="1091"/>
      <c r="H14" s="729"/>
      <c r="I14" s="1090"/>
      <c r="J14" s="729"/>
      <c r="K14" s="729"/>
      <c r="L14" s="745"/>
      <c r="M14" s="729"/>
      <c r="N14" s="729"/>
      <c r="O14" s="729"/>
      <c r="P14" s="729"/>
      <c r="Q14" s="729"/>
      <c r="R14" s="729"/>
      <c r="S14" s="1061"/>
      <c r="T14" s="1061"/>
      <c r="U14" s="1061"/>
      <c r="V14" s="722"/>
      <c r="W14" s="723"/>
      <c r="X14" s="724"/>
      <c r="Y14" s="723"/>
      <c r="Z14" s="724"/>
      <c r="AA14" s="723"/>
      <c r="AB14" s="1055"/>
      <c r="AC14" s="579" t="s">
        <v>1077</v>
      </c>
      <c r="AD14" s="451" t="s">
        <v>54</v>
      </c>
      <c r="AE14" s="580">
        <f t="shared" si="0"/>
        <v>0.25</v>
      </c>
      <c r="AF14" s="316" t="s">
        <v>194</v>
      </c>
      <c r="AG14" s="580">
        <f t="shared" si="5"/>
        <v>0.15</v>
      </c>
      <c r="AH14" s="580">
        <f t="shared" si="2"/>
        <v>0.4</v>
      </c>
      <c r="AI14" s="326" t="s">
        <v>23</v>
      </c>
      <c r="AJ14" s="316" t="s">
        <v>428</v>
      </c>
      <c r="AK14" s="316" t="s">
        <v>24</v>
      </c>
      <c r="AL14" s="316" t="s">
        <v>96</v>
      </c>
      <c r="AM14" s="316" t="s">
        <v>429</v>
      </c>
      <c r="AN14" s="316" t="s">
        <v>201</v>
      </c>
      <c r="AO14" s="316" t="s">
        <v>142</v>
      </c>
      <c r="AP14" s="316" t="s">
        <v>203</v>
      </c>
      <c r="AQ14" s="316">
        <f>+AR13*AH14</f>
        <v>0.12</v>
      </c>
      <c r="AR14" s="581">
        <f>+AR13-AQ14</f>
        <v>0.18</v>
      </c>
      <c r="AS14" s="724"/>
      <c r="AT14" s="1057"/>
      <c r="AU14" s="587">
        <v>2</v>
      </c>
      <c r="AV14" s="451" t="s">
        <v>430</v>
      </c>
      <c r="AW14" s="326" t="s">
        <v>142</v>
      </c>
      <c r="AX14" s="585">
        <v>45292</v>
      </c>
      <c r="AY14" s="585">
        <v>45657</v>
      </c>
      <c r="AZ14" s="316" t="s">
        <v>431</v>
      </c>
      <c r="BA14" s="34">
        <v>45351</v>
      </c>
      <c r="BB14" s="34"/>
      <c r="BC14" s="34"/>
      <c r="BD14" s="34"/>
      <c r="BE14" s="34"/>
      <c r="BF14" s="34">
        <v>45412</v>
      </c>
      <c r="BG14" s="34"/>
      <c r="BH14" s="34"/>
      <c r="BI14" s="34"/>
      <c r="BJ14" s="34"/>
      <c r="BK14" s="34">
        <v>45473</v>
      </c>
      <c r="BL14" s="34"/>
      <c r="BM14" s="34"/>
      <c r="BN14" s="34"/>
      <c r="BO14" s="34"/>
      <c r="BP14" s="34">
        <v>45535</v>
      </c>
      <c r="BQ14" s="34"/>
      <c r="BR14" s="34"/>
      <c r="BS14" s="34"/>
      <c r="BT14" s="34"/>
      <c r="BU14" s="34">
        <v>45596</v>
      </c>
      <c r="BV14" s="34"/>
      <c r="BW14" s="34"/>
      <c r="BX14" s="34"/>
      <c r="BY14" s="34"/>
      <c r="BZ14" s="34">
        <v>45657</v>
      </c>
      <c r="CA14" s="34"/>
      <c r="CB14" s="34"/>
      <c r="CC14" s="34"/>
      <c r="CD14" s="34"/>
    </row>
    <row r="15" spans="1:82" ht="150" customHeight="1" x14ac:dyDescent="0.25">
      <c r="A15" s="1066" t="s">
        <v>186</v>
      </c>
      <c r="B15" s="729" t="s">
        <v>91</v>
      </c>
      <c r="C15" s="729" t="s">
        <v>89</v>
      </c>
      <c r="D15" s="729" t="s">
        <v>12</v>
      </c>
      <c r="E15" s="729" t="s">
        <v>34</v>
      </c>
      <c r="F15" s="1068" t="s">
        <v>796</v>
      </c>
      <c r="G15" s="1068" t="s">
        <v>745</v>
      </c>
      <c r="H15" s="1068" t="s">
        <v>797</v>
      </c>
      <c r="I15" s="1068" t="s">
        <v>798</v>
      </c>
      <c r="J15" s="729" t="s">
        <v>63</v>
      </c>
      <c r="K15" s="729">
        <v>0</v>
      </c>
      <c r="L15" s="745">
        <f>IF(J15="Diaria",+(K15/360),IF(J15="Mensual",+(K15/12),IF(J15="Bimestral",+(K15/6),IF(J15="Trimestral",+(K15/4),IF(J15="Semestral",+(K15/2),IF(J15="Anual",+(K15/1),""))))))</f>
        <v>0</v>
      </c>
      <c r="M15" s="729" t="s">
        <v>29</v>
      </c>
      <c r="N15" s="729">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729" t="s">
        <v>30</v>
      </c>
      <c r="P15" s="729">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0.2</v>
      </c>
      <c r="Q15" s="729" t="s">
        <v>70</v>
      </c>
      <c r="R15" s="729">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1061" t="s">
        <v>70</v>
      </c>
      <c r="T15" s="1061" t="s">
        <v>70</v>
      </c>
      <c r="U15" s="1061">
        <f>+MAX(N15,P15,R15)</f>
        <v>0.2</v>
      </c>
      <c r="V15" s="722" t="str">
        <f>IF(L15&lt;=20%,"Muy baja",IF(L15&lt;=40%,"Baja",IF(L15&lt;=60%,"Media",IF(L15&lt;=80%,"Alta",IF(L15&lt;=100%,"Muy alta",IF(L15&gt;=100%,"Muy alta",""))))))</f>
        <v>Muy baja</v>
      </c>
      <c r="W15" s="742">
        <f>+IFERROR(VLOOKUP(V15,Fórmula!$F$1:$G$6,2,FALSE),"")</f>
        <v>0.2</v>
      </c>
      <c r="X15" s="722" t="str">
        <f>IF(U15=20%,"Leve",IF(U15=40%,"Menor",IF(U15=60%,"Moderado",IF(U15=80%,"Mayor",IF(U15=100%,"Catastrófico","")))))</f>
        <v>Leve</v>
      </c>
      <c r="Y15" s="742">
        <f>+IFERROR(VLOOKUP(X15,Fórmula!$H$1:$I$6,2,FALSE),"")</f>
        <v>0.2</v>
      </c>
      <c r="Z15" s="722" t="str">
        <f>+IFERROR(VLOOKUP(V15&amp;X15,Fórmula!$C$2:$D$26,2,FALSE),"")</f>
        <v>Bajo</v>
      </c>
      <c r="AA15" s="723">
        <f>IF(Z15="Bajo",25%,IF(Z15="Moderado",50%,IF(Z15="Alto",75%,IF(Z15="Extremo",100%,""))))</f>
        <v>0.25</v>
      </c>
      <c r="AB15" s="1055" t="s">
        <v>799</v>
      </c>
      <c r="AC15" s="295" t="s">
        <v>1297</v>
      </c>
      <c r="AD15" s="451" t="s">
        <v>54</v>
      </c>
      <c r="AE15" s="580">
        <f t="shared" si="0"/>
        <v>0.25</v>
      </c>
      <c r="AF15" s="316" t="s">
        <v>194</v>
      </c>
      <c r="AG15" s="580">
        <f>IF(AF15="Manual",15%,IF(AF15="Automático",25%,""))</f>
        <v>0.15</v>
      </c>
      <c r="AH15" s="580">
        <f t="shared" si="2"/>
        <v>0.4</v>
      </c>
      <c r="AI15" s="326" t="s">
        <v>23</v>
      </c>
      <c r="AJ15" s="87" t="s">
        <v>800</v>
      </c>
      <c r="AK15" s="316" t="s">
        <v>40</v>
      </c>
      <c r="AL15" s="316" t="s">
        <v>801</v>
      </c>
      <c r="AM15" s="316" t="s">
        <v>795</v>
      </c>
      <c r="AN15" s="316" t="s">
        <v>201</v>
      </c>
      <c r="AO15" s="316" t="s">
        <v>802</v>
      </c>
      <c r="AP15" s="316" t="s">
        <v>203</v>
      </c>
      <c r="AQ15" s="316">
        <f>+AH15*AA15</f>
        <v>0.1</v>
      </c>
      <c r="AR15" s="581">
        <f>+AA15-AQ15</f>
        <v>0.15</v>
      </c>
      <c r="AS15" s="722" t="str">
        <f>+IF(C15="Corrupción","Moderado",IF(AR16&lt;=25%,"Bajo",IF(AR16&lt;=50%,"Moderado",IF(AR16&lt;=75%,"Alto",IF(AR16&gt;75%,"Extremo","")))))</f>
        <v>Bajo</v>
      </c>
      <c r="AT15" s="1057" t="s">
        <v>56</v>
      </c>
      <c r="AU15" s="163"/>
      <c r="AV15" s="88"/>
      <c r="AW15" s="407" t="s">
        <v>142</v>
      </c>
      <c r="AX15" s="30">
        <v>45292</v>
      </c>
      <c r="AY15" s="30">
        <v>45657</v>
      </c>
      <c r="AZ15" s="407" t="s">
        <v>803</v>
      </c>
      <c r="BA15" s="34">
        <v>45351</v>
      </c>
      <c r="BB15" s="34"/>
      <c r="BC15" s="34"/>
      <c r="BD15" s="34"/>
      <c r="BE15" s="34"/>
      <c r="BF15" s="34">
        <v>45412</v>
      </c>
      <c r="BG15" s="34"/>
      <c r="BH15" s="34"/>
      <c r="BI15" s="34"/>
      <c r="BJ15" s="34"/>
      <c r="BK15" s="34">
        <v>45473</v>
      </c>
      <c r="BL15" s="34"/>
      <c r="BM15" s="34"/>
      <c r="BN15" s="34"/>
      <c r="BO15" s="34"/>
      <c r="BP15" s="34">
        <v>45535</v>
      </c>
      <c r="BQ15" s="34"/>
      <c r="BR15" s="34"/>
      <c r="BS15" s="34"/>
      <c r="BT15" s="34"/>
      <c r="BU15" s="34">
        <v>45596</v>
      </c>
      <c r="BV15" s="34"/>
      <c r="BW15" s="34"/>
      <c r="BX15" s="34"/>
      <c r="BY15" s="34"/>
      <c r="BZ15" s="34">
        <v>45657</v>
      </c>
      <c r="CA15" s="34"/>
      <c r="CB15" s="34"/>
      <c r="CC15" s="34"/>
      <c r="CD15" s="34"/>
    </row>
    <row r="16" spans="1:82" ht="145.5" customHeight="1" thickBot="1" x14ac:dyDescent="0.3">
      <c r="A16" s="1067"/>
      <c r="B16" s="1064"/>
      <c r="C16" s="1064"/>
      <c r="D16" s="1064"/>
      <c r="E16" s="1064"/>
      <c r="F16" s="712"/>
      <c r="G16" s="712"/>
      <c r="H16" s="712"/>
      <c r="I16" s="712"/>
      <c r="J16" s="1064"/>
      <c r="K16" s="1064"/>
      <c r="L16" s="1065"/>
      <c r="M16" s="1064"/>
      <c r="N16" s="1064"/>
      <c r="O16" s="1064"/>
      <c r="P16" s="1064"/>
      <c r="Q16" s="1064"/>
      <c r="R16" s="1064"/>
      <c r="S16" s="1062"/>
      <c r="T16" s="1062"/>
      <c r="U16" s="1062"/>
      <c r="V16" s="771"/>
      <c r="W16" s="1063"/>
      <c r="X16" s="771"/>
      <c r="Y16" s="1063"/>
      <c r="Z16" s="771"/>
      <c r="AA16" s="690"/>
      <c r="AB16" s="1056"/>
      <c r="AC16" s="579" t="s">
        <v>804</v>
      </c>
      <c r="AD16" s="451" t="s">
        <v>54</v>
      </c>
      <c r="AE16" s="580">
        <f t="shared" ref="AE16" si="6">IF(AD16="Preventivo",25%,IF(AD16="Detectivo",15%,IF(AD16="Correctivo",10%,"")))</f>
        <v>0.25</v>
      </c>
      <c r="AF16" s="316" t="s">
        <v>194</v>
      </c>
      <c r="AG16" s="580">
        <f t="shared" ref="AG16" si="7">IF(AF16="Manual",15%,IF(AF16="Automático",25%,""))</f>
        <v>0.15</v>
      </c>
      <c r="AH16" s="580">
        <f t="shared" ref="AH16" si="8">+AG16+AE16</f>
        <v>0.4</v>
      </c>
      <c r="AI16" s="326" t="s">
        <v>23</v>
      </c>
      <c r="AJ16" s="316" t="s">
        <v>428</v>
      </c>
      <c r="AK16" s="316" t="s">
        <v>24</v>
      </c>
      <c r="AL16" s="316" t="s">
        <v>96</v>
      </c>
      <c r="AM16" s="316" t="s">
        <v>429</v>
      </c>
      <c r="AN16" s="316" t="s">
        <v>201</v>
      </c>
      <c r="AO16" s="316" t="s">
        <v>142</v>
      </c>
      <c r="AP16" s="316" t="s">
        <v>203</v>
      </c>
      <c r="AQ16" s="473">
        <f>+AR15*AH16</f>
        <v>0.06</v>
      </c>
      <c r="AR16" s="588">
        <f>+AR15-AQ16</f>
        <v>0.09</v>
      </c>
      <c r="AS16" s="771"/>
      <c r="AT16" s="1058"/>
      <c r="AU16" s="589"/>
      <c r="AV16" s="590" t="s">
        <v>430</v>
      </c>
      <c r="AW16" s="326" t="s">
        <v>142</v>
      </c>
      <c r="AX16" s="585">
        <v>45292</v>
      </c>
      <c r="AY16" s="585">
        <v>45657</v>
      </c>
      <c r="AZ16" s="316" t="s">
        <v>431</v>
      </c>
      <c r="BA16" s="34">
        <v>45351</v>
      </c>
      <c r="BB16" s="34"/>
      <c r="BC16" s="34"/>
      <c r="BD16" s="34"/>
      <c r="BE16" s="34"/>
      <c r="BF16" s="34">
        <v>45412</v>
      </c>
      <c r="BG16" s="34"/>
      <c r="BH16" s="34"/>
      <c r="BI16" s="34"/>
      <c r="BJ16" s="34"/>
      <c r="BK16" s="34">
        <v>45473</v>
      </c>
      <c r="BL16" s="34"/>
      <c r="BM16" s="34"/>
      <c r="BN16" s="34"/>
      <c r="BO16" s="34"/>
      <c r="BP16" s="34">
        <v>45535</v>
      </c>
      <c r="BQ16" s="34"/>
      <c r="BR16" s="34"/>
      <c r="BS16" s="34"/>
      <c r="BT16" s="34"/>
      <c r="BU16" s="34">
        <v>45596</v>
      </c>
      <c r="BV16" s="34"/>
      <c r="BW16" s="34"/>
      <c r="BX16" s="34"/>
      <c r="BY16" s="34"/>
      <c r="BZ16" s="34">
        <v>45657</v>
      </c>
      <c r="CA16" s="34"/>
      <c r="CB16" s="34"/>
      <c r="CC16" s="34"/>
      <c r="CD16" s="34"/>
    </row>
    <row r="17" spans="1:82" ht="180.75" thickBot="1" x14ac:dyDescent="0.3">
      <c r="A17" s="591" t="s">
        <v>196</v>
      </c>
      <c r="B17" s="592" t="s">
        <v>91</v>
      </c>
      <c r="C17" s="592" t="s">
        <v>89</v>
      </c>
      <c r="D17" s="592" t="s">
        <v>76</v>
      </c>
      <c r="E17" s="592" t="s">
        <v>93</v>
      </c>
      <c r="F17" s="593" t="s">
        <v>693</v>
      </c>
      <c r="G17" s="592" t="s">
        <v>1088</v>
      </c>
      <c r="H17" s="592" t="s">
        <v>1067</v>
      </c>
      <c r="I17" s="593" t="s">
        <v>694</v>
      </c>
      <c r="J17" s="592" t="s">
        <v>32</v>
      </c>
      <c r="K17" s="592">
        <v>1</v>
      </c>
      <c r="L17" s="594">
        <f>IF(J17="Diaria",+(K17/360),IF(J17="Mensual",+(K17/12),IF(J17="Bimestral",+(K17/6),IF(J17="Trimestral",+(K17/4),IF(J17="Semestral",+(K17/2),IF(J17="Anual",+(K17/1),""))))))</f>
        <v>2.7777777777777779E-3</v>
      </c>
      <c r="M17" s="592" t="s">
        <v>70</v>
      </c>
      <c r="N17" s="592">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v>
      </c>
      <c r="O17" s="592" t="s">
        <v>30</v>
      </c>
      <c r="P17" s="592">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0.2</v>
      </c>
      <c r="Q17" s="592" t="s">
        <v>70</v>
      </c>
      <c r="R17" s="592">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595" t="s">
        <v>57</v>
      </c>
      <c r="T17" s="595" t="s">
        <v>43</v>
      </c>
      <c r="U17" s="595">
        <f>+MAX(N17,P17,R17)</f>
        <v>0.2</v>
      </c>
      <c r="V17" s="395" t="str">
        <f>IF(L17&lt;=20%,"Muy baja",IF(L17&lt;=40%,"Baja",IF(L17&lt;=60%,"Media",IF(L17&lt;=80%,"Alta",IF(L17&lt;=100%,"Muy alta",IF(L17&gt;=100%,"Muy alta",""))))))</f>
        <v>Muy baja</v>
      </c>
      <c r="W17" s="396">
        <f>+IFERROR(VLOOKUP(V17,Fórmula!$F$1:$G$6,2,FALSE),"")</f>
        <v>0.2</v>
      </c>
      <c r="X17" s="395" t="str">
        <f>IF(U17=20%,"Leve",IF(U17=40%,"Menor",IF(U17=60%,"Moderado",IF(U17=80%,"Mayor",IF(U17=100%,"Catastrófico","")))))</f>
        <v>Leve</v>
      </c>
      <c r="Y17" s="395" t="s">
        <v>20</v>
      </c>
      <c r="Z17" s="396" t="s">
        <v>147</v>
      </c>
      <c r="AA17" s="395" t="s">
        <v>147</v>
      </c>
      <c r="AB17" s="596" t="s">
        <v>695</v>
      </c>
      <c r="AC17" s="597" t="s">
        <v>1068</v>
      </c>
      <c r="AD17" s="598" t="s">
        <v>194</v>
      </c>
      <c r="AE17" s="598">
        <v>0.25</v>
      </c>
      <c r="AF17" s="593" t="s">
        <v>194</v>
      </c>
      <c r="AG17" s="599">
        <f t="shared" ref="AG17:AG18" si="9">IF(AF17="Manual",15%,IF(AF17="Automático",25%,""))</f>
        <v>0.15</v>
      </c>
      <c r="AH17" s="599">
        <f t="shared" ref="AH17:AH18" si="10">+AG17+AE17</f>
        <v>0.4</v>
      </c>
      <c r="AI17" s="592" t="s">
        <v>39</v>
      </c>
      <c r="AJ17" s="570" t="s">
        <v>70</v>
      </c>
      <c r="AK17" s="601">
        <v>1</v>
      </c>
      <c r="AL17" s="316" t="s">
        <v>1069</v>
      </c>
      <c r="AM17" s="271" t="s">
        <v>138</v>
      </c>
      <c r="AN17" s="30">
        <v>45474</v>
      </c>
      <c r="AO17" s="30">
        <v>45657</v>
      </c>
      <c r="AP17" s="326" t="s">
        <v>1070</v>
      </c>
      <c r="AQ17" s="600">
        <v>0.15</v>
      </c>
      <c r="AR17" s="602" t="s">
        <v>147</v>
      </c>
      <c r="AS17" s="602" t="s">
        <v>147</v>
      </c>
      <c r="AT17" s="603" t="s">
        <v>56</v>
      </c>
      <c r="AU17" s="604">
        <v>1</v>
      </c>
      <c r="AV17" s="316" t="s">
        <v>1069</v>
      </c>
      <c r="AW17" s="271" t="s">
        <v>1078</v>
      </c>
      <c r="AX17" s="30">
        <v>45474</v>
      </c>
      <c r="AY17" s="30">
        <v>45657</v>
      </c>
      <c r="AZ17" s="326" t="s">
        <v>1070</v>
      </c>
      <c r="BA17" s="34">
        <v>45351</v>
      </c>
      <c r="BB17" s="34"/>
      <c r="BC17" s="34"/>
      <c r="BD17" s="34"/>
      <c r="BE17" s="34"/>
      <c r="BF17" s="34">
        <v>45412</v>
      </c>
      <c r="BG17" s="34"/>
      <c r="BH17" s="34"/>
      <c r="BI17" s="34"/>
      <c r="BJ17" s="34"/>
      <c r="BK17" s="34">
        <v>45473</v>
      </c>
      <c r="BL17" s="34"/>
      <c r="BM17" s="34"/>
      <c r="BN17" s="34"/>
      <c r="BO17" s="34"/>
      <c r="BP17" s="34">
        <v>45535</v>
      </c>
      <c r="BQ17" s="34"/>
      <c r="BR17" s="34"/>
      <c r="BS17" s="34"/>
      <c r="BT17" s="34"/>
      <c r="BU17" s="34">
        <v>45596</v>
      </c>
      <c r="BV17" s="34"/>
      <c r="BW17" s="34"/>
      <c r="BX17" s="34"/>
      <c r="BY17" s="34"/>
      <c r="BZ17" s="34">
        <v>45657</v>
      </c>
      <c r="CA17" s="34"/>
      <c r="CB17" s="34"/>
      <c r="CC17" s="34"/>
      <c r="CD17" s="34"/>
    </row>
    <row r="18" spans="1:82" ht="375.75" thickBot="1" x14ac:dyDescent="0.3">
      <c r="A18" s="605" t="s">
        <v>196</v>
      </c>
      <c r="B18" s="592" t="s">
        <v>91</v>
      </c>
      <c r="C18" s="606" t="s">
        <v>89</v>
      </c>
      <c r="D18" s="606" t="s">
        <v>76</v>
      </c>
      <c r="E18" s="607" t="s">
        <v>34</v>
      </c>
      <c r="F18" s="608" t="s">
        <v>551</v>
      </c>
      <c r="G18" s="607" t="s">
        <v>1086</v>
      </c>
      <c r="H18" s="607" t="s">
        <v>552</v>
      </c>
      <c r="I18" s="570" t="s">
        <v>553</v>
      </c>
      <c r="J18" s="606" t="s">
        <v>63</v>
      </c>
      <c r="K18" s="606">
        <v>1</v>
      </c>
      <c r="L18" s="609">
        <v>2.7777777777777779E-3</v>
      </c>
      <c r="M18" s="606" t="s">
        <v>29</v>
      </c>
      <c r="N18" s="606">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0.2</v>
      </c>
      <c r="O18" s="606" t="s">
        <v>61</v>
      </c>
      <c r="P18" s="606">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0.6</v>
      </c>
      <c r="Q18" s="606" t="s">
        <v>70</v>
      </c>
      <c r="R18" s="606">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610" t="s">
        <v>57</v>
      </c>
      <c r="T18" s="610" t="s">
        <v>43</v>
      </c>
      <c r="U18" s="610">
        <f>+MAX(N18,P18,R18)</f>
        <v>0.6</v>
      </c>
      <c r="V18" s="318" t="str">
        <f>IF(L18&lt;=20%,"Muy baja",IF(L18&lt;=40%,"Baja",IF(L18&lt;=60%,"Media",IF(L18&lt;=80%,"Alta",IF(L18&lt;=100%,"Muy alta",IF(L18&gt;=100%,"Muy alta",""))))))</f>
        <v>Muy baja</v>
      </c>
      <c r="W18" s="300">
        <f>+IFERROR(VLOOKUP(V18,Fórmula!$F$1:$G$6,2,FALSE),"")</f>
        <v>0.2</v>
      </c>
      <c r="X18" s="309" t="str">
        <f>IF(U18=20%,"Leve",IF(U18=40%,"Menor",IF(U18=60%,"Moderado",IF(U18=80%,"Mayor",IF(U18=100%,"Catastrófico","")))))</f>
        <v>Moderado</v>
      </c>
      <c r="Y18" s="327" t="s">
        <v>53</v>
      </c>
      <c r="Z18" s="309" t="str">
        <f>+IFERROR(VLOOKUP(V18&amp;X18,Fórmula!$C$2:$D$26,2,FALSE),"")</f>
        <v>Moderado</v>
      </c>
      <c r="AA18" s="327" t="s">
        <v>53</v>
      </c>
      <c r="AB18" s="561" t="s">
        <v>554</v>
      </c>
      <c r="AC18" s="60" t="s">
        <v>1298</v>
      </c>
      <c r="AD18" s="599" t="s">
        <v>194</v>
      </c>
      <c r="AE18" s="599">
        <v>0.23</v>
      </c>
      <c r="AF18" s="570" t="s">
        <v>194</v>
      </c>
      <c r="AG18" s="599">
        <f t="shared" si="9"/>
        <v>0.15</v>
      </c>
      <c r="AH18" s="599">
        <f t="shared" si="10"/>
        <v>0.38</v>
      </c>
      <c r="AI18" s="606" t="s">
        <v>23</v>
      </c>
      <c r="AJ18" s="570" t="s">
        <v>555</v>
      </c>
      <c r="AK18" s="613">
        <v>1</v>
      </c>
      <c r="AL18" s="473" t="s">
        <v>1065</v>
      </c>
      <c r="AM18" s="271" t="s">
        <v>138</v>
      </c>
      <c r="AN18" s="30">
        <v>45474</v>
      </c>
      <c r="AO18" s="30">
        <v>45657</v>
      </c>
      <c r="AP18" s="30" t="s">
        <v>1066</v>
      </c>
      <c r="AQ18" s="612">
        <v>0.3</v>
      </c>
      <c r="AR18" s="374" t="s">
        <v>53</v>
      </c>
      <c r="AS18" s="374" t="s">
        <v>53</v>
      </c>
      <c r="AT18" s="603" t="s">
        <v>56</v>
      </c>
      <c r="AU18" s="632">
        <v>1</v>
      </c>
      <c r="AV18" s="620" t="s">
        <v>1302</v>
      </c>
      <c r="AW18" s="631" t="s">
        <v>1078</v>
      </c>
      <c r="AX18" s="501">
        <v>45292</v>
      </c>
      <c r="AY18" s="501">
        <v>45657</v>
      </c>
      <c r="AZ18" s="501" t="s">
        <v>1299</v>
      </c>
      <c r="BA18" s="34">
        <v>45351</v>
      </c>
      <c r="BB18" s="34"/>
      <c r="BC18" s="34"/>
      <c r="BD18" s="34"/>
      <c r="BE18" s="34"/>
      <c r="BF18" s="34">
        <v>45412</v>
      </c>
      <c r="BG18" s="34"/>
      <c r="BH18" s="34"/>
      <c r="BI18" s="34"/>
      <c r="BJ18" s="34"/>
      <c r="BK18" s="34">
        <v>45473</v>
      </c>
      <c r="BL18" s="34"/>
      <c r="BM18" s="34"/>
      <c r="BN18" s="34"/>
      <c r="BO18" s="34"/>
      <c r="BP18" s="34">
        <v>45535</v>
      </c>
      <c r="BQ18" s="34"/>
      <c r="BR18" s="34"/>
      <c r="BS18" s="34"/>
      <c r="BT18" s="34"/>
      <c r="BU18" s="34">
        <v>45596</v>
      </c>
      <c r="BV18" s="34"/>
      <c r="BW18" s="34"/>
      <c r="BX18" s="34"/>
      <c r="BY18" s="34"/>
      <c r="BZ18" s="34">
        <v>45657</v>
      </c>
      <c r="CA18" s="34"/>
      <c r="CB18" s="34"/>
      <c r="CC18" s="34"/>
      <c r="CD18" s="34"/>
    </row>
    <row r="19" spans="1:82" ht="270.75" thickBot="1" x14ac:dyDescent="0.3">
      <c r="A19" s="1092" t="s">
        <v>186</v>
      </c>
      <c r="B19" s="1094" t="s">
        <v>91</v>
      </c>
      <c r="C19" s="1094" t="s">
        <v>1232</v>
      </c>
      <c r="D19" s="1094" t="s">
        <v>1147</v>
      </c>
      <c r="E19" s="729" t="s">
        <v>88</v>
      </c>
      <c r="F19" s="316" t="s">
        <v>1205</v>
      </c>
      <c r="G19" s="1096" t="s">
        <v>1240</v>
      </c>
      <c r="H19" s="1097" t="s">
        <v>1206</v>
      </c>
      <c r="I19" s="1098" t="s">
        <v>1207</v>
      </c>
      <c r="J19" s="1094" t="s">
        <v>32</v>
      </c>
      <c r="K19" s="1094">
        <v>72</v>
      </c>
      <c r="L19" s="1105">
        <f>IF(J19="Diaria",+(K19/360),IF(J19="Mensual",+(K19/12),IF(J19="Bimestral",+(K19/6),IF(J19="Trimestral",+(K19/4),IF(J19="Semestral",+(K19/2),IF(J19="Anual",+(K19/1),""))))))</f>
        <v>0.2</v>
      </c>
      <c r="M19" s="1094" t="s">
        <v>70</v>
      </c>
      <c r="N19" s="606">
        <f>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0</v>
      </c>
      <c r="O19" s="1094" t="s">
        <v>61</v>
      </c>
      <c r="P19" s="606">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0.6</v>
      </c>
      <c r="Q19" s="1094" t="s">
        <v>70</v>
      </c>
      <c r="R19" s="606">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1107" t="s">
        <v>69</v>
      </c>
      <c r="T19" s="1107" t="s">
        <v>27</v>
      </c>
      <c r="U19" s="610">
        <f t="shared" ref="U19:U20" si="11">+MAX(N19,P19,R19)</f>
        <v>0.6</v>
      </c>
      <c r="V19" s="839" t="str">
        <f t="shared" ref="V19" si="12">IF(L19&lt;=20%,"Muy baja",IF(L19&lt;=40%,"Baja",IF(L19&lt;=60%,"Media",IF(L19&lt;=80%,"Alta",IF(L19&lt;=100%,"Muy alta",IF(L19&gt;=100%,"Muy alta",""))))))</f>
        <v>Muy baja</v>
      </c>
      <c r="W19" s="519" t="str">
        <f>+IFERROR(VLOOKUP(V19,[14]Fórmula!$F$1:$G$6,2,FALSE),"")</f>
        <v/>
      </c>
      <c r="X19" s="839" t="str">
        <f t="shared" ref="X19" si="13">IF(U19=20%,"Leve",IF(U19=40%,"Menor",IF(U19=60%,"Moderado",IF(U19=80%,"Mayor",IF(U19=100%,"Catastrófico","")))))</f>
        <v>Moderado</v>
      </c>
      <c r="Y19" s="519">
        <f>+IFERROR(VLOOKUP(X19,[4]Fórmula!$H$1:$I$6,2,FALSE),"")</f>
        <v>0.6</v>
      </c>
      <c r="Z19" s="806" t="str">
        <f>+IFERROR(VLOOKUP(V19&amp;X19,[4]Fórmula!$C$2:$D$26,2,FALSE),"")</f>
        <v>Moderado</v>
      </c>
      <c r="AA19" s="519">
        <f t="shared" ref="AA19:AA20" si="14">IF(Z19="Bajo",25%,IF(Z19="Moderado",50%,IF(Z19="Alto",75%,IF(Z19="Extremo",100%,""))))</f>
        <v>0.5</v>
      </c>
      <c r="AB19" s="1036" t="s">
        <v>1208</v>
      </c>
      <c r="AC19" s="611" t="s">
        <v>1209</v>
      </c>
      <c r="AD19" s="614" t="e">
        <f>IF(#REF!="Preventivo",25%,IF(#REF!="Detectivo",15%,IF(#REF!="Correctivo",10%,"")))</f>
        <v>#REF!</v>
      </c>
      <c r="AE19" s="570" t="s">
        <v>194</v>
      </c>
      <c r="AF19" s="614">
        <f t="shared" ref="AF19:AF20" si="15">IF(AE19="Manual",15%,IF(AE19="Automático",25%,""))</f>
        <v>0.15</v>
      </c>
      <c r="AG19" s="614" t="e">
        <f t="shared" ref="AG19:AG20" si="16">+AF19+AD19</f>
        <v>#REF!</v>
      </c>
      <c r="AH19" s="615" t="s">
        <v>195</v>
      </c>
      <c r="AI19" s="606" t="s">
        <v>39</v>
      </c>
      <c r="AJ19" s="570" t="s">
        <v>282</v>
      </c>
      <c r="AK19" s="570" t="e">
        <f>+#REF!*#REF!</f>
        <v>#REF!</v>
      </c>
      <c r="AL19" s="616" t="e">
        <f>+#REF!-AK19</f>
        <v>#REF!</v>
      </c>
      <c r="AM19" s="309" t="e">
        <f>+IF(F19="Corrupción","Moderado",IF(AL19&lt;=25%,"Bajo",IF(AL19&lt;=50%,"Moderado",IF(AL19&lt;=75%,"Alto",IF(AL19&gt;75%,"Extremo","")))))</f>
        <v>#REF!</v>
      </c>
      <c r="AN19" s="1101" t="s">
        <v>56</v>
      </c>
      <c r="AR19" s="23"/>
      <c r="AS19" s="309" t="str">
        <f>+IF(L19="Corrupción","Moderado",IF(AR19&lt;=25%,"Bajo",IF(AR19&lt;=50%,"Moderado",IF(AR19&lt;=75%,"Alto",IF(AR19&gt;75%,"Extremo","")))))</f>
        <v>Bajo</v>
      </c>
      <c r="AT19" s="1103" t="s">
        <v>56</v>
      </c>
      <c r="AU19" s="88"/>
      <c r="AV19" s="88"/>
      <c r="AW19" s="89"/>
      <c r="AX19" s="619"/>
      <c r="AY19" s="619"/>
      <c r="AZ19" s="87"/>
      <c r="BA19" s="34">
        <v>45351</v>
      </c>
      <c r="BB19" s="34"/>
      <c r="BC19" s="34"/>
      <c r="BD19" s="34"/>
      <c r="BE19" s="34"/>
      <c r="BF19" s="34">
        <v>45412</v>
      </c>
      <c r="BG19" s="34"/>
      <c r="BH19" s="34"/>
      <c r="BI19" s="34"/>
      <c r="BJ19" s="34"/>
      <c r="BK19" s="34">
        <v>45473</v>
      </c>
      <c r="BL19" s="34"/>
      <c r="BM19" s="34"/>
      <c r="BN19" s="34"/>
      <c r="BO19" s="34"/>
      <c r="BP19" s="34">
        <v>45535</v>
      </c>
      <c r="BQ19" s="34"/>
      <c r="BR19" s="34"/>
      <c r="BS19" s="34"/>
      <c r="BT19" s="34"/>
      <c r="BU19" s="34">
        <v>45596</v>
      </c>
      <c r="BV19" s="34"/>
      <c r="BW19" s="34"/>
      <c r="BX19" s="34"/>
      <c r="BY19" s="34"/>
      <c r="BZ19" s="34">
        <v>45657</v>
      </c>
      <c r="CA19" s="34"/>
      <c r="CB19" s="34"/>
      <c r="CC19" s="34"/>
      <c r="CD19" s="34"/>
    </row>
    <row r="20" spans="1:82" ht="208.5" customHeight="1" thickBot="1" x14ac:dyDescent="0.3">
      <c r="A20" s="1093"/>
      <c r="B20" s="1095"/>
      <c r="C20" s="1095"/>
      <c r="D20" s="1095"/>
      <c r="E20" s="729"/>
      <c r="F20" s="33" t="s">
        <v>1210</v>
      </c>
      <c r="G20" s="1096"/>
      <c r="H20" s="1097"/>
      <c r="I20" s="1099"/>
      <c r="J20" s="1095"/>
      <c r="K20" s="1095"/>
      <c r="L20" s="1106"/>
      <c r="M20" s="1095"/>
      <c r="N20" s="606" t="str">
        <f t="shared" ref="N20" si="17">IF(M20="Menor al 1% del patrimonio de la Lotería de Bogotá",20%,IF(M20="Entre el 1% y el 3% del patrimonio de la Lotería de Bogotá",40%,IF(M20="Entre el 3% y el 6% del patrimonio de la Lotería de Bogotá",60%,IF(M20="Entre el 6% y el 10% del patrimonio de la Lotería de Bogotá",80%,IF(M20="Mayor al 10% del patrimonio de la Lotería de Bogotá",100%,IF(M20="NA",0%,""))))))</f>
        <v/>
      </c>
      <c r="O20" s="1095"/>
      <c r="P20" s="606" t="str">
        <f t="shared" ref="P20" si="18">IF(O20="El riesgo afecta la imagen de algún área de la organización",20%,IF(O20="El riesgo afecta la imagen de la entidad internamente, de conocimiento general nivel interno, de junta directiva y accionistas y/o de proveedores",40%,IF(O20="El riesgo afecta la imagen de la entidad con algunos usuarios de relevancia frente al logro de los objetivos",60%,IF(O20="El riesgo afecta la imagen de la entidad con efecto publicitario sistenido a nivel de sector administrativo, nivel departamental o municipal",80%,IF(O20="El riesgo afecta la imagen de la entidad a nivel nacional, con efecto publicitario sistenido a nivel país",100%,IF(O20="NA",0%,""))))))</f>
        <v/>
      </c>
      <c r="Q20" s="1095"/>
      <c r="R20" s="606" t="str">
        <f t="shared" ref="R20" si="19">IF(Q20="Interrupción de la operación por menos de un día",20%,IF(Q20="Interrupción de la operación por un día completo",40%,IF(Q20="Interrupción de la operación mayor a 1 día y menor a 2 días",60%,IF(Q20="Interrupción de la operación por dos días completos",80%,IF(Q20="Interrupción de la operación por más de dos días",100%,IF(Q20="NA",0%,""))))))</f>
        <v/>
      </c>
      <c r="S20" s="1108"/>
      <c r="T20" s="1108"/>
      <c r="U20" s="610">
        <f t="shared" si="11"/>
        <v>0</v>
      </c>
      <c r="V20" s="840"/>
      <c r="W20" s="519" t="str">
        <f>+IFERROR(VLOOKUP(V20,[4]Fórmula!$F$1:$G$6,2,FALSE),"")</f>
        <v/>
      </c>
      <c r="X20" s="840"/>
      <c r="Y20" s="519" t="str">
        <f>+IFERROR(VLOOKUP(X20,[4]Fórmula!$H$1:$I$6,2,FALSE),"")</f>
        <v/>
      </c>
      <c r="Z20" s="808"/>
      <c r="AA20" s="519" t="str">
        <f t="shared" si="14"/>
        <v/>
      </c>
      <c r="AB20" s="1100"/>
      <c r="AC20" s="617" t="s">
        <v>1211</v>
      </c>
      <c r="AD20" s="614" t="e">
        <f>IF(#REF!="Preventivo",25%,IF(#REF!="Detectivo",15%,IF(#REF!="Correctivo",10%,"")))</f>
        <v>#REF!</v>
      </c>
      <c r="AE20" s="570" t="s">
        <v>194</v>
      </c>
      <c r="AF20" s="614">
        <f t="shared" si="15"/>
        <v>0.15</v>
      </c>
      <c r="AG20" s="614" t="e">
        <f t="shared" si="16"/>
        <v>#REF!</v>
      </c>
      <c r="AH20" s="615" t="s">
        <v>195</v>
      </c>
      <c r="AI20" s="618" t="s">
        <v>23</v>
      </c>
      <c r="AJ20" s="615" t="s">
        <v>1176</v>
      </c>
      <c r="AK20" s="570" t="e">
        <f>+#REF!*#REF!</f>
        <v>#REF!</v>
      </c>
      <c r="AL20" s="616" t="e">
        <f>+#REF!-AK20</f>
        <v>#REF!</v>
      </c>
      <c r="AM20" s="309" t="e">
        <f>+IF(F20="Corrupción","Moderado",IF(AL20&lt;=25%,"Bajo",IF(AL20&lt;=50%,"Moderado",IF(AL20&lt;=75%,"Alto",IF(AL20&gt;75%,"Extremo","")))))</f>
        <v>#REF!</v>
      </c>
      <c r="AN20" s="1102"/>
      <c r="AR20" s="23"/>
      <c r="AS20" s="309" t="str">
        <f>+IF(L20="Corrupción","Moderado",IF(AR20&lt;=25%,"Bajo",IF(AR20&lt;=50%,"Moderado",IF(AR20&lt;=75%,"Alto",IF(AR20&gt;75%,"Extremo","")))))</f>
        <v>Bajo</v>
      </c>
      <c r="AT20" s="1104"/>
      <c r="AU20" s="88"/>
      <c r="AV20" s="88"/>
      <c r="AW20" s="89"/>
      <c r="AX20" s="619"/>
      <c r="AY20" s="619"/>
      <c r="AZ20" s="87"/>
      <c r="BA20" s="34">
        <v>45351</v>
      </c>
      <c r="BB20" s="34"/>
      <c r="BC20" s="34"/>
      <c r="BD20" s="34"/>
      <c r="BE20" s="34"/>
      <c r="BF20" s="34">
        <v>45412</v>
      </c>
      <c r="BG20" s="34"/>
      <c r="BH20" s="34"/>
      <c r="BI20" s="34"/>
      <c r="BJ20" s="34"/>
      <c r="BK20" s="34">
        <v>45473</v>
      </c>
      <c r="BL20" s="34"/>
      <c r="BM20" s="34"/>
      <c r="BN20" s="34"/>
      <c r="BO20" s="34"/>
      <c r="BP20" s="34">
        <v>45535</v>
      </c>
      <c r="BQ20" s="34"/>
      <c r="BR20" s="34"/>
      <c r="BS20" s="34"/>
      <c r="BT20" s="34"/>
      <c r="BU20" s="34">
        <v>45596</v>
      </c>
      <c r="BV20" s="34"/>
      <c r="BW20" s="34"/>
      <c r="BX20" s="34"/>
      <c r="BY20" s="34"/>
      <c r="BZ20" s="34">
        <v>45657</v>
      </c>
      <c r="CA20" s="34"/>
      <c r="CB20" s="34"/>
      <c r="CC20" s="34"/>
      <c r="CD20" s="34"/>
    </row>
    <row r="21" spans="1:82" x14ac:dyDescent="0.25">
      <c r="W21" s="20"/>
      <c r="Y21" s="20"/>
      <c r="AE21" s="20"/>
      <c r="AF21" s="20"/>
      <c r="AG21" s="20"/>
      <c r="AH21" s="20"/>
      <c r="AR21" s="23"/>
    </row>
    <row r="22" spans="1:82" x14ac:dyDescent="0.25">
      <c r="W22" s="20"/>
      <c r="Y22" s="20"/>
      <c r="AE22" s="20"/>
      <c r="AF22" s="20"/>
      <c r="AG22" s="20"/>
      <c r="AH22" s="20"/>
      <c r="AR22" s="23"/>
    </row>
    <row r="23" spans="1:82" x14ac:dyDescent="0.25">
      <c r="W23" s="20"/>
      <c r="Y23" s="20"/>
      <c r="AE23" s="20"/>
      <c r="AF23" s="20"/>
      <c r="AG23" s="20"/>
      <c r="AH23" s="20"/>
      <c r="AR23" s="23"/>
    </row>
    <row r="24" spans="1:82" x14ac:dyDescent="0.25">
      <c r="W24" s="20"/>
      <c r="Y24" s="20"/>
      <c r="AE24" s="20"/>
      <c r="AF24" s="20"/>
      <c r="AG24" s="20"/>
      <c r="AH24" s="20"/>
      <c r="AR24" s="23"/>
    </row>
    <row r="25" spans="1:82" x14ac:dyDescent="0.25">
      <c r="W25" s="20"/>
      <c r="Y25" s="20"/>
      <c r="AE25" s="20"/>
      <c r="AF25" s="20"/>
      <c r="AG25" s="20"/>
      <c r="AH25" s="20"/>
      <c r="AR25" s="23"/>
    </row>
    <row r="26" spans="1:82" x14ac:dyDescent="0.25">
      <c r="W26" s="20"/>
      <c r="Y26" s="20"/>
      <c r="AE26" s="20"/>
      <c r="AF26" s="20"/>
      <c r="AG26" s="20"/>
      <c r="AH26" s="20"/>
      <c r="AR26" s="23"/>
    </row>
    <row r="27" spans="1:82" x14ac:dyDescent="0.25">
      <c r="W27" s="20"/>
      <c r="Y27" s="20"/>
      <c r="AE27" s="20"/>
      <c r="AF27" s="20"/>
      <c r="AG27" s="20"/>
      <c r="AH27" s="20"/>
      <c r="AR27" s="23"/>
    </row>
    <row r="28" spans="1:82" x14ac:dyDescent="0.25">
      <c r="W28" s="20"/>
      <c r="Y28" s="20"/>
      <c r="AE28" s="20"/>
      <c r="AF28" s="20"/>
      <c r="AG28" s="20"/>
      <c r="AH28" s="20"/>
      <c r="AR28" s="23"/>
    </row>
    <row r="29" spans="1:82" x14ac:dyDescent="0.25">
      <c r="W29" s="20"/>
      <c r="Y29" s="20"/>
      <c r="AE29" s="20"/>
      <c r="AF29" s="20"/>
      <c r="AG29" s="20"/>
      <c r="AH29" s="20"/>
      <c r="AR29" s="23"/>
    </row>
    <row r="30" spans="1:82" x14ac:dyDescent="0.25">
      <c r="W30" s="20"/>
      <c r="Y30" s="20"/>
      <c r="AE30" s="20"/>
      <c r="AF30" s="20"/>
      <c r="AG30" s="20"/>
      <c r="AH30" s="20"/>
      <c r="AR30" s="23"/>
    </row>
    <row r="31" spans="1:82" x14ac:dyDescent="0.25">
      <c r="W31" s="20"/>
      <c r="Y31" s="20"/>
      <c r="AE31" s="20"/>
      <c r="AF31" s="20"/>
      <c r="AG31" s="20"/>
      <c r="AH31" s="20"/>
      <c r="AR31" s="23"/>
    </row>
    <row r="32" spans="1:82" x14ac:dyDescent="0.25">
      <c r="W32" s="20"/>
      <c r="Y32" s="20"/>
      <c r="AE32" s="20"/>
      <c r="AF32" s="20"/>
      <c r="AG32" s="20"/>
      <c r="AH32" s="20"/>
      <c r="AR32" s="23"/>
    </row>
    <row r="33" spans="23:44" x14ac:dyDescent="0.25">
      <c r="W33" s="20"/>
      <c r="Y33" s="20"/>
      <c r="AE33" s="20"/>
      <c r="AF33" s="20"/>
      <c r="AG33" s="20"/>
      <c r="AH33" s="20"/>
      <c r="AR33" s="23"/>
    </row>
    <row r="34" spans="23:44" x14ac:dyDescent="0.25">
      <c r="W34" s="20"/>
      <c r="Y34" s="20"/>
      <c r="AE34" s="20"/>
      <c r="AF34" s="20"/>
      <c r="AG34" s="20"/>
      <c r="AH34" s="20"/>
      <c r="AR34" s="23"/>
    </row>
    <row r="35" spans="23:44" x14ac:dyDescent="0.25">
      <c r="W35" s="20"/>
      <c r="Y35" s="20"/>
      <c r="AE35" s="20"/>
      <c r="AF35" s="20"/>
      <c r="AG35" s="20"/>
      <c r="AH35" s="20"/>
      <c r="AR35" s="23"/>
    </row>
    <row r="36" spans="23:44" x14ac:dyDescent="0.25">
      <c r="W36" s="20"/>
      <c r="Y36" s="20"/>
      <c r="AE36" s="20"/>
      <c r="AF36" s="20"/>
      <c r="AG36" s="20"/>
      <c r="AH36" s="20"/>
      <c r="AR36" s="23"/>
    </row>
    <row r="37" spans="23:44" x14ac:dyDescent="0.25">
      <c r="W37" s="20"/>
      <c r="Y37" s="20"/>
      <c r="AE37" s="20"/>
      <c r="AF37" s="20"/>
      <c r="AG37" s="20"/>
      <c r="AH37" s="20"/>
      <c r="AR37" s="23"/>
    </row>
    <row r="38" spans="23:44" x14ac:dyDescent="0.25">
      <c r="W38" s="20"/>
      <c r="Y38" s="20"/>
      <c r="AE38" s="20"/>
      <c r="AF38" s="20"/>
      <c r="AG38" s="20"/>
      <c r="AH38" s="20"/>
      <c r="AR38" s="23"/>
    </row>
    <row r="39" spans="23:44" x14ac:dyDescent="0.25">
      <c r="W39" s="20"/>
      <c r="Y39" s="20"/>
      <c r="AE39" s="20"/>
      <c r="AF39" s="20"/>
      <c r="AG39" s="20"/>
      <c r="AH39" s="20"/>
      <c r="AR39" s="23"/>
    </row>
    <row r="40" spans="23:44" x14ac:dyDescent="0.25">
      <c r="W40" s="20"/>
      <c r="Y40" s="20"/>
      <c r="AE40" s="20"/>
      <c r="AF40" s="20"/>
      <c r="AG40" s="20"/>
      <c r="AH40" s="20"/>
      <c r="AR40" s="23"/>
    </row>
    <row r="41" spans="23:44" x14ac:dyDescent="0.25">
      <c r="W41" s="20"/>
      <c r="Y41" s="20"/>
      <c r="AE41" s="20"/>
      <c r="AF41" s="20"/>
      <c r="AG41" s="20"/>
      <c r="AH41" s="20"/>
      <c r="AR41" s="23"/>
    </row>
    <row r="42" spans="23:44" x14ac:dyDescent="0.25">
      <c r="W42" s="20"/>
      <c r="Y42" s="20"/>
      <c r="AE42" s="20"/>
      <c r="AF42" s="20"/>
      <c r="AG42" s="20"/>
      <c r="AH42" s="20"/>
      <c r="AR42" s="23"/>
    </row>
    <row r="43" spans="23:44" x14ac:dyDescent="0.25">
      <c r="W43" s="20"/>
      <c r="Y43" s="20"/>
      <c r="AE43" s="20"/>
      <c r="AF43" s="20"/>
      <c r="AG43" s="20"/>
      <c r="AH43" s="20"/>
      <c r="AR43" s="23"/>
    </row>
    <row r="44" spans="23:44" x14ac:dyDescent="0.25">
      <c r="W44" s="20"/>
      <c r="Y44" s="20"/>
      <c r="AE44" s="20"/>
      <c r="AF44" s="20"/>
      <c r="AG44" s="20"/>
      <c r="AH44" s="20"/>
      <c r="AR44" s="23"/>
    </row>
    <row r="45" spans="23:44" x14ac:dyDescent="0.25">
      <c r="W45" s="20"/>
      <c r="Y45" s="20"/>
      <c r="AE45" s="20"/>
      <c r="AF45" s="20"/>
      <c r="AG45" s="20"/>
      <c r="AH45" s="20"/>
      <c r="AR45" s="23"/>
    </row>
    <row r="46" spans="23:44" x14ac:dyDescent="0.25">
      <c r="W46" s="20"/>
      <c r="Y46" s="20"/>
      <c r="AE46" s="20"/>
      <c r="AF46" s="20"/>
      <c r="AG46" s="20"/>
      <c r="AH46" s="20"/>
      <c r="AR46" s="23"/>
    </row>
    <row r="47" spans="23:44" x14ac:dyDescent="0.25">
      <c r="W47" s="20"/>
      <c r="Y47" s="20"/>
      <c r="AE47" s="20"/>
      <c r="AF47" s="20"/>
      <c r="AG47" s="20"/>
      <c r="AH47" s="20"/>
      <c r="AR47" s="23"/>
    </row>
    <row r="48" spans="23:44" x14ac:dyDescent="0.25">
      <c r="W48" s="20"/>
      <c r="Y48" s="20"/>
      <c r="AE48" s="20"/>
      <c r="AF48" s="20"/>
      <c r="AG48" s="20"/>
      <c r="AH48" s="20"/>
      <c r="AR48" s="23"/>
    </row>
    <row r="49" spans="23:44" x14ac:dyDescent="0.25">
      <c r="W49" s="20"/>
      <c r="Y49" s="20"/>
      <c r="AE49" s="20"/>
      <c r="AF49" s="20"/>
      <c r="AG49" s="20"/>
      <c r="AH49" s="20"/>
      <c r="AR49" s="23"/>
    </row>
    <row r="50" spans="23:44" x14ac:dyDescent="0.25">
      <c r="W50" s="20"/>
      <c r="Y50" s="20"/>
      <c r="AE50" s="20"/>
      <c r="AF50" s="20"/>
      <c r="AG50" s="20"/>
      <c r="AH50" s="20"/>
      <c r="AR50" s="23"/>
    </row>
    <row r="51" spans="23:44" x14ac:dyDescent="0.25">
      <c r="W51" s="20"/>
      <c r="Y51" s="20"/>
      <c r="AE51" s="20"/>
      <c r="AF51" s="20"/>
      <c r="AG51" s="20"/>
      <c r="AH51" s="20"/>
      <c r="AR51" s="23"/>
    </row>
    <row r="52" spans="23:44" x14ac:dyDescent="0.25">
      <c r="W52" s="20"/>
      <c r="Y52" s="20"/>
      <c r="AE52" s="20"/>
      <c r="AF52" s="20"/>
      <c r="AG52" s="20"/>
      <c r="AH52" s="20"/>
      <c r="AR52" s="23"/>
    </row>
    <row r="53" spans="23:44" x14ac:dyDescent="0.25">
      <c r="W53" s="20"/>
      <c r="Y53" s="20"/>
      <c r="AE53" s="20"/>
      <c r="AF53" s="20"/>
      <c r="AG53" s="20"/>
      <c r="AH53" s="20"/>
      <c r="AR53" s="23"/>
    </row>
    <row r="54" spans="23:44" x14ac:dyDescent="0.25">
      <c r="W54" s="20"/>
      <c r="Y54" s="20"/>
      <c r="AE54" s="20"/>
      <c r="AF54" s="20"/>
      <c r="AG54" s="20"/>
      <c r="AH54" s="20"/>
      <c r="AR54" s="23"/>
    </row>
    <row r="55" spans="23:44" x14ac:dyDescent="0.25">
      <c r="W55" s="20"/>
      <c r="Y55" s="20"/>
      <c r="AE55" s="20"/>
      <c r="AF55" s="20"/>
      <c r="AG55" s="20"/>
      <c r="AH55" s="20"/>
      <c r="AR55" s="23"/>
    </row>
    <row r="56" spans="23:44" x14ac:dyDescent="0.25">
      <c r="W56" s="20"/>
      <c r="Y56" s="20"/>
      <c r="AE56" s="20"/>
      <c r="AF56" s="20"/>
      <c r="AG56" s="20"/>
      <c r="AH56" s="20"/>
      <c r="AR56" s="23"/>
    </row>
    <row r="57" spans="23:44" x14ac:dyDescent="0.25">
      <c r="W57" s="20"/>
      <c r="Y57" s="20"/>
      <c r="AE57" s="20"/>
      <c r="AF57" s="20"/>
      <c r="AG57" s="20"/>
      <c r="AH57" s="20"/>
      <c r="AR57" s="23"/>
    </row>
    <row r="58" spans="23:44" x14ac:dyDescent="0.25">
      <c r="W58" s="20"/>
      <c r="Y58" s="20"/>
      <c r="AE58" s="20"/>
      <c r="AF58" s="20"/>
      <c r="AG58" s="20"/>
      <c r="AH58" s="20"/>
      <c r="AR58" s="23"/>
    </row>
    <row r="59" spans="23:44" x14ac:dyDescent="0.25">
      <c r="W59" s="20"/>
      <c r="Y59" s="20"/>
      <c r="AE59" s="20"/>
      <c r="AF59" s="20"/>
      <c r="AG59" s="20"/>
      <c r="AH59" s="20"/>
      <c r="AR59" s="23"/>
    </row>
    <row r="60" spans="23:44" x14ac:dyDescent="0.25">
      <c r="W60" s="20"/>
      <c r="Y60" s="20"/>
      <c r="AE60" s="20"/>
      <c r="AF60" s="20"/>
      <c r="AG60" s="20"/>
      <c r="AH60" s="20"/>
      <c r="AR60" s="23"/>
    </row>
    <row r="61" spans="23:44" x14ac:dyDescent="0.25">
      <c r="W61" s="20"/>
      <c r="Y61" s="20"/>
      <c r="AE61" s="20"/>
      <c r="AF61" s="20"/>
      <c r="AG61" s="20"/>
      <c r="AH61" s="20"/>
      <c r="AR61" s="23"/>
    </row>
    <row r="62" spans="23:44" x14ac:dyDescent="0.25">
      <c r="W62" s="20"/>
      <c r="Y62" s="20"/>
      <c r="AE62" s="20"/>
      <c r="AF62" s="20"/>
      <c r="AG62" s="20"/>
      <c r="AH62" s="20"/>
      <c r="AR62" s="23"/>
    </row>
    <row r="63" spans="23:44" x14ac:dyDescent="0.25">
      <c r="W63" s="20"/>
      <c r="Y63" s="20"/>
      <c r="AE63" s="20"/>
      <c r="AF63" s="20"/>
      <c r="AG63" s="20"/>
      <c r="AH63" s="20"/>
      <c r="AR63" s="23"/>
    </row>
    <row r="64" spans="23:44" x14ac:dyDescent="0.25">
      <c r="W64" s="20"/>
      <c r="Y64" s="20"/>
      <c r="AE64" s="20"/>
      <c r="AF64" s="20"/>
      <c r="AG64" s="20"/>
      <c r="AH64" s="20"/>
      <c r="AR64" s="23"/>
    </row>
    <row r="65" spans="23:44" x14ac:dyDescent="0.25">
      <c r="W65" s="20"/>
      <c r="Y65" s="20"/>
      <c r="AE65" s="20"/>
      <c r="AF65" s="20"/>
      <c r="AG65" s="20"/>
      <c r="AH65" s="20"/>
      <c r="AR65" s="23"/>
    </row>
    <row r="66" spans="23:44" x14ac:dyDescent="0.25">
      <c r="W66" s="20"/>
      <c r="Y66" s="20"/>
      <c r="AE66" s="20"/>
      <c r="AF66" s="20"/>
      <c r="AG66" s="20"/>
      <c r="AH66" s="20"/>
      <c r="AR66" s="23"/>
    </row>
    <row r="67" spans="23:44" x14ac:dyDescent="0.25">
      <c r="W67" s="20"/>
      <c r="Y67" s="20"/>
      <c r="AE67" s="20"/>
      <c r="AF67" s="20"/>
      <c r="AG67" s="20"/>
      <c r="AH67" s="20"/>
      <c r="AR67" s="23"/>
    </row>
    <row r="68" spans="23:44" x14ac:dyDescent="0.25">
      <c r="W68" s="20"/>
      <c r="Y68" s="20"/>
      <c r="AE68" s="20"/>
      <c r="AF68" s="20"/>
      <c r="AG68" s="20"/>
      <c r="AH68" s="20"/>
      <c r="AR68" s="23"/>
    </row>
    <row r="69" spans="23:44" x14ac:dyDescent="0.25">
      <c r="W69" s="20"/>
      <c r="Y69" s="20"/>
      <c r="AE69" s="20"/>
      <c r="AF69" s="20"/>
      <c r="AG69" s="20"/>
      <c r="AH69" s="20"/>
      <c r="AR69" s="23"/>
    </row>
    <row r="70" spans="23:44" x14ac:dyDescent="0.25">
      <c r="W70" s="20"/>
      <c r="Y70" s="20"/>
      <c r="AE70" s="20"/>
      <c r="AF70" s="20"/>
      <c r="AG70" s="20"/>
      <c r="AH70" s="20"/>
      <c r="AR70" s="23"/>
    </row>
    <row r="71" spans="23:44" x14ac:dyDescent="0.25">
      <c r="W71" s="20"/>
      <c r="Y71" s="20"/>
      <c r="AE71" s="20"/>
      <c r="AF71" s="20"/>
      <c r="AG71" s="20"/>
      <c r="AH71" s="20"/>
      <c r="AR71" s="23"/>
    </row>
    <row r="72" spans="23:44" x14ac:dyDescent="0.25">
      <c r="W72" s="20"/>
      <c r="Y72" s="20"/>
      <c r="AE72" s="20"/>
      <c r="AF72" s="20"/>
      <c r="AG72" s="20"/>
      <c r="AH72" s="20"/>
      <c r="AR72" s="23"/>
    </row>
    <row r="73" spans="23:44" x14ac:dyDescent="0.25">
      <c r="W73" s="20"/>
      <c r="Y73" s="20"/>
      <c r="AE73" s="20"/>
      <c r="AF73" s="20"/>
      <c r="AG73" s="20"/>
      <c r="AH73" s="20"/>
      <c r="AR73" s="23"/>
    </row>
    <row r="74" spans="23:44" x14ac:dyDescent="0.25">
      <c r="W74" s="20"/>
      <c r="Y74" s="20"/>
      <c r="AE74" s="20"/>
      <c r="AF74" s="20"/>
      <c r="AG74" s="20"/>
      <c r="AH74" s="20"/>
      <c r="AR74" s="23"/>
    </row>
    <row r="75" spans="23:44" x14ac:dyDescent="0.25">
      <c r="W75" s="20"/>
      <c r="Y75" s="20"/>
      <c r="AE75" s="20"/>
      <c r="AF75" s="20"/>
      <c r="AG75" s="20"/>
      <c r="AH75" s="20"/>
      <c r="AR75" s="23"/>
    </row>
    <row r="76" spans="23:44" x14ac:dyDescent="0.25">
      <c r="W76" s="20"/>
      <c r="Y76" s="20"/>
      <c r="AE76" s="20"/>
      <c r="AF76" s="20"/>
      <c r="AG76" s="20"/>
      <c r="AH76" s="20"/>
      <c r="AR76" s="23"/>
    </row>
    <row r="77" spans="23:44" x14ac:dyDescent="0.25">
      <c r="W77" s="20"/>
      <c r="Y77" s="20"/>
      <c r="AE77" s="20"/>
      <c r="AF77" s="20"/>
      <c r="AG77" s="20"/>
      <c r="AH77" s="20"/>
      <c r="AR77" s="23"/>
    </row>
    <row r="78" spans="23:44" x14ac:dyDescent="0.25">
      <c r="W78" s="20"/>
      <c r="Y78" s="20"/>
      <c r="AE78" s="20"/>
      <c r="AF78" s="20"/>
      <c r="AG78" s="20"/>
      <c r="AH78" s="20"/>
      <c r="AR78" s="23"/>
    </row>
    <row r="79" spans="23:44" x14ac:dyDescent="0.25">
      <c r="W79" s="20"/>
      <c r="Y79" s="20"/>
      <c r="AE79" s="20"/>
      <c r="AF79" s="20"/>
      <c r="AG79" s="20"/>
      <c r="AH79" s="20"/>
      <c r="AR79" s="23"/>
    </row>
    <row r="80" spans="23:44" x14ac:dyDescent="0.25">
      <c r="W80" s="20"/>
      <c r="Y80" s="20"/>
      <c r="AE80" s="20"/>
      <c r="AF80" s="20"/>
      <c r="AG80" s="20"/>
      <c r="AH80" s="20"/>
      <c r="AR80" s="23"/>
    </row>
    <row r="81" spans="23:44" x14ac:dyDescent="0.25">
      <c r="W81" s="20"/>
      <c r="Y81" s="20"/>
      <c r="AE81" s="20"/>
      <c r="AF81" s="20"/>
      <c r="AG81" s="20"/>
      <c r="AH81" s="20"/>
      <c r="AR81" s="23"/>
    </row>
    <row r="82" spans="23:44" x14ac:dyDescent="0.25">
      <c r="W82" s="20"/>
      <c r="Y82" s="20"/>
      <c r="AE82" s="20"/>
      <c r="AF82" s="20"/>
      <c r="AG82" s="20"/>
      <c r="AH82" s="20"/>
      <c r="AR82" s="23"/>
    </row>
    <row r="83" spans="23:44" x14ac:dyDescent="0.25">
      <c r="W83" s="20"/>
      <c r="Y83" s="20"/>
      <c r="AE83" s="20"/>
      <c r="AF83" s="20"/>
      <c r="AG83" s="20"/>
      <c r="AH83" s="20"/>
      <c r="AR83" s="23"/>
    </row>
    <row r="84" spans="23:44" x14ac:dyDescent="0.25">
      <c r="W84" s="20"/>
      <c r="Y84" s="20"/>
      <c r="AE84" s="20"/>
      <c r="AF84" s="20"/>
      <c r="AG84" s="20"/>
      <c r="AH84" s="20"/>
      <c r="AR84" s="23"/>
    </row>
    <row r="85" spans="23:44" x14ac:dyDescent="0.25">
      <c r="W85" s="20"/>
      <c r="Y85" s="20"/>
      <c r="AE85" s="20"/>
      <c r="AF85" s="20"/>
      <c r="AG85" s="20"/>
      <c r="AH85" s="20"/>
      <c r="AR85" s="23"/>
    </row>
    <row r="86" spans="23:44" x14ac:dyDescent="0.25">
      <c r="W86" s="20"/>
      <c r="Y86" s="20"/>
      <c r="AE86" s="20"/>
      <c r="AF86" s="20"/>
      <c r="AG86" s="20"/>
      <c r="AH86" s="20"/>
      <c r="AR86" s="23"/>
    </row>
    <row r="87" spans="23:44" x14ac:dyDescent="0.25">
      <c r="W87" s="20"/>
      <c r="Y87" s="20"/>
      <c r="AE87" s="20"/>
      <c r="AF87" s="20"/>
      <c r="AG87" s="20"/>
      <c r="AH87" s="20"/>
      <c r="AR87" s="23"/>
    </row>
    <row r="88" spans="23:44" x14ac:dyDescent="0.25">
      <c r="W88" s="20"/>
      <c r="Y88" s="20"/>
      <c r="AE88" s="20"/>
      <c r="AF88" s="20"/>
      <c r="AG88" s="20"/>
      <c r="AH88" s="20"/>
      <c r="AR88" s="23"/>
    </row>
    <row r="89" spans="23:44" x14ac:dyDescent="0.25">
      <c r="W89" s="20"/>
      <c r="Y89" s="20"/>
      <c r="AE89" s="20"/>
      <c r="AF89" s="20"/>
      <c r="AG89" s="20"/>
      <c r="AH89" s="20"/>
      <c r="AR89" s="23"/>
    </row>
    <row r="90" spans="23:44" x14ac:dyDescent="0.25">
      <c r="W90" s="20"/>
      <c r="Y90" s="20"/>
      <c r="AE90" s="20"/>
      <c r="AF90" s="20"/>
      <c r="AG90" s="20"/>
      <c r="AH90" s="20"/>
      <c r="AR90" s="23"/>
    </row>
    <row r="91" spans="23:44" x14ac:dyDescent="0.25">
      <c r="W91" s="20"/>
      <c r="Y91" s="20"/>
      <c r="AE91" s="20"/>
      <c r="AF91" s="20"/>
      <c r="AG91" s="20"/>
      <c r="AH91" s="20"/>
      <c r="AR91" s="23"/>
    </row>
    <row r="92" spans="23:44" x14ac:dyDescent="0.25">
      <c r="W92" s="20"/>
      <c r="Y92" s="20"/>
      <c r="AE92" s="20"/>
      <c r="AF92" s="20"/>
      <c r="AG92" s="20"/>
      <c r="AH92" s="20"/>
      <c r="AR92" s="23"/>
    </row>
    <row r="93" spans="23:44" x14ac:dyDescent="0.25">
      <c r="W93" s="20"/>
      <c r="Y93" s="20"/>
      <c r="AE93" s="20"/>
      <c r="AF93" s="20"/>
      <c r="AG93" s="20"/>
      <c r="AH93" s="20"/>
      <c r="AR93" s="23"/>
    </row>
    <row r="94" spans="23:44" x14ac:dyDescent="0.25">
      <c r="W94" s="20"/>
      <c r="Y94" s="20"/>
      <c r="AE94" s="20"/>
      <c r="AF94" s="20"/>
      <c r="AG94" s="20"/>
      <c r="AH94" s="20"/>
      <c r="AR94" s="23"/>
    </row>
    <row r="95" spans="23:44" x14ac:dyDescent="0.25">
      <c r="W95" s="20"/>
      <c r="Y95" s="20"/>
      <c r="AE95" s="20"/>
      <c r="AF95" s="20"/>
      <c r="AG95" s="20"/>
      <c r="AH95" s="20"/>
      <c r="AR95" s="23"/>
    </row>
    <row r="96" spans="23:44" x14ac:dyDescent="0.25">
      <c r="W96" s="20"/>
      <c r="Y96" s="20"/>
      <c r="AE96" s="20"/>
      <c r="AF96" s="20"/>
      <c r="AG96" s="20"/>
      <c r="AH96" s="20"/>
      <c r="AR96" s="23"/>
    </row>
    <row r="97" spans="23:44" x14ac:dyDescent="0.25">
      <c r="W97" s="20"/>
      <c r="Y97" s="20"/>
      <c r="AE97" s="20"/>
      <c r="AF97" s="20"/>
      <c r="AG97" s="20"/>
      <c r="AH97" s="20"/>
      <c r="AR97" s="23"/>
    </row>
    <row r="98" spans="23:44" x14ac:dyDescent="0.25">
      <c r="W98" s="20"/>
      <c r="Y98" s="20"/>
      <c r="AE98" s="20"/>
      <c r="AF98" s="20"/>
      <c r="AG98" s="20"/>
      <c r="AH98" s="20"/>
      <c r="AR98" s="23"/>
    </row>
    <row r="99" spans="23:44" x14ac:dyDescent="0.25">
      <c r="W99" s="20"/>
      <c r="Y99" s="20"/>
      <c r="AE99" s="20"/>
      <c r="AF99" s="20"/>
      <c r="AG99" s="20"/>
      <c r="AH99" s="20"/>
      <c r="AR99" s="23"/>
    </row>
    <row r="100" spans="23:44" x14ac:dyDescent="0.25">
      <c r="W100" s="20"/>
      <c r="Y100" s="20"/>
      <c r="AE100" s="20"/>
      <c r="AF100" s="20"/>
      <c r="AG100" s="20"/>
      <c r="AH100" s="20"/>
      <c r="AR100" s="23"/>
    </row>
    <row r="101" spans="23:44" x14ac:dyDescent="0.25">
      <c r="W101" s="20"/>
      <c r="Y101" s="20"/>
      <c r="AE101" s="20"/>
      <c r="AF101" s="20"/>
      <c r="AG101" s="20"/>
      <c r="AH101" s="20"/>
      <c r="AR101" s="23"/>
    </row>
    <row r="102" spans="23:44" x14ac:dyDescent="0.25">
      <c r="W102" s="20"/>
      <c r="Y102" s="20"/>
      <c r="AE102" s="20"/>
      <c r="AF102" s="20"/>
      <c r="AG102" s="20"/>
      <c r="AH102" s="20"/>
      <c r="AR102" s="23"/>
    </row>
    <row r="103" spans="23:44" x14ac:dyDescent="0.25">
      <c r="W103" s="20"/>
      <c r="Y103" s="20"/>
      <c r="AE103" s="20"/>
      <c r="AF103" s="20"/>
      <c r="AG103" s="20"/>
      <c r="AH103" s="20"/>
      <c r="AR103" s="23"/>
    </row>
    <row r="104" spans="23:44" x14ac:dyDescent="0.25">
      <c r="W104" s="20"/>
      <c r="Y104" s="20"/>
      <c r="AE104" s="20"/>
      <c r="AF104" s="20"/>
      <c r="AG104" s="20"/>
      <c r="AH104" s="20"/>
      <c r="AR104" s="23"/>
    </row>
    <row r="105" spans="23:44" x14ac:dyDescent="0.25">
      <c r="W105" s="20"/>
      <c r="Y105" s="20"/>
      <c r="AE105" s="20"/>
      <c r="AF105" s="20"/>
      <c r="AG105" s="20"/>
      <c r="AH105" s="20"/>
      <c r="AR105" s="23"/>
    </row>
    <row r="106" spans="23:44" x14ac:dyDescent="0.25">
      <c r="W106" s="20"/>
      <c r="Y106" s="20"/>
      <c r="AE106" s="20"/>
      <c r="AF106" s="20"/>
      <c r="AG106" s="20"/>
      <c r="AH106" s="20"/>
      <c r="AR106" s="23"/>
    </row>
    <row r="107" spans="23:44" x14ac:dyDescent="0.25">
      <c r="W107" s="20"/>
      <c r="Y107" s="20"/>
      <c r="AE107" s="20"/>
      <c r="AF107" s="20"/>
      <c r="AG107" s="20"/>
      <c r="AH107" s="20"/>
      <c r="AR107" s="23"/>
    </row>
    <row r="108" spans="23:44" x14ac:dyDescent="0.25">
      <c r="W108" s="20"/>
      <c r="Y108" s="20"/>
      <c r="AE108" s="20"/>
      <c r="AF108" s="20"/>
      <c r="AG108" s="20"/>
      <c r="AH108" s="20"/>
      <c r="AR108" s="23"/>
    </row>
    <row r="109" spans="23:44" x14ac:dyDescent="0.25">
      <c r="W109" s="20"/>
      <c r="Y109" s="20"/>
      <c r="AE109" s="20"/>
      <c r="AF109" s="20"/>
      <c r="AG109" s="20"/>
      <c r="AH109" s="20"/>
      <c r="AR109" s="23"/>
    </row>
    <row r="110" spans="23:44" x14ac:dyDescent="0.25">
      <c r="W110" s="20"/>
      <c r="Y110" s="20"/>
      <c r="AE110" s="20"/>
      <c r="AF110" s="20"/>
      <c r="AG110" s="20"/>
      <c r="AH110" s="20"/>
      <c r="AR110" s="23"/>
    </row>
    <row r="111" spans="23:44" x14ac:dyDescent="0.25">
      <c r="W111" s="20"/>
      <c r="Y111" s="20"/>
      <c r="AE111" s="20"/>
      <c r="AF111" s="20"/>
      <c r="AG111" s="20"/>
      <c r="AH111" s="20"/>
      <c r="AR111" s="23"/>
    </row>
    <row r="112" spans="23:44" x14ac:dyDescent="0.25">
      <c r="W112" s="20"/>
      <c r="Y112" s="20"/>
      <c r="AE112" s="20"/>
      <c r="AF112" s="20"/>
      <c r="AG112" s="20"/>
      <c r="AH112" s="20"/>
      <c r="AR112" s="23"/>
    </row>
    <row r="113" spans="23:44" x14ac:dyDescent="0.25">
      <c r="W113" s="20"/>
      <c r="Y113" s="20"/>
      <c r="AE113" s="20"/>
      <c r="AF113" s="20"/>
      <c r="AG113" s="20"/>
      <c r="AH113" s="20"/>
      <c r="AR113" s="23"/>
    </row>
    <row r="114" spans="23:44" x14ac:dyDescent="0.25">
      <c r="W114" s="20"/>
      <c r="Y114" s="20"/>
      <c r="AE114" s="20"/>
      <c r="AF114" s="20"/>
      <c r="AG114" s="20"/>
      <c r="AH114" s="20"/>
      <c r="AR114" s="23"/>
    </row>
    <row r="115" spans="23:44" x14ac:dyDescent="0.25">
      <c r="W115" s="20"/>
      <c r="Y115" s="20"/>
      <c r="AE115" s="20"/>
      <c r="AF115" s="20"/>
      <c r="AG115" s="20"/>
      <c r="AH115" s="20"/>
      <c r="AR115" s="23"/>
    </row>
    <row r="116" spans="23:44" x14ac:dyDescent="0.25">
      <c r="W116" s="20"/>
      <c r="Y116" s="20"/>
      <c r="AE116" s="20"/>
      <c r="AF116" s="20"/>
      <c r="AG116" s="20"/>
      <c r="AH116" s="20"/>
      <c r="AR116" s="23"/>
    </row>
    <row r="117" spans="23:44" x14ac:dyDescent="0.25">
      <c r="W117" s="20"/>
      <c r="Y117" s="20"/>
      <c r="AE117" s="20"/>
      <c r="AF117" s="20"/>
      <c r="AG117" s="20"/>
      <c r="AH117" s="20"/>
      <c r="AR117" s="23"/>
    </row>
    <row r="118" spans="23:44" x14ac:dyDescent="0.25">
      <c r="W118" s="20"/>
      <c r="Y118" s="20"/>
      <c r="AE118" s="20"/>
      <c r="AF118" s="20"/>
      <c r="AG118" s="20"/>
      <c r="AH118" s="20"/>
      <c r="AR118" s="23"/>
    </row>
    <row r="119" spans="23:44" x14ac:dyDescent="0.25">
      <c r="W119" s="20"/>
      <c r="Y119" s="20"/>
      <c r="AE119" s="20"/>
      <c r="AF119" s="20"/>
      <c r="AG119" s="20"/>
      <c r="AH119" s="20"/>
      <c r="AR119" s="23"/>
    </row>
    <row r="120" spans="23:44" x14ac:dyDescent="0.25">
      <c r="W120" s="20"/>
      <c r="Y120" s="20"/>
      <c r="AE120" s="20"/>
      <c r="AF120" s="20"/>
      <c r="AG120" s="20"/>
      <c r="AH120" s="20"/>
      <c r="AR120" s="23"/>
    </row>
    <row r="121" spans="23:44" x14ac:dyDescent="0.25">
      <c r="W121" s="20"/>
      <c r="Y121" s="20"/>
      <c r="AE121" s="20"/>
      <c r="AF121" s="20"/>
      <c r="AG121" s="20"/>
      <c r="AH121" s="20"/>
      <c r="AR121" s="23"/>
    </row>
    <row r="122" spans="23:44" x14ac:dyDescent="0.25">
      <c r="W122" s="20"/>
      <c r="Y122" s="20"/>
      <c r="AE122" s="20"/>
      <c r="AF122" s="20"/>
      <c r="AG122" s="20"/>
      <c r="AH122" s="20"/>
      <c r="AR122" s="23"/>
    </row>
    <row r="123" spans="23:44" x14ac:dyDescent="0.25">
      <c r="W123" s="20"/>
      <c r="Y123" s="20"/>
      <c r="AE123" s="20"/>
      <c r="AF123" s="20"/>
      <c r="AG123" s="20"/>
      <c r="AH123" s="20"/>
      <c r="AR123" s="23"/>
    </row>
    <row r="124" spans="23:44" x14ac:dyDescent="0.25">
      <c r="W124" s="20"/>
      <c r="Y124" s="20"/>
      <c r="AE124" s="20"/>
      <c r="AF124" s="20"/>
      <c r="AG124" s="20"/>
      <c r="AH124" s="20"/>
      <c r="AR124" s="23"/>
    </row>
    <row r="125" spans="23:44" x14ac:dyDescent="0.25">
      <c r="W125" s="20"/>
      <c r="Y125" s="20"/>
      <c r="AE125" s="20"/>
      <c r="AF125" s="20"/>
      <c r="AG125" s="20"/>
      <c r="AH125" s="20"/>
      <c r="AR125" s="23"/>
    </row>
    <row r="126" spans="23:44" x14ac:dyDescent="0.25">
      <c r="W126" s="20"/>
      <c r="Y126" s="20"/>
      <c r="AE126" s="20"/>
      <c r="AF126" s="20"/>
      <c r="AG126" s="20"/>
      <c r="AH126" s="20"/>
      <c r="AR126" s="23"/>
    </row>
    <row r="127" spans="23:44" x14ac:dyDescent="0.25">
      <c r="W127" s="20"/>
      <c r="Y127" s="20"/>
      <c r="AE127" s="20"/>
      <c r="AF127" s="20"/>
      <c r="AG127" s="20"/>
      <c r="AH127" s="20"/>
      <c r="AR127" s="23"/>
    </row>
    <row r="128" spans="23:44" x14ac:dyDescent="0.25">
      <c r="W128" s="20"/>
      <c r="Y128" s="20"/>
      <c r="AE128" s="20"/>
      <c r="AF128" s="20"/>
      <c r="AG128" s="20"/>
      <c r="AH128" s="20"/>
      <c r="AR128" s="23"/>
    </row>
    <row r="129" spans="23:44" x14ac:dyDescent="0.25">
      <c r="W129" s="20"/>
      <c r="Y129" s="20"/>
      <c r="AE129" s="20"/>
      <c r="AF129" s="20"/>
      <c r="AG129" s="20"/>
      <c r="AH129" s="20"/>
      <c r="AR129" s="23"/>
    </row>
    <row r="130" spans="23:44" x14ac:dyDescent="0.25">
      <c r="W130" s="20"/>
      <c r="Y130" s="20"/>
      <c r="AE130" s="20"/>
      <c r="AF130" s="20"/>
      <c r="AG130" s="20"/>
      <c r="AH130" s="20"/>
      <c r="AR130" s="23"/>
    </row>
    <row r="131" spans="23:44" x14ac:dyDescent="0.25">
      <c r="W131" s="20"/>
      <c r="Y131" s="20"/>
      <c r="AE131" s="20"/>
      <c r="AF131" s="20"/>
      <c r="AG131" s="20"/>
      <c r="AH131" s="20"/>
      <c r="AR131" s="23"/>
    </row>
    <row r="132" spans="23:44" x14ac:dyDescent="0.25">
      <c r="W132" s="20"/>
      <c r="Y132" s="20"/>
      <c r="AE132" s="20"/>
      <c r="AF132" s="20"/>
      <c r="AG132" s="20"/>
      <c r="AH132" s="20"/>
      <c r="AR132" s="23"/>
    </row>
    <row r="133" spans="23:44" x14ac:dyDescent="0.25">
      <c r="W133" s="20"/>
      <c r="Y133" s="20"/>
      <c r="AE133" s="20"/>
      <c r="AF133" s="20"/>
      <c r="AG133" s="20"/>
      <c r="AH133" s="20"/>
      <c r="AR133" s="23"/>
    </row>
    <row r="134" spans="23:44" x14ac:dyDescent="0.25">
      <c r="W134" s="20"/>
      <c r="Y134" s="20"/>
      <c r="AE134" s="20"/>
      <c r="AF134" s="20"/>
      <c r="AG134" s="20"/>
      <c r="AH134" s="20"/>
      <c r="AR134" s="23"/>
    </row>
    <row r="135" spans="23:44" x14ac:dyDescent="0.25">
      <c r="W135" s="20"/>
      <c r="Y135" s="20"/>
      <c r="AE135" s="20"/>
      <c r="AF135" s="20"/>
      <c r="AG135" s="20"/>
      <c r="AH135" s="20"/>
      <c r="AR135" s="23"/>
    </row>
    <row r="136" spans="23:44" x14ac:dyDescent="0.25">
      <c r="W136" s="20"/>
      <c r="Y136" s="20"/>
      <c r="AE136" s="20"/>
      <c r="AF136" s="20"/>
      <c r="AG136" s="20"/>
      <c r="AH136" s="20"/>
      <c r="AR136" s="23"/>
    </row>
    <row r="137" spans="23:44" x14ac:dyDescent="0.25">
      <c r="W137" s="20"/>
      <c r="Y137" s="20"/>
      <c r="AE137" s="20"/>
      <c r="AF137" s="20"/>
      <c r="AG137" s="20"/>
      <c r="AH137" s="20"/>
      <c r="AR137" s="23"/>
    </row>
    <row r="138" spans="23:44" x14ac:dyDescent="0.25">
      <c r="W138" s="20"/>
      <c r="Y138" s="20"/>
      <c r="AE138" s="20"/>
      <c r="AF138" s="20"/>
      <c r="AG138" s="20"/>
      <c r="AH138" s="20"/>
      <c r="AR138" s="23"/>
    </row>
    <row r="139" spans="23:44" x14ac:dyDescent="0.25">
      <c r="W139" s="20"/>
      <c r="Y139" s="20"/>
      <c r="AE139" s="20"/>
      <c r="AF139" s="20"/>
      <c r="AG139" s="20"/>
      <c r="AH139" s="20"/>
      <c r="AR139" s="23"/>
    </row>
    <row r="140" spans="23:44" x14ac:dyDescent="0.25">
      <c r="W140" s="20"/>
      <c r="Y140" s="20"/>
      <c r="AE140" s="20"/>
      <c r="AF140" s="20"/>
      <c r="AG140" s="20"/>
      <c r="AH140" s="20"/>
      <c r="AR140" s="23"/>
    </row>
    <row r="141" spans="23:44" x14ac:dyDescent="0.25">
      <c r="W141" s="20"/>
      <c r="Y141" s="20"/>
      <c r="AE141" s="20"/>
      <c r="AF141" s="20"/>
      <c r="AG141" s="20"/>
      <c r="AH141" s="20"/>
      <c r="AR141" s="23"/>
    </row>
    <row r="142" spans="23:44" x14ac:dyDescent="0.25">
      <c r="W142" s="20"/>
      <c r="Y142" s="20"/>
      <c r="AE142" s="20"/>
      <c r="AF142" s="20"/>
      <c r="AG142" s="20"/>
      <c r="AH142" s="20"/>
      <c r="AR142" s="23"/>
    </row>
    <row r="143" spans="23:44" x14ac:dyDescent="0.25">
      <c r="W143" s="20"/>
      <c r="Y143" s="20"/>
      <c r="AE143" s="20"/>
      <c r="AF143" s="20"/>
      <c r="AG143" s="20"/>
      <c r="AH143" s="20"/>
      <c r="AR143" s="23"/>
    </row>
    <row r="144" spans="23:44" x14ac:dyDescent="0.25">
      <c r="W144" s="20"/>
      <c r="Y144" s="20"/>
      <c r="AE144" s="20"/>
      <c r="AF144" s="20"/>
      <c r="AG144" s="20"/>
      <c r="AH144" s="20"/>
      <c r="AR144" s="23"/>
    </row>
    <row r="145" spans="23:44" x14ac:dyDescent="0.25">
      <c r="W145" s="20"/>
      <c r="Y145" s="20"/>
      <c r="AE145" s="20"/>
      <c r="AF145" s="20"/>
      <c r="AG145" s="20"/>
      <c r="AH145" s="20"/>
      <c r="AR145" s="23"/>
    </row>
    <row r="146" spans="23:44" x14ac:dyDescent="0.25">
      <c r="W146" s="20"/>
      <c r="Y146" s="20"/>
      <c r="AE146" s="20"/>
      <c r="AF146" s="20"/>
      <c r="AG146" s="20"/>
      <c r="AH146" s="20"/>
      <c r="AR146" s="23"/>
    </row>
    <row r="147" spans="23:44" x14ac:dyDescent="0.25">
      <c r="W147" s="20"/>
      <c r="Y147" s="20"/>
      <c r="AE147" s="20"/>
      <c r="AF147" s="20"/>
      <c r="AG147" s="20"/>
      <c r="AH147" s="20"/>
      <c r="AR147" s="23"/>
    </row>
    <row r="148" spans="23:44" x14ac:dyDescent="0.25">
      <c r="W148" s="20"/>
      <c r="Y148" s="20"/>
      <c r="AE148" s="20"/>
      <c r="AF148" s="20"/>
      <c r="AG148" s="20"/>
      <c r="AH148" s="20"/>
      <c r="AR148" s="23"/>
    </row>
    <row r="149" spans="23:44" x14ac:dyDescent="0.25">
      <c r="W149" s="20"/>
      <c r="Y149" s="20"/>
      <c r="AE149" s="20"/>
      <c r="AF149" s="20"/>
      <c r="AG149" s="20"/>
      <c r="AH149" s="20"/>
      <c r="AR149" s="23"/>
    </row>
    <row r="150" spans="23:44" x14ac:dyDescent="0.25">
      <c r="W150" s="20"/>
      <c r="Y150" s="20"/>
      <c r="AE150" s="20"/>
      <c r="AF150" s="20"/>
      <c r="AG150" s="20"/>
      <c r="AH150" s="20"/>
      <c r="AR150" s="23"/>
    </row>
    <row r="151" spans="23:44" x14ac:dyDescent="0.25">
      <c r="W151" s="20"/>
      <c r="Y151" s="20"/>
      <c r="AE151" s="20"/>
      <c r="AF151" s="20"/>
      <c r="AG151" s="20"/>
      <c r="AH151" s="20"/>
      <c r="AR151" s="23"/>
    </row>
    <row r="152" spans="23:44" x14ac:dyDescent="0.25">
      <c r="W152" s="20"/>
      <c r="Y152" s="20"/>
      <c r="AE152" s="20"/>
      <c r="AF152" s="20"/>
      <c r="AG152" s="20"/>
      <c r="AH152" s="20"/>
      <c r="AR152" s="23"/>
    </row>
    <row r="153" spans="23:44" x14ac:dyDescent="0.25">
      <c r="W153" s="20"/>
      <c r="Y153" s="20"/>
      <c r="AE153" s="20"/>
      <c r="AF153" s="20"/>
      <c r="AG153" s="20"/>
      <c r="AH153" s="20"/>
      <c r="AR153" s="23"/>
    </row>
    <row r="154" spans="23:44" x14ac:dyDescent="0.25">
      <c r="W154" s="20"/>
      <c r="Y154" s="20"/>
      <c r="AE154" s="20"/>
      <c r="AF154" s="20"/>
      <c r="AG154" s="20"/>
      <c r="AH154" s="20"/>
      <c r="AR154" s="23"/>
    </row>
    <row r="155" spans="23:44" x14ac:dyDescent="0.25">
      <c r="W155" s="20"/>
      <c r="Y155" s="20"/>
      <c r="AE155" s="20"/>
      <c r="AF155" s="20"/>
      <c r="AG155" s="20"/>
      <c r="AH155" s="20"/>
      <c r="AR155" s="23"/>
    </row>
    <row r="156" spans="23:44" x14ac:dyDescent="0.25">
      <c r="W156" s="20"/>
      <c r="Y156" s="20"/>
      <c r="AE156" s="20"/>
      <c r="AF156" s="20"/>
      <c r="AG156" s="20"/>
      <c r="AH156" s="20"/>
      <c r="AR156" s="23"/>
    </row>
    <row r="157" spans="23:44" x14ac:dyDescent="0.25">
      <c r="W157" s="20"/>
      <c r="Y157" s="20"/>
      <c r="AE157" s="20"/>
      <c r="AF157" s="20"/>
      <c r="AG157" s="20"/>
      <c r="AH157" s="20"/>
      <c r="AR157" s="23"/>
    </row>
    <row r="158" spans="23:44" x14ac:dyDescent="0.25">
      <c r="W158" s="20"/>
      <c r="Y158" s="20"/>
      <c r="AE158" s="20"/>
      <c r="AF158" s="20"/>
      <c r="AG158" s="20"/>
      <c r="AH158" s="20"/>
      <c r="AR158" s="23"/>
    </row>
    <row r="159" spans="23:44" x14ac:dyDescent="0.25">
      <c r="W159" s="20"/>
      <c r="Y159" s="20"/>
      <c r="AE159" s="20"/>
      <c r="AF159" s="20"/>
      <c r="AG159" s="20"/>
      <c r="AH159" s="20"/>
      <c r="AR159" s="23"/>
    </row>
    <row r="160" spans="23:44" x14ac:dyDescent="0.25">
      <c r="W160" s="20"/>
      <c r="Y160" s="20"/>
      <c r="AE160" s="20"/>
      <c r="AF160" s="20"/>
      <c r="AG160" s="20"/>
      <c r="AH160" s="20"/>
      <c r="AR160" s="23"/>
    </row>
    <row r="161" spans="23:44" x14ac:dyDescent="0.25">
      <c r="W161" s="20"/>
      <c r="Y161" s="20"/>
      <c r="AE161" s="20"/>
      <c r="AF161" s="20"/>
      <c r="AG161" s="20"/>
      <c r="AH161" s="20"/>
      <c r="AR161" s="23"/>
    </row>
    <row r="162" spans="23:44" x14ac:dyDescent="0.25">
      <c r="W162" s="20"/>
      <c r="Y162" s="20"/>
      <c r="AE162" s="20"/>
      <c r="AF162" s="20"/>
      <c r="AG162" s="20"/>
      <c r="AH162" s="20"/>
      <c r="AR162" s="23"/>
    </row>
    <row r="163" spans="23:44" x14ac:dyDescent="0.25">
      <c r="W163" s="20"/>
      <c r="Y163" s="20"/>
      <c r="AE163" s="20"/>
      <c r="AF163" s="20"/>
      <c r="AG163" s="20"/>
      <c r="AH163" s="20"/>
      <c r="AR163" s="23"/>
    </row>
    <row r="164" spans="23:44" x14ac:dyDescent="0.25">
      <c r="W164" s="20"/>
      <c r="Y164" s="20"/>
      <c r="AE164" s="20"/>
      <c r="AF164" s="20"/>
      <c r="AG164" s="20"/>
      <c r="AH164" s="20"/>
      <c r="AR164" s="23"/>
    </row>
    <row r="165" spans="23:44" x14ac:dyDescent="0.25">
      <c r="W165" s="20"/>
      <c r="Y165" s="20"/>
      <c r="AE165" s="20"/>
      <c r="AF165" s="20"/>
      <c r="AG165" s="20"/>
      <c r="AH165" s="20"/>
      <c r="AR165" s="23"/>
    </row>
    <row r="166" spans="23:44" x14ac:dyDescent="0.25">
      <c r="W166" s="20"/>
      <c r="Y166" s="20"/>
      <c r="AE166" s="20"/>
      <c r="AF166" s="20"/>
      <c r="AG166" s="20"/>
      <c r="AH166" s="20"/>
      <c r="AR166" s="23"/>
    </row>
    <row r="167" spans="23:44" x14ac:dyDescent="0.25">
      <c r="W167" s="20"/>
      <c r="Y167" s="20"/>
      <c r="AE167" s="20"/>
      <c r="AF167" s="20"/>
      <c r="AG167" s="20"/>
      <c r="AH167" s="20"/>
      <c r="AR167" s="23"/>
    </row>
    <row r="168" spans="23:44" x14ac:dyDescent="0.25">
      <c r="W168" s="20"/>
      <c r="Y168" s="20"/>
      <c r="AE168" s="20"/>
      <c r="AF168" s="20"/>
      <c r="AG168" s="20"/>
      <c r="AH168" s="20"/>
      <c r="AR168" s="23"/>
    </row>
    <row r="169" spans="23:44" x14ac:dyDescent="0.25">
      <c r="W169" s="20"/>
      <c r="Y169" s="20"/>
      <c r="AE169" s="20"/>
      <c r="AF169" s="20"/>
      <c r="AG169" s="20"/>
      <c r="AH169" s="20"/>
      <c r="AR169" s="23"/>
    </row>
    <row r="170" spans="23:44" x14ac:dyDescent="0.25">
      <c r="W170" s="20"/>
      <c r="Y170" s="20"/>
      <c r="AE170" s="20"/>
      <c r="AF170" s="20"/>
      <c r="AG170" s="20"/>
      <c r="AH170" s="20"/>
      <c r="AR170" s="23"/>
    </row>
    <row r="171" spans="23:44" x14ac:dyDescent="0.25">
      <c r="W171" s="20"/>
      <c r="Y171" s="20"/>
      <c r="AE171" s="20"/>
      <c r="AF171" s="20"/>
      <c r="AG171" s="20"/>
      <c r="AH171" s="20"/>
      <c r="AR171" s="23"/>
    </row>
    <row r="172" spans="23:44" x14ac:dyDescent="0.25">
      <c r="W172" s="20"/>
      <c r="Y172" s="20"/>
      <c r="AE172" s="20"/>
      <c r="AF172" s="20"/>
      <c r="AG172" s="20"/>
      <c r="AH172" s="20"/>
      <c r="AR172" s="23"/>
    </row>
    <row r="173" spans="23:44" x14ac:dyDescent="0.25">
      <c r="W173" s="20"/>
      <c r="Y173" s="20"/>
      <c r="AE173" s="20"/>
      <c r="AF173" s="20"/>
      <c r="AG173" s="20"/>
      <c r="AH173" s="20"/>
      <c r="AR173" s="23"/>
    </row>
    <row r="174" spans="23:44" x14ac:dyDescent="0.25">
      <c r="W174" s="20"/>
      <c r="Y174" s="20"/>
      <c r="AE174" s="20"/>
      <c r="AF174" s="20"/>
      <c r="AG174" s="20"/>
      <c r="AH174" s="20"/>
      <c r="AR174" s="23"/>
    </row>
    <row r="175" spans="23:44" x14ac:dyDescent="0.25">
      <c r="W175" s="20"/>
      <c r="Y175" s="20"/>
      <c r="AE175" s="20"/>
      <c r="AF175" s="20"/>
      <c r="AG175" s="20"/>
      <c r="AH175" s="20"/>
      <c r="AR175" s="23"/>
    </row>
    <row r="176" spans="23:44" x14ac:dyDescent="0.25">
      <c r="W176" s="20"/>
      <c r="Y176" s="20"/>
      <c r="AE176" s="20"/>
      <c r="AF176" s="20"/>
      <c r="AG176" s="20"/>
      <c r="AH176" s="20"/>
      <c r="AR176" s="23"/>
    </row>
    <row r="177" spans="23:44" x14ac:dyDescent="0.25">
      <c r="W177" s="20"/>
      <c r="Y177" s="20"/>
      <c r="AE177" s="20"/>
      <c r="AF177" s="20"/>
      <c r="AG177" s="20"/>
      <c r="AH177" s="20"/>
      <c r="AR177" s="23"/>
    </row>
    <row r="178" spans="23:44" x14ac:dyDescent="0.25">
      <c r="W178" s="20"/>
      <c r="Y178" s="20"/>
      <c r="AE178" s="20"/>
      <c r="AF178" s="20"/>
      <c r="AG178" s="20"/>
      <c r="AH178" s="20"/>
      <c r="AR178" s="23"/>
    </row>
    <row r="179" spans="23:44" x14ac:dyDescent="0.25">
      <c r="W179" s="20"/>
      <c r="Y179" s="20"/>
      <c r="AE179" s="20"/>
      <c r="AF179" s="20"/>
      <c r="AG179" s="20"/>
      <c r="AH179" s="20"/>
      <c r="AR179" s="23"/>
    </row>
    <row r="180" spans="23:44" x14ac:dyDescent="0.25">
      <c r="W180" s="20"/>
      <c r="Y180" s="20"/>
      <c r="AE180" s="20"/>
      <c r="AF180" s="20"/>
      <c r="AG180" s="20"/>
      <c r="AH180" s="20"/>
      <c r="AR180" s="23"/>
    </row>
    <row r="181" spans="23:44" x14ac:dyDescent="0.25">
      <c r="W181" s="20"/>
      <c r="Y181" s="20"/>
      <c r="AE181" s="20"/>
      <c r="AF181" s="20"/>
      <c r="AG181" s="20"/>
      <c r="AH181" s="20"/>
      <c r="AR181" s="23"/>
    </row>
    <row r="182" spans="23:44" x14ac:dyDescent="0.25">
      <c r="W182" s="20"/>
      <c r="Y182" s="20"/>
      <c r="AE182" s="20"/>
      <c r="AF182" s="20"/>
      <c r="AG182" s="20"/>
      <c r="AH182" s="20"/>
      <c r="AR182" s="23"/>
    </row>
    <row r="183" spans="23:44" x14ac:dyDescent="0.25">
      <c r="W183" s="20"/>
      <c r="Y183" s="20"/>
      <c r="AE183" s="20"/>
      <c r="AF183" s="20"/>
      <c r="AG183" s="20"/>
      <c r="AH183" s="20"/>
      <c r="AR183" s="23"/>
    </row>
    <row r="184" spans="23:44" x14ac:dyDescent="0.25">
      <c r="W184" s="20"/>
      <c r="Y184" s="20"/>
      <c r="AE184" s="20"/>
      <c r="AF184" s="20"/>
      <c r="AG184" s="20"/>
      <c r="AH184" s="20"/>
      <c r="AR184" s="23"/>
    </row>
    <row r="185" spans="23:44" x14ac:dyDescent="0.25">
      <c r="W185" s="20"/>
      <c r="Y185" s="20"/>
      <c r="AE185" s="20"/>
      <c r="AF185" s="20"/>
      <c r="AG185" s="20"/>
      <c r="AH185" s="20"/>
      <c r="AR185" s="23"/>
    </row>
    <row r="186" spans="23:44" x14ac:dyDescent="0.25">
      <c r="W186" s="20"/>
      <c r="Y186" s="20"/>
      <c r="AE186" s="20"/>
      <c r="AF186" s="20"/>
      <c r="AG186" s="20"/>
      <c r="AH186" s="20"/>
      <c r="AR186" s="23"/>
    </row>
    <row r="187" spans="23:44" x14ac:dyDescent="0.25">
      <c r="W187" s="20"/>
      <c r="Y187" s="20"/>
      <c r="AE187" s="20"/>
      <c r="AF187" s="20"/>
      <c r="AG187" s="20"/>
      <c r="AH187" s="20"/>
      <c r="AR187" s="23"/>
    </row>
    <row r="188" spans="23:44" x14ac:dyDescent="0.25">
      <c r="W188" s="20"/>
      <c r="Y188" s="20"/>
      <c r="AE188" s="20"/>
      <c r="AF188" s="20"/>
      <c r="AG188" s="20"/>
      <c r="AH188" s="20"/>
      <c r="AR188" s="23"/>
    </row>
    <row r="189" spans="23:44" x14ac:dyDescent="0.25">
      <c r="W189" s="20"/>
      <c r="Y189" s="20"/>
      <c r="AE189" s="20"/>
      <c r="AF189" s="20"/>
      <c r="AG189" s="20"/>
      <c r="AH189" s="20"/>
      <c r="AR189" s="23"/>
    </row>
    <row r="190" spans="23:44" x14ac:dyDescent="0.25">
      <c r="W190" s="20"/>
      <c r="Y190" s="20"/>
      <c r="AE190" s="20"/>
      <c r="AF190" s="20"/>
      <c r="AG190" s="20"/>
      <c r="AH190" s="20"/>
      <c r="AR190" s="23"/>
    </row>
    <row r="191" spans="23:44" x14ac:dyDescent="0.25">
      <c r="W191" s="20"/>
      <c r="Y191" s="20"/>
      <c r="AE191" s="20"/>
      <c r="AF191" s="20"/>
      <c r="AG191" s="20"/>
      <c r="AH191" s="20"/>
      <c r="AR191" s="23"/>
    </row>
    <row r="192" spans="23:44" x14ac:dyDescent="0.25">
      <c r="W192" s="20"/>
      <c r="Y192" s="20"/>
      <c r="AE192" s="20"/>
      <c r="AF192" s="20"/>
      <c r="AG192" s="20"/>
      <c r="AH192" s="20"/>
      <c r="AR192" s="23"/>
    </row>
    <row r="193" spans="23:44" x14ac:dyDescent="0.25">
      <c r="W193" s="20"/>
      <c r="Y193" s="20"/>
      <c r="AE193" s="20"/>
      <c r="AF193" s="20"/>
      <c r="AG193" s="20"/>
      <c r="AH193" s="20"/>
      <c r="AR193" s="23"/>
    </row>
    <row r="194" spans="23:44" x14ac:dyDescent="0.25">
      <c r="W194" s="20"/>
      <c r="Y194" s="20"/>
      <c r="AE194" s="20"/>
      <c r="AF194" s="20"/>
      <c r="AG194" s="20"/>
      <c r="AH194" s="20"/>
      <c r="AR194" s="23"/>
    </row>
    <row r="195" spans="23:44" x14ac:dyDescent="0.25">
      <c r="W195" s="20"/>
      <c r="Y195" s="20"/>
      <c r="AE195" s="20"/>
      <c r="AF195" s="20"/>
      <c r="AG195" s="20"/>
      <c r="AH195" s="20"/>
      <c r="AR195" s="23"/>
    </row>
    <row r="196" spans="23:44" x14ac:dyDescent="0.25">
      <c r="W196" s="20"/>
      <c r="Y196" s="20"/>
      <c r="AE196" s="20"/>
      <c r="AF196" s="20"/>
      <c r="AG196" s="20"/>
      <c r="AH196" s="20"/>
      <c r="AR196" s="23"/>
    </row>
    <row r="197" spans="23:44" x14ac:dyDescent="0.25">
      <c r="W197" s="20"/>
      <c r="Y197" s="20"/>
      <c r="AE197" s="20"/>
      <c r="AF197" s="20"/>
      <c r="AG197" s="20"/>
      <c r="AH197" s="20"/>
      <c r="AR197" s="23"/>
    </row>
    <row r="198" spans="23:44" x14ac:dyDescent="0.25">
      <c r="W198" s="20"/>
      <c r="Y198" s="20"/>
      <c r="AE198" s="20"/>
      <c r="AF198" s="20"/>
      <c r="AG198" s="20"/>
      <c r="AH198" s="20"/>
      <c r="AR198" s="23"/>
    </row>
    <row r="199" spans="23:44" x14ac:dyDescent="0.25">
      <c r="W199" s="20"/>
      <c r="Y199" s="20"/>
      <c r="AE199" s="20"/>
      <c r="AF199" s="20"/>
      <c r="AG199" s="20"/>
      <c r="AH199" s="20"/>
      <c r="AR199" s="23"/>
    </row>
    <row r="200" spans="23:44" x14ac:dyDescent="0.25">
      <c r="W200" s="20"/>
      <c r="Y200" s="20"/>
      <c r="AE200" s="20"/>
      <c r="AF200" s="20"/>
      <c r="AG200" s="20"/>
      <c r="AH200" s="20"/>
      <c r="AR200" s="23"/>
    </row>
    <row r="201" spans="23:44" x14ac:dyDescent="0.25">
      <c r="W201" s="20"/>
      <c r="Y201" s="20"/>
      <c r="AE201" s="20"/>
      <c r="AF201" s="20"/>
      <c r="AG201" s="20"/>
      <c r="AH201" s="20"/>
      <c r="AR201" s="23"/>
    </row>
    <row r="202" spans="23:44" x14ac:dyDescent="0.25">
      <c r="W202" s="20"/>
      <c r="Y202" s="20"/>
      <c r="AE202" s="20"/>
      <c r="AF202" s="20"/>
      <c r="AG202" s="20"/>
      <c r="AH202" s="20"/>
      <c r="AR202" s="23"/>
    </row>
    <row r="203" spans="23:44" x14ac:dyDescent="0.25">
      <c r="W203" s="20"/>
      <c r="Y203" s="20"/>
      <c r="AE203" s="20"/>
      <c r="AF203" s="20"/>
      <c r="AG203" s="20"/>
      <c r="AH203" s="20"/>
      <c r="AR203" s="23"/>
    </row>
    <row r="204" spans="23:44" x14ac:dyDescent="0.25">
      <c r="W204" s="20"/>
      <c r="Y204" s="20"/>
      <c r="AE204" s="20"/>
      <c r="AF204" s="20"/>
      <c r="AG204" s="20"/>
      <c r="AH204" s="20"/>
      <c r="AR204" s="23"/>
    </row>
    <row r="205" spans="23:44" x14ac:dyDescent="0.25">
      <c r="W205" s="20"/>
      <c r="Y205" s="20"/>
      <c r="AE205" s="20"/>
      <c r="AF205" s="20"/>
      <c r="AG205" s="20"/>
      <c r="AH205" s="20"/>
      <c r="AR205" s="23"/>
    </row>
    <row r="206" spans="23:44" x14ac:dyDescent="0.25">
      <c r="W206" s="20"/>
      <c r="Y206" s="20"/>
      <c r="AE206" s="20"/>
      <c r="AF206" s="20"/>
      <c r="AG206" s="20"/>
      <c r="AH206" s="20"/>
      <c r="AR206" s="23"/>
    </row>
    <row r="207" spans="23:44" x14ac:dyDescent="0.25">
      <c r="W207" s="20"/>
      <c r="Y207" s="20"/>
      <c r="AE207" s="20"/>
      <c r="AF207" s="20"/>
      <c r="AG207" s="20"/>
      <c r="AH207" s="20"/>
      <c r="AR207" s="23"/>
    </row>
    <row r="208" spans="23:44" x14ac:dyDescent="0.25">
      <c r="W208" s="20"/>
      <c r="Y208" s="20"/>
      <c r="AE208" s="20"/>
      <c r="AF208" s="20"/>
      <c r="AG208" s="20"/>
      <c r="AH208" s="20"/>
      <c r="AR208" s="23"/>
    </row>
    <row r="209" spans="23:44" x14ac:dyDescent="0.25">
      <c r="W209" s="20"/>
      <c r="Y209" s="20"/>
      <c r="AE209" s="20"/>
      <c r="AF209" s="20"/>
      <c r="AG209" s="20"/>
      <c r="AH209" s="20"/>
      <c r="AR209" s="23"/>
    </row>
    <row r="210" spans="23:44" x14ac:dyDescent="0.25">
      <c r="W210" s="20"/>
      <c r="Y210" s="20"/>
      <c r="AE210" s="20"/>
      <c r="AF210" s="20"/>
      <c r="AG210" s="20"/>
      <c r="AH210" s="20"/>
      <c r="AR210" s="23"/>
    </row>
    <row r="211" spans="23:44" x14ac:dyDescent="0.25">
      <c r="W211" s="20"/>
      <c r="Y211" s="20"/>
      <c r="AE211" s="20"/>
      <c r="AF211" s="20"/>
      <c r="AG211" s="20"/>
      <c r="AH211" s="20"/>
      <c r="AR211" s="23"/>
    </row>
    <row r="212" spans="23:44" x14ac:dyDescent="0.25">
      <c r="W212" s="20"/>
      <c r="Y212" s="20"/>
      <c r="AE212" s="20"/>
      <c r="AF212" s="20"/>
      <c r="AG212" s="20"/>
      <c r="AH212" s="20"/>
      <c r="AR212" s="23"/>
    </row>
    <row r="213" spans="23:44" x14ac:dyDescent="0.25">
      <c r="W213" s="20"/>
      <c r="Y213" s="20"/>
      <c r="AE213" s="20"/>
      <c r="AF213" s="20"/>
      <c r="AG213" s="20"/>
      <c r="AH213" s="20"/>
      <c r="AR213" s="23"/>
    </row>
    <row r="214" spans="23:44" x14ac:dyDescent="0.25">
      <c r="W214" s="20"/>
      <c r="Y214" s="20"/>
      <c r="AE214" s="20"/>
      <c r="AF214" s="20"/>
      <c r="AG214" s="20"/>
      <c r="AH214" s="20"/>
      <c r="AR214" s="23"/>
    </row>
    <row r="215" spans="23:44" x14ac:dyDescent="0.25">
      <c r="W215" s="20"/>
      <c r="Y215" s="20"/>
      <c r="AE215" s="20"/>
      <c r="AF215" s="20"/>
      <c r="AG215" s="20"/>
      <c r="AH215" s="20"/>
      <c r="AR215" s="23"/>
    </row>
    <row r="216" spans="23:44" x14ac:dyDescent="0.25">
      <c r="W216" s="20"/>
      <c r="Y216" s="20"/>
      <c r="AE216" s="20"/>
      <c r="AF216" s="20"/>
      <c r="AG216" s="20"/>
      <c r="AH216" s="20"/>
      <c r="AR216" s="23"/>
    </row>
    <row r="217" spans="23:44" x14ac:dyDescent="0.25">
      <c r="W217" s="20"/>
      <c r="Y217" s="20"/>
      <c r="AE217" s="20"/>
      <c r="AF217" s="20"/>
      <c r="AG217" s="20"/>
      <c r="AH217" s="20"/>
      <c r="AR217" s="23"/>
    </row>
    <row r="218" spans="23:44" x14ac:dyDescent="0.25">
      <c r="W218" s="20"/>
      <c r="Y218" s="20"/>
      <c r="AE218" s="20"/>
      <c r="AF218" s="20"/>
      <c r="AG218" s="20"/>
      <c r="AH218" s="20"/>
      <c r="AR218" s="23"/>
    </row>
    <row r="219" spans="23:44" x14ac:dyDescent="0.25">
      <c r="W219" s="20"/>
      <c r="Y219" s="20"/>
      <c r="AE219" s="20"/>
      <c r="AF219" s="20"/>
      <c r="AG219" s="20"/>
      <c r="AH219" s="20"/>
      <c r="AR219" s="23"/>
    </row>
    <row r="220" spans="23:44" x14ac:dyDescent="0.25">
      <c r="W220" s="20"/>
      <c r="Y220" s="20"/>
      <c r="AE220" s="20"/>
      <c r="AF220" s="20"/>
      <c r="AG220" s="20"/>
      <c r="AH220" s="20"/>
      <c r="AR220" s="23"/>
    </row>
    <row r="221" spans="23:44" x14ac:dyDescent="0.25">
      <c r="W221" s="20"/>
      <c r="Y221" s="20"/>
      <c r="AE221" s="20"/>
      <c r="AF221" s="20"/>
      <c r="AG221" s="20"/>
      <c r="AH221" s="20"/>
      <c r="AR221" s="23"/>
    </row>
    <row r="222" spans="23:44" x14ac:dyDescent="0.25">
      <c r="W222" s="20"/>
      <c r="Y222" s="20"/>
      <c r="AE222" s="20"/>
      <c r="AF222" s="20"/>
      <c r="AG222" s="20"/>
      <c r="AH222" s="20"/>
      <c r="AR222" s="23"/>
    </row>
    <row r="223" spans="23:44" x14ac:dyDescent="0.25">
      <c r="W223" s="20"/>
      <c r="Y223" s="20"/>
      <c r="AE223" s="20"/>
      <c r="AF223" s="20"/>
      <c r="AG223" s="20"/>
      <c r="AH223" s="20"/>
      <c r="AR223" s="23"/>
    </row>
    <row r="224" spans="23:44" x14ac:dyDescent="0.25">
      <c r="W224" s="20"/>
      <c r="Y224" s="20"/>
      <c r="AE224" s="20"/>
      <c r="AF224" s="20"/>
      <c r="AG224" s="20"/>
      <c r="AH224" s="20"/>
      <c r="AR224" s="23"/>
    </row>
    <row r="225" spans="23:44" x14ac:dyDescent="0.25">
      <c r="W225" s="20"/>
      <c r="Y225" s="20"/>
      <c r="AE225" s="20"/>
      <c r="AF225" s="20"/>
      <c r="AG225" s="20"/>
      <c r="AH225" s="20"/>
      <c r="AR225" s="23"/>
    </row>
    <row r="226" spans="23:44" x14ac:dyDescent="0.25">
      <c r="W226" s="20"/>
      <c r="Y226" s="20"/>
      <c r="AE226" s="20"/>
      <c r="AF226" s="20"/>
      <c r="AG226" s="20"/>
      <c r="AH226" s="20"/>
      <c r="AR226" s="23"/>
    </row>
    <row r="227" spans="23:44" x14ac:dyDescent="0.25">
      <c r="W227" s="20"/>
      <c r="Y227" s="20"/>
      <c r="AE227" s="20"/>
      <c r="AF227" s="20"/>
      <c r="AG227" s="20"/>
      <c r="AH227" s="20"/>
      <c r="AR227" s="23"/>
    </row>
    <row r="228" spans="23:44" x14ac:dyDescent="0.25">
      <c r="W228" s="20"/>
      <c r="Y228" s="20"/>
      <c r="AE228" s="20"/>
      <c r="AF228" s="20"/>
      <c r="AG228" s="20"/>
      <c r="AH228" s="20"/>
      <c r="AR228" s="23"/>
    </row>
    <row r="229" spans="23:44" x14ac:dyDescent="0.25">
      <c r="W229" s="20"/>
      <c r="Y229" s="20"/>
      <c r="AE229" s="20"/>
      <c r="AF229" s="20"/>
      <c r="AG229" s="20"/>
      <c r="AH229" s="20"/>
      <c r="AR229" s="23"/>
    </row>
    <row r="230" spans="23:44" x14ac:dyDescent="0.25">
      <c r="W230" s="20"/>
      <c r="Y230" s="20"/>
      <c r="AE230" s="20"/>
      <c r="AF230" s="20"/>
      <c r="AG230" s="20"/>
      <c r="AH230" s="20"/>
      <c r="AR230" s="23"/>
    </row>
    <row r="231" spans="23:44" x14ac:dyDescent="0.25">
      <c r="W231" s="20"/>
      <c r="Y231" s="20"/>
      <c r="AE231" s="20"/>
      <c r="AF231" s="20"/>
      <c r="AG231" s="20"/>
      <c r="AH231" s="20"/>
      <c r="AR231" s="23"/>
    </row>
    <row r="232" spans="23:44" x14ac:dyDescent="0.25">
      <c r="W232" s="20"/>
      <c r="Y232" s="20"/>
      <c r="AE232" s="20"/>
      <c r="AF232" s="20"/>
      <c r="AG232" s="20"/>
      <c r="AH232" s="20"/>
      <c r="AR232" s="23"/>
    </row>
    <row r="233" spans="23:44" x14ac:dyDescent="0.25">
      <c r="W233" s="20"/>
      <c r="Y233" s="20"/>
      <c r="AE233" s="20"/>
      <c r="AF233" s="20"/>
      <c r="AG233" s="20"/>
      <c r="AH233" s="20"/>
      <c r="AR233" s="23"/>
    </row>
    <row r="234" spans="23:44" x14ac:dyDescent="0.25">
      <c r="W234" s="20"/>
      <c r="Y234" s="20"/>
      <c r="AE234" s="20"/>
      <c r="AF234" s="20"/>
      <c r="AG234" s="20"/>
      <c r="AH234" s="20"/>
      <c r="AR234" s="23"/>
    </row>
    <row r="235" spans="23:44" x14ac:dyDescent="0.25">
      <c r="W235" s="20"/>
      <c r="Y235" s="20"/>
      <c r="AE235" s="20"/>
      <c r="AF235" s="20"/>
      <c r="AG235" s="20"/>
      <c r="AH235" s="20"/>
      <c r="AR235" s="23"/>
    </row>
    <row r="236" spans="23:44" x14ac:dyDescent="0.25">
      <c r="W236" s="20"/>
      <c r="Y236" s="20"/>
      <c r="AE236" s="20"/>
      <c r="AF236" s="20"/>
      <c r="AG236" s="20"/>
      <c r="AH236" s="20"/>
      <c r="AR236" s="23"/>
    </row>
    <row r="237" spans="23:44" x14ac:dyDescent="0.25">
      <c r="W237" s="20"/>
      <c r="Y237" s="20"/>
      <c r="AE237" s="20"/>
      <c r="AF237" s="20"/>
      <c r="AG237" s="20"/>
      <c r="AH237" s="20"/>
      <c r="AR237" s="23"/>
    </row>
    <row r="238" spans="23:44" x14ac:dyDescent="0.25">
      <c r="W238" s="20"/>
      <c r="Y238" s="20"/>
      <c r="AE238" s="20"/>
      <c r="AF238" s="20"/>
      <c r="AG238" s="20"/>
      <c r="AH238" s="20"/>
      <c r="AR238" s="23"/>
    </row>
    <row r="239" spans="23:44" x14ac:dyDescent="0.25">
      <c r="W239" s="20"/>
      <c r="Y239" s="20"/>
      <c r="AE239" s="20"/>
      <c r="AF239" s="20"/>
      <c r="AG239" s="20"/>
      <c r="AH239" s="20"/>
      <c r="AR239" s="23"/>
    </row>
    <row r="240" spans="23:44" x14ac:dyDescent="0.25">
      <c r="W240" s="20"/>
      <c r="Y240" s="20"/>
      <c r="AE240" s="20"/>
      <c r="AF240" s="20"/>
      <c r="AG240" s="20"/>
      <c r="AH240" s="20"/>
      <c r="AR240" s="23"/>
    </row>
    <row r="241" spans="23:44" x14ac:dyDescent="0.25">
      <c r="W241" s="20"/>
      <c r="Y241" s="20"/>
      <c r="AE241" s="20"/>
      <c r="AF241" s="20"/>
      <c r="AG241" s="20"/>
      <c r="AH241" s="20"/>
      <c r="AR241" s="23"/>
    </row>
    <row r="242" spans="23:44" x14ac:dyDescent="0.25">
      <c r="W242" s="20"/>
      <c r="Y242" s="20"/>
      <c r="AE242" s="20"/>
      <c r="AF242" s="20"/>
      <c r="AG242" s="20"/>
      <c r="AH242" s="20"/>
      <c r="AR242" s="23"/>
    </row>
    <row r="243" spans="23:44" x14ac:dyDescent="0.25">
      <c r="W243" s="20"/>
      <c r="Y243" s="20"/>
      <c r="AE243" s="20"/>
      <c r="AF243" s="20"/>
      <c r="AG243" s="20"/>
      <c r="AH243" s="20"/>
      <c r="AR243" s="23"/>
    </row>
    <row r="244" spans="23:44" x14ac:dyDescent="0.25">
      <c r="W244" s="20"/>
      <c r="Y244" s="20"/>
      <c r="AE244" s="20"/>
      <c r="AF244" s="20"/>
      <c r="AG244" s="20"/>
      <c r="AH244" s="20"/>
      <c r="AR244" s="23"/>
    </row>
    <row r="245" spans="23:44" x14ac:dyDescent="0.25">
      <c r="W245" s="20"/>
      <c r="Y245" s="20"/>
      <c r="AE245" s="20"/>
      <c r="AF245" s="20"/>
      <c r="AG245" s="20"/>
      <c r="AH245" s="20"/>
      <c r="AR245" s="23"/>
    </row>
    <row r="246" spans="23:44" x14ac:dyDescent="0.25">
      <c r="W246" s="20"/>
      <c r="Y246" s="20"/>
      <c r="AE246" s="20"/>
      <c r="AF246" s="20"/>
      <c r="AG246" s="20"/>
      <c r="AH246" s="20"/>
      <c r="AR246" s="23"/>
    </row>
    <row r="247" spans="23:44" x14ac:dyDescent="0.25">
      <c r="W247" s="20"/>
      <c r="Y247" s="20"/>
      <c r="AE247" s="20"/>
      <c r="AF247" s="20"/>
      <c r="AG247" s="20"/>
      <c r="AH247" s="20"/>
      <c r="AR247" s="23"/>
    </row>
    <row r="248" spans="23:44" x14ac:dyDescent="0.25">
      <c r="W248" s="20"/>
      <c r="Y248" s="20"/>
      <c r="AE248" s="20"/>
      <c r="AF248" s="20"/>
      <c r="AG248" s="20"/>
      <c r="AH248" s="20"/>
      <c r="AR248" s="23"/>
    </row>
    <row r="249" spans="23:44" x14ac:dyDescent="0.25">
      <c r="W249" s="20"/>
      <c r="Y249" s="20"/>
      <c r="AE249" s="20"/>
      <c r="AF249" s="20"/>
      <c r="AG249" s="20"/>
      <c r="AH249" s="20"/>
      <c r="AR249" s="23"/>
    </row>
    <row r="250" spans="23:44" x14ac:dyDescent="0.25">
      <c r="W250" s="20"/>
      <c r="Y250" s="20"/>
      <c r="AE250" s="20"/>
      <c r="AF250" s="20"/>
      <c r="AG250" s="20"/>
      <c r="AH250" s="20"/>
      <c r="AR250" s="23"/>
    </row>
    <row r="251" spans="23:44" x14ac:dyDescent="0.25">
      <c r="W251" s="20"/>
      <c r="Y251" s="20"/>
      <c r="AE251" s="20"/>
      <c r="AF251" s="20"/>
      <c r="AG251" s="20"/>
      <c r="AH251" s="20"/>
      <c r="AR251" s="23"/>
    </row>
    <row r="252" spans="23:44" x14ac:dyDescent="0.25">
      <c r="W252" s="20"/>
      <c r="Y252" s="20"/>
      <c r="AE252" s="20"/>
      <c r="AF252" s="20"/>
      <c r="AG252" s="20"/>
      <c r="AH252" s="20"/>
      <c r="AR252" s="23"/>
    </row>
    <row r="253" spans="23:44" x14ac:dyDescent="0.25">
      <c r="W253" s="20"/>
      <c r="Y253" s="20"/>
      <c r="AE253" s="20"/>
      <c r="AF253" s="20"/>
      <c r="AG253" s="20"/>
      <c r="AH253" s="20"/>
      <c r="AR253" s="23"/>
    </row>
    <row r="254" spans="23:44" x14ac:dyDescent="0.25">
      <c r="W254" s="20"/>
      <c r="Y254" s="20"/>
      <c r="AE254" s="20"/>
      <c r="AF254" s="20"/>
      <c r="AG254" s="20"/>
      <c r="AH254" s="20"/>
      <c r="AR254" s="23"/>
    </row>
    <row r="255" spans="23:44" x14ac:dyDescent="0.25">
      <c r="W255" s="20"/>
      <c r="Y255" s="20"/>
      <c r="AE255" s="20"/>
      <c r="AF255" s="20"/>
      <c r="AG255" s="20"/>
      <c r="AH255" s="20"/>
      <c r="AR255" s="23"/>
    </row>
    <row r="256" spans="23:44" x14ac:dyDescent="0.25">
      <c r="W256" s="20"/>
      <c r="Y256" s="20"/>
      <c r="AE256" s="20"/>
      <c r="AF256" s="20"/>
      <c r="AG256" s="20"/>
      <c r="AH256" s="20"/>
      <c r="AR256" s="23"/>
    </row>
    <row r="257" spans="23:44" x14ac:dyDescent="0.25">
      <c r="W257" s="20"/>
      <c r="Y257" s="20"/>
      <c r="AE257" s="20"/>
      <c r="AF257" s="20"/>
      <c r="AG257" s="20"/>
      <c r="AH257" s="20"/>
      <c r="AR257" s="23"/>
    </row>
    <row r="258" spans="23:44" x14ac:dyDescent="0.25">
      <c r="W258" s="20"/>
      <c r="Y258" s="20"/>
      <c r="AE258" s="20"/>
      <c r="AF258" s="20"/>
      <c r="AG258" s="20"/>
      <c r="AH258" s="20"/>
      <c r="AR258" s="23"/>
    </row>
    <row r="259" spans="23:44" x14ac:dyDescent="0.25">
      <c r="W259" s="20"/>
      <c r="Y259" s="20"/>
      <c r="AE259" s="20"/>
      <c r="AF259" s="20"/>
      <c r="AG259" s="20"/>
      <c r="AH259" s="20"/>
      <c r="AR259" s="23"/>
    </row>
    <row r="260" spans="23:44" x14ac:dyDescent="0.25">
      <c r="W260" s="20"/>
      <c r="Y260" s="20"/>
      <c r="AE260" s="20"/>
      <c r="AF260" s="20"/>
      <c r="AG260" s="20"/>
      <c r="AH260" s="20"/>
      <c r="AR260" s="23"/>
    </row>
    <row r="261" spans="23:44" x14ac:dyDescent="0.25">
      <c r="W261" s="20"/>
      <c r="Y261" s="20"/>
      <c r="AE261" s="20"/>
      <c r="AF261" s="20"/>
      <c r="AG261" s="20"/>
      <c r="AH261" s="20"/>
      <c r="AR261" s="23"/>
    </row>
    <row r="262" spans="23:44" x14ac:dyDescent="0.25">
      <c r="W262" s="20"/>
      <c r="Y262" s="20"/>
      <c r="AE262" s="20"/>
      <c r="AF262" s="20"/>
      <c r="AG262" s="20"/>
      <c r="AH262" s="20"/>
      <c r="AR262" s="23"/>
    </row>
    <row r="263" spans="23:44" x14ac:dyDescent="0.25">
      <c r="W263" s="20"/>
      <c r="Y263" s="20"/>
      <c r="AE263" s="20"/>
      <c r="AF263" s="20"/>
      <c r="AG263" s="20"/>
      <c r="AH263" s="20"/>
      <c r="AR263" s="23"/>
    </row>
    <row r="264" spans="23:44" x14ac:dyDescent="0.25">
      <c r="W264" s="20"/>
      <c r="Y264" s="20"/>
      <c r="AE264" s="20"/>
      <c r="AF264" s="20"/>
      <c r="AG264" s="20"/>
      <c r="AH264" s="20"/>
      <c r="AR264" s="23"/>
    </row>
    <row r="265" spans="23:44" x14ac:dyDescent="0.25">
      <c r="W265" s="20"/>
      <c r="Y265" s="20"/>
      <c r="AE265" s="20"/>
      <c r="AF265" s="20"/>
      <c r="AG265" s="20"/>
      <c r="AH265" s="20"/>
      <c r="AR265" s="23"/>
    </row>
    <row r="266" spans="23:44" x14ac:dyDescent="0.25">
      <c r="W266" s="20"/>
      <c r="Y266" s="20"/>
      <c r="AE266" s="20"/>
      <c r="AF266" s="20"/>
      <c r="AG266" s="20"/>
      <c r="AH266" s="20"/>
      <c r="AR266" s="23"/>
    </row>
    <row r="267" spans="23:44" x14ac:dyDescent="0.25">
      <c r="W267" s="20"/>
      <c r="Y267" s="20"/>
      <c r="AE267" s="20"/>
      <c r="AF267" s="20"/>
      <c r="AG267" s="20"/>
      <c r="AH267" s="20"/>
      <c r="AR267" s="23"/>
    </row>
    <row r="268" spans="23:44" x14ac:dyDescent="0.25">
      <c r="W268" s="20"/>
      <c r="Y268" s="20"/>
      <c r="AE268" s="20"/>
      <c r="AF268" s="20"/>
      <c r="AG268" s="20"/>
      <c r="AH268" s="20"/>
      <c r="AR268" s="23"/>
    </row>
    <row r="269" spans="23:44" x14ac:dyDescent="0.25">
      <c r="W269" s="20"/>
      <c r="Y269" s="20"/>
      <c r="AE269" s="20"/>
      <c r="AF269" s="20"/>
      <c r="AG269" s="20"/>
      <c r="AH269" s="20"/>
      <c r="AR269" s="23"/>
    </row>
    <row r="270" spans="23:44" x14ac:dyDescent="0.25">
      <c r="W270" s="20"/>
      <c r="Y270" s="20"/>
      <c r="AE270" s="20"/>
      <c r="AF270" s="20"/>
      <c r="AG270" s="20"/>
      <c r="AH270" s="20"/>
      <c r="AR270" s="23"/>
    </row>
    <row r="271" spans="23:44" x14ac:dyDescent="0.25">
      <c r="W271" s="20"/>
      <c r="Y271" s="20"/>
      <c r="AE271" s="20"/>
      <c r="AF271" s="20"/>
      <c r="AG271" s="20"/>
      <c r="AH271" s="20"/>
      <c r="AR271" s="23"/>
    </row>
    <row r="272" spans="23:44" x14ac:dyDescent="0.25">
      <c r="W272" s="20"/>
      <c r="Y272" s="20"/>
      <c r="AE272" s="20"/>
      <c r="AF272" s="20"/>
      <c r="AG272" s="20"/>
      <c r="AH272" s="20"/>
      <c r="AR272" s="23"/>
    </row>
    <row r="273" spans="23:44" x14ac:dyDescent="0.25">
      <c r="W273" s="20"/>
      <c r="Y273" s="20"/>
      <c r="AE273" s="20"/>
      <c r="AF273" s="20"/>
      <c r="AG273" s="20"/>
      <c r="AH273" s="20"/>
      <c r="AR273" s="23"/>
    </row>
    <row r="274" spans="23:44" x14ac:dyDescent="0.25">
      <c r="W274" s="20"/>
      <c r="Y274" s="20"/>
      <c r="AE274" s="20"/>
      <c r="AF274" s="20"/>
      <c r="AG274" s="20"/>
      <c r="AH274" s="20"/>
      <c r="AR274" s="23"/>
    </row>
    <row r="275" spans="23:44" x14ac:dyDescent="0.25">
      <c r="W275" s="20"/>
      <c r="Y275" s="20"/>
      <c r="AE275" s="20"/>
      <c r="AF275" s="20"/>
      <c r="AG275" s="20"/>
      <c r="AH275" s="20"/>
      <c r="AR275" s="23"/>
    </row>
    <row r="276" spans="23:44" x14ac:dyDescent="0.25">
      <c r="W276" s="20"/>
      <c r="Y276" s="20"/>
      <c r="AE276" s="20"/>
      <c r="AF276" s="20"/>
      <c r="AG276" s="20"/>
      <c r="AH276" s="20"/>
      <c r="AR276" s="23"/>
    </row>
    <row r="277" spans="23:44" x14ac:dyDescent="0.25">
      <c r="W277" s="20"/>
      <c r="Y277" s="20"/>
      <c r="AE277" s="20"/>
      <c r="AF277" s="20"/>
      <c r="AG277" s="20"/>
      <c r="AH277" s="20"/>
      <c r="AR277" s="23"/>
    </row>
    <row r="278" spans="23:44" x14ac:dyDescent="0.25">
      <c r="W278" s="20"/>
      <c r="Y278" s="20"/>
      <c r="AE278" s="20"/>
      <c r="AF278" s="20"/>
      <c r="AG278" s="20"/>
      <c r="AH278" s="20"/>
      <c r="AR278" s="23"/>
    </row>
    <row r="279" spans="23:44" x14ac:dyDescent="0.25">
      <c r="W279" s="20"/>
      <c r="Y279" s="20"/>
      <c r="AE279" s="20"/>
      <c r="AF279" s="20"/>
      <c r="AG279" s="20"/>
      <c r="AH279" s="20"/>
      <c r="AR279" s="23"/>
    </row>
    <row r="280" spans="23:44" x14ac:dyDescent="0.25">
      <c r="W280" s="20"/>
      <c r="Y280" s="20"/>
      <c r="AE280" s="20"/>
      <c r="AF280" s="20"/>
      <c r="AG280" s="20"/>
      <c r="AH280" s="20"/>
      <c r="AR280" s="23"/>
    </row>
    <row r="281" spans="23:44" x14ac:dyDescent="0.25">
      <c r="W281" s="20"/>
      <c r="Y281" s="20"/>
      <c r="AE281" s="20"/>
      <c r="AF281" s="20"/>
      <c r="AG281" s="20"/>
      <c r="AH281" s="20"/>
      <c r="AR281" s="23"/>
    </row>
    <row r="282" spans="23:44" x14ac:dyDescent="0.25">
      <c r="W282" s="20"/>
      <c r="Y282" s="20"/>
      <c r="AE282" s="20"/>
      <c r="AF282" s="20"/>
      <c r="AG282" s="20"/>
      <c r="AH282" s="20"/>
      <c r="AR282" s="23"/>
    </row>
    <row r="283" spans="23:44" x14ac:dyDescent="0.25">
      <c r="W283" s="20"/>
      <c r="Y283" s="20"/>
      <c r="AE283" s="20"/>
      <c r="AF283" s="20"/>
      <c r="AG283" s="20"/>
      <c r="AH283" s="20"/>
      <c r="AR283" s="23"/>
    </row>
    <row r="284" spans="23:44" x14ac:dyDescent="0.25">
      <c r="W284" s="20"/>
      <c r="Y284" s="20"/>
      <c r="AE284" s="20"/>
      <c r="AF284" s="20"/>
      <c r="AG284" s="20"/>
      <c r="AH284" s="20"/>
      <c r="AR284" s="23"/>
    </row>
    <row r="285" spans="23:44" x14ac:dyDescent="0.25">
      <c r="W285" s="20"/>
      <c r="Y285" s="20"/>
      <c r="AE285" s="20"/>
      <c r="AF285" s="20"/>
      <c r="AG285" s="20"/>
      <c r="AH285" s="20"/>
      <c r="AR285" s="23"/>
    </row>
    <row r="286" spans="23:44" x14ac:dyDescent="0.25">
      <c r="W286" s="20"/>
      <c r="Y286" s="20"/>
      <c r="AE286" s="20"/>
      <c r="AF286" s="20"/>
      <c r="AG286" s="20"/>
      <c r="AH286" s="20"/>
      <c r="AR286" s="23"/>
    </row>
    <row r="287" spans="23:44" x14ac:dyDescent="0.25">
      <c r="W287" s="20"/>
      <c r="Y287" s="20"/>
      <c r="AE287" s="20"/>
      <c r="AF287" s="20"/>
      <c r="AG287" s="20"/>
      <c r="AH287" s="20"/>
      <c r="AR287" s="23"/>
    </row>
    <row r="288" spans="23:44" x14ac:dyDescent="0.25">
      <c r="W288" s="20"/>
      <c r="Y288" s="20"/>
      <c r="AE288" s="20"/>
      <c r="AF288" s="20"/>
      <c r="AG288" s="20"/>
      <c r="AH288" s="20"/>
      <c r="AR288" s="23"/>
    </row>
    <row r="289" spans="23:44" x14ac:dyDescent="0.25">
      <c r="W289" s="20"/>
      <c r="Y289" s="20"/>
      <c r="AE289" s="20"/>
      <c r="AF289" s="20"/>
      <c r="AG289" s="20"/>
      <c r="AH289" s="20"/>
      <c r="AR289" s="23"/>
    </row>
    <row r="290" spans="23:44" x14ac:dyDescent="0.25">
      <c r="W290" s="20"/>
      <c r="Y290" s="20"/>
      <c r="AE290" s="20"/>
      <c r="AF290" s="20"/>
      <c r="AG290" s="20"/>
      <c r="AH290" s="20"/>
      <c r="AR290" s="23"/>
    </row>
    <row r="291" spans="23:44" x14ac:dyDescent="0.25">
      <c r="W291" s="20"/>
      <c r="Y291" s="20"/>
      <c r="AE291" s="20"/>
      <c r="AF291" s="20"/>
      <c r="AG291" s="20"/>
      <c r="AH291" s="20"/>
      <c r="AR291" s="23"/>
    </row>
    <row r="292" spans="23:44" x14ac:dyDescent="0.25">
      <c r="W292" s="20"/>
      <c r="Y292" s="20"/>
      <c r="AE292" s="20"/>
      <c r="AF292" s="20"/>
      <c r="AG292" s="20"/>
      <c r="AH292" s="20"/>
      <c r="AR292" s="23"/>
    </row>
    <row r="293" spans="23:44" x14ac:dyDescent="0.25">
      <c r="W293" s="20"/>
      <c r="Y293" s="20"/>
      <c r="AE293" s="20"/>
      <c r="AF293" s="20"/>
      <c r="AG293" s="20"/>
      <c r="AH293" s="20"/>
      <c r="AR293" s="23"/>
    </row>
    <row r="294" spans="23:44" x14ac:dyDescent="0.25">
      <c r="W294" s="20"/>
      <c r="Y294" s="20"/>
      <c r="AE294" s="20"/>
      <c r="AF294" s="20"/>
      <c r="AG294" s="20"/>
      <c r="AH294" s="20"/>
      <c r="AR294" s="23"/>
    </row>
    <row r="295" spans="23:44" x14ac:dyDescent="0.25">
      <c r="W295" s="20"/>
      <c r="Y295" s="20"/>
      <c r="AE295" s="20"/>
      <c r="AF295" s="20"/>
      <c r="AG295" s="20"/>
      <c r="AH295" s="20"/>
      <c r="AR295" s="23"/>
    </row>
    <row r="296" spans="23:44" x14ac:dyDescent="0.25">
      <c r="W296" s="20"/>
      <c r="Y296" s="20"/>
      <c r="AE296" s="20"/>
      <c r="AF296" s="20"/>
      <c r="AG296" s="20"/>
      <c r="AH296" s="20"/>
      <c r="AR296" s="23"/>
    </row>
    <row r="297" spans="23:44" x14ac:dyDescent="0.25">
      <c r="W297" s="20"/>
      <c r="Y297" s="20"/>
      <c r="AE297" s="20"/>
      <c r="AF297" s="20"/>
      <c r="AG297" s="20"/>
      <c r="AH297" s="20"/>
      <c r="AR297" s="23"/>
    </row>
    <row r="298" spans="23:44" x14ac:dyDescent="0.25">
      <c r="W298" s="20"/>
      <c r="Y298" s="20"/>
      <c r="AE298" s="20"/>
      <c r="AF298" s="20"/>
      <c r="AG298" s="20"/>
      <c r="AH298" s="20"/>
      <c r="AR298" s="23"/>
    </row>
    <row r="299" spans="23:44" x14ac:dyDescent="0.25">
      <c r="W299" s="20"/>
      <c r="Y299" s="20"/>
      <c r="AE299" s="20"/>
      <c r="AF299" s="20"/>
      <c r="AG299" s="20"/>
      <c r="AH299" s="20"/>
      <c r="AR299" s="23"/>
    </row>
  </sheetData>
  <sheetProtection formatCells="0" formatColumns="0" formatRows="0"/>
  <mergeCells count="164">
    <mergeCell ref="D4:D9"/>
    <mergeCell ref="C4:C9"/>
    <mergeCell ref="M4:M9"/>
    <mergeCell ref="L4:L9"/>
    <mergeCell ref="K4:K9"/>
    <mergeCell ref="J4:J9"/>
    <mergeCell ref="I4:I9"/>
    <mergeCell ref="H4:H9"/>
    <mergeCell ref="G4:G9"/>
    <mergeCell ref="F4:F9"/>
    <mergeCell ref="E4:E9"/>
    <mergeCell ref="AT19:AT20"/>
    <mergeCell ref="K19:K20"/>
    <mergeCell ref="L19:L20"/>
    <mergeCell ref="M19:M20"/>
    <mergeCell ref="O19:O20"/>
    <mergeCell ref="Q19:Q20"/>
    <mergeCell ref="S19:S20"/>
    <mergeCell ref="T19:T20"/>
    <mergeCell ref="V19:V20"/>
    <mergeCell ref="X19:X20"/>
    <mergeCell ref="AB13:AB14"/>
    <mergeCell ref="AS13:AS14"/>
    <mergeCell ref="N13:N14"/>
    <mergeCell ref="O13:O14"/>
    <mergeCell ref="P13:P14"/>
    <mergeCell ref="Q13:Q14"/>
    <mergeCell ref="R13:R14"/>
    <mergeCell ref="U13:U14"/>
    <mergeCell ref="A19:A20"/>
    <mergeCell ref="B19:B20"/>
    <mergeCell ref="C19:C20"/>
    <mergeCell ref="D19:D20"/>
    <mergeCell ref="E19:E20"/>
    <mergeCell ref="G19:G20"/>
    <mergeCell ref="H19:H20"/>
    <mergeCell ref="I19:I20"/>
    <mergeCell ref="J19:J20"/>
    <mergeCell ref="Z19:Z20"/>
    <mergeCell ref="AB19:AB20"/>
    <mergeCell ref="AN19:AN20"/>
    <mergeCell ref="M13:M14"/>
    <mergeCell ref="X13:X14"/>
    <mergeCell ref="Y13:Y14"/>
    <mergeCell ref="Z13:Z14"/>
    <mergeCell ref="S13:S14"/>
    <mergeCell ref="T13:T14"/>
    <mergeCell ref="V13:V14"/>
    <mergeCell ref="W13:W14"/>
    <mergeCell ref="J13:J14"/>
    <mergeCell ref="K13:K14"/>
    <mergeCell ref="L13:L14"/>
    <mergeCell ref="A13:A14"/>
    <mergeCell ref="B13:B14"/>
    <mergeCell ref="C13:C14"/>
    <mergeCell ref="D13:D14"/>
    <mergeCell ref="E13:E14"/>
    <mergeCell ref="F13:F14"/>
    <mergeCell ref="G13:G14"/>
    <mergeCell ref="H13:H14"/>
    <mergeCell ref="I13:I14"/>
    <mergeCell ref="A10:A12"/>
    <mergeCell ref="B10:B12"/>
    <mergeCell ref="C10:C12"/>
    <mergeCell ref="D10:D12"/>
    <mergeCell ref="E10:E12"/>
    <mergeCell ref="F10:F12"/>
    <mergeCell ref="N10:N12"/>
    <mergeCell ref="O10:O12"/>
    <mergeCell ref="J10:J12"/>
    <mergeCell ref="K10:K12"/>
    <mergeCell ref="L10:L12"/>
    <mergeCell ref="Z4:Z9"/>
    <mergeCell ref="X4:X9"/>
    <mergeCell ref="V4:V9"/>
    <mergeCell ref="T4:T9"/>
    <mergeCell ref="S4:S9"/>
    <mergeCell ref="Q4:Q9"/>
    <mergeCell ref="O4:O9"/>
    <mergeCell ref="AU10:AU11"/>
    <mergeCell ref="Y10:Y12"/>
    <mergeCell ref="Z10:Z12"/>
    <mergeCell ref="AA10:AA12"/>
    <mergeCell ref="AB10:AB12"/>
    <mergeCell ref="V10:V12"/>
    <mergeCell ref="W10:W12"/>
    <mergeCell ref="X10:X12"/>
    <mergeCell ref="AS10:AS12"/>
    <mergeCell ref="P10:P12"/>
    <mergeCell ref="Q10:Q12"/>
    <mergeCell ref="R10:R12"/>
    <mergeCell ref="U10:U12"/>
    <mergeCell ref="G10:G12"/>
    <mergeCell ref="H10:H12"/>
    <mergeCell ref="I10:I12"/>
    <mergeCell ref="M10:M12"/>
    <mergeCell ref="S10:S12"/>
    <mergeCell ref="T10:T12"/>
    <mergeCell ref="A15:A16"/>
    <mergeCell ref="B15:B16"/>
    <mergeCell ref="C15:C16"/>
    <mergeCell ref="D15:D16"/>
    <mergeCell ref="E15:E16"/>
    <mergeCell ref="F15:F16"/>
    <mergeCell ref="G15:G16"/>
    <mergeCell ref="H15:H16"/>
    <mergeCell ref="I15:I16"/>
    <mergeCell ref="J15:J16"/>
    <mergeCell ref="K15:K16"/>
    <mergeCell ref="L15:L16"/>
    <mergeCell ref="M15:M16"/>
    <mergeCell ref="N15:N16"/>
    <mergeCell ref="O15:O16"/>
    <mergeCell ref="P15:P16"/>
    <mergeCell ref="Q15:Q16"/>
    <mergeCell ref="R15:R16"/>
    <mergeCell ref="AB15:AB16"/>
    <mergeCell ref="AS15:AS16"/>
    <mergeCell ref="AT15:AT16"/>
    <mergeCell ref="AQ2:AS3"/>
    <mergeCell ref="AT2:AT3"/>
    <mergeCell ref="S15:S16"/>
    <mergeCell ref="T15:T16"/>
    <mergeCell ref="U15:U16"/>
    <mergeCell ref="V15:V16"/>
    <mergeCell ref="W15:W16"/>
    <mergeCell ref="X15:X16"/>
    <mergeCell ref="Y15:Y16"/>
    <mergeCell ref="Z15:Z16"/>
    <mergeCell ref="AA15:AA16"/>
    <mergeCell ref="W4:W8"/>
    <mergeCell ref="Y4:Y8"/>
    <mergeCell ref="AT13:AT14"/>
    <mergeCell ref="U4:U8"/>
    <mergeCell ref="AB4:AB9"/>
    <mergeCell ref="AS4:AS9"/>
    <mergeCell ref="AT4:AT9"/>
    <mergeCell ref="AC2:AC3"/>
    <mergeCell ref="AD2:AG2"/>
    <mergeCell ref="AI3:AJ3"/>
    <mergeCell ref="AA13:AA14"/>
    <mergeCell ref="AN3:AO3"/>
    <mergeCell ref="A1:T2"/>
    <mergeCell ref="AC1:AP1"/>
    <mergeCell ref="B4:B9"/>
    <mergeCell ref="A4:A9"/>
    <mergeCell ref="N4:N8"/>
    <mergeCell ref="P4:P8"/>
    <mergeCell ref="BA2:CD2"/>
    <mergeCell ref="AU1:CD1"/>
    <mergeCell ref="AA4:AA9"/>
    <mergeCell ref="R4:R8"/>
    <mergeCell ref="AZ2:AZ3"/>
    <mergeCell ref="AU2:AV3"/>
    <mergeCell ref="AW2:AW3"/>
    <mergeCell ref="AX2:AX3"/>
    <mergeCell ref="AY2:AY3"/>
    <mergeCell ref="AR1:AT1"/>
    <mergeCell ref="G3:H3"/>
    <mergeCell ref="AH2:AH3"/>
    <mergeCell ref="AI2:AP2"/>
    <mergeCell ref="U1:AB2"/>
    <mergeCell ref="AK3:AL3"/>
    <mergeCell ref="AT10:AT12"/>
  </mergeCells>
  <conditionalFormatting sqref="AC4:AC9 AQ4:AR16">
    <cfRule type="containsText" dxfId="516" priority="1108" operator="containsText" text="ALTA">
      <formula>NOT(ISERROR(SEARCH("ALTA",AC4)))</formula>
    </cfRule>
    <cfRule type="containsText" dxfId="515" priority="1107" operator="containsText" text="MEDIA">
      <formula>NOT(ISERROR(SEARCH("MEDIA",AC4)))</formula>
    </cfRule>
  </conditionalFormatting>
  <conditionalFormatting sqref="AC13:AC17">
    <cfRule type="containsText" dxfId="514" priority="71" operator="containsText" text="ALTA">
      <formula>NOT(ISERROR(SEARCH("ALTA",AC13)))</formula>
    </cfRule>
    <cfRule type="containsText" dxfId="513" priority="69" operator="containsText" text="BAJA">
      <formula>NOT(ISERROR(SEARCH("BAJA",AC13)))</formula>
    </cfRule>
    <cfRule type="containsText" dxfId="512" priority="70" operator="containsText" text="MEDIA">
      <formula>NOT(ISERROR(SEARCH("MEDIA",AC13)))</formula>
    </cfRule>
  </conditionalFormatting>
  <conditionalFormatting sqref="AH17:AH20">
    <cfRule type="containsText" dxfId="511" priority="11" operator="containsText" text="BAJA">
      <formula>NOT(ISERROR(SEARCH("BAJA",AH17)))</formula>
    </cfRule>
    <cfRule type="containsText" dxfId="510" priority="12" operator="containsText" text="MEDIA">
      <formula>NOT(ISERROR(SEARCH("MEDIA",AH17)))</formula>
    </cfRule>
    <cfRule type="containsText" dxfId="509" priority="13" operator="containsText" text="ALTA">
      <formula>NOT(ISERROR(SEARCH("ALTA",AH17)))</formula>
    </cfRule>
  </conditionalFormatting>
  <conditionalFormatting sqref="AI17:AJ18">
    <cfRule type="containsText" dxfId="508" priority="20" operator="containsText" text="BAJA">
      <formula>NOT(ISERROR(SEARCH("BAJA",AI17)))</formula>
    </cfRule>
    <cfRule type="containsText" dxfId="507" priority="21" operator="containsText" text="MEDIA">
      <formula>NOT(ISERROR(SEARCH("MEDIA",AI17)))</formula>
    </cfRule>
    <cfRule type="containsText" dxfId="506" priority="22" operator="containsText" text="ALTA">
      <formula>NOT(ISERROR(SEARCH("ALTA",AI17)))</formula>
    </cfRule>
  </conditionalFormatting>
  <conditionalFormatting sqref="AI10:AO12">
    <cfRule type="containsText" dxfId="505" priority="902" operator="containsText" text="ALTA">
      <formula>NOT(ISERROR(SEARCH("ALTA",AI10)))</formula>
    </cfRule>
  </conditionalFormatting>
  <conditionalFormatting sqref="AJ10:AJ11">
    <cfRule type="containsText" dxfId="504" priority="914" operator="containsText" text="ALTA">
      <formula>NOT(ISERROR(SEARCH("ALTA",AJ10)))</formula>
    </cfRule>
    <cfRule type="containsText" dxfId="503" priority="913" operator="containsText" text="MEDIA">
      <formula>NOT(ISERROR(SEARCH("MEDIA",AJ10)))</formula>
    </cfRule>
    <cfRule type="containsText" dxfId="502" priority="912" operator="containsText" text="BAJA">
      <formula>NOT(ISERROR(SEARCH("BAJA",AJ10)))</formula>
    </cfRule>
  </conditionalFormatting>
  <conditionalFormatting sqref="AJ13:AO14">
    <cfRule type="containsText" dxfId="501" priority="664" operator="containsText" text="BAJA">
      <formula>NOT(ISERROR(SEARCH("BAJA",AJ13)))</formula>
    </cfRule>
    <cfRule type="containsText" dxfId="500" priority="665" operator="containsText" text="MEDIA">
      <formula>NOT(ISERROR(SEARCH("MEDIA",AJ13)))</formula>
    </cfRule>
    <cfRule type="containsText" dxfId="499" priority="666" operator="containsText" text="ALTA">
      <formula>NOT(ISERROR(SEARCH("ALTA",AJ13)))</formula>
    </cfRule>
  </conditionalFormatting>
  <conditionalFormatting sqref="AJ16:AO16">
    <cfRule type="containsText" dxfId="498" priority="81" operator="containsText" text="BAJA">
      <formula>NOT(ISERROR(SEARCH("BAJA",AJ16)))</formula>
    </cfRule>
    <cfRule type="containsText" dxfId="497" priority="82" operator="containsText" text="MEDIA">
      <formula>NOT(ISERROR(SEARCH("MEDIA",AJ16)))</formula>
    </cfRule>
    <cfRule type="containsText" dxfId="496" priority="83" operator="containsText" text="ALTA">
      <formula>NOT(ISERROR(SEARCH("ALTA",AJ16)))</formula>
    </cfRule>
  </conditionalFormatting>
  <conditionalFormatting sqref="AK19:AL20">
    <cfRule type="containsText" dxfId="495" priority="4" operator="containsText" text="BAJA">
      <formula>NOT(ISERROR(SEARCH("BAJA",AK19)))</formula>
    </cfRule>
    <cfRule type="containsText" dxfId="494" priority="5" operator="containsText" text="MEDIA">
      <formula>NOT(ISERROR(SEARCH("MEDIA",AK19)))</formula>
    </cfRule>
    <cfRule type="containsText" dxfId="493" priority="6" operator="containsText" text="ALTA">
      <formula>NOT(ISERROR(SEARCH("ALTA",AK19)))</formula>
    </cfRule>
  </conditionalFormatting>
  <conditionalFormatting sqref="AL10:AL11">
    <cfRule type="containsText" dxfId="492" priority="892" operator="containsText" text="MEDIA">
      <formula>NOT(ISERROR(SEARCH("MEDIA",AL10)))</formula>
    </cfRule>
    <cfRule type="containsText" dxfId="491" priority="893" operator="containsText" text="ALTA">
      <formula>NOT(ISERROR(SEARCH("ALTA",AL10)))</formula>
    </cfRule>
    <cfRule type="containsText" dxfId="490" priority="891" operator="containsText" text="BAJA">
      <formula>NOT(ISERROR(SEARCH("BAJA",AL10)))</formula>
    </cfRule>
  </conditionalFormatting>
  <conditionalFormatting sqref="AL17">
    <cfRule type="containsText" dxfId="489" priority="29" operator="containsText" text="BAJA">
      <formula>NOT(ISERROR(SEARCH("BAJA",AL17)))</formula>
    </cfRule>
    <cfRule type="containsText" dxfId="488" priority="30" operator="containsText" text="MEDIA">
      <formula>NOT(ISERROR(SEARCH("MEDIA",AL17)))</formula>
    </cfRule>
    <cfRule type="containsText" dxfId="487" priority="31" operator="containsText" text="ALTA">
      <formula>NOT(ISERROR(SEARCH("ALTA",AL17)))</formula>
    </cfRule>
  </conditionalFormatting>
  <conditionalFormatting sqref="AL19:AL20 AR4:AR16">
    <cfRule type="cellIs" dxfId="486" priority="7" operator="greaterThan">
      <formula>75%</formula>
    </cfRule>
    <cfRule type="cellIs" dxfId="485" priority="8" operator="between">
      <formula>51%</formula>
      <formula>75%</formula>
    </cfRule>
  </conditionalFormatting>
  <conditionalFormatting sqref="AL16:AM16">
    <cfRule type="containsText" dxfId="484" priority="76" operator="containsText" text="MEDIA">
      <formula>NOT(ISERROR(SEARCH("MEDIA",AL16)))</formula>
    </cfRule>
    <cfRule type="containsText" dxfId="483" priority="77" operator="containsText" text="ALTA">
      <formula>NOT(ISERROR(SEARCH("ALTA",AL16)))</formula>
    </cfRule>
    <cfRule type="containsText" dxfId="482" priority="75" operator="containsText" text="BAJA">
      <formula>NOT(ISERROR(SEARCH("BAJA",AL16)))</formula>
    </cfRule>
  </conditionalFormatting>
  <conditionalFormatting sqref="AM10">
    <cfRule type="containsText" dxfId="481" priority="890" operator="containsText" text="ALTA">
      <formula>NOT(ISERROR(SEARCH("ALTA",AM10)))</formula>
    </cfRule>
    <cfRule type="containsText" dxfId="480" priority="889" operator="containsText" text="MEDIA">
      <formula>NOT(ISERROR(SEARCH("MEDIA",AM10)))</formula>
    </cfRule>
    <cfRule type="containsText" dxfId="479" priority="888" operator="containsText" text="BAJA">
      <formula>NOT(ISERROR(SEARCH("BAJA",AM10)))</formula>
    </cfRule>
  </conditionalFormatting>
  <conditionalFormatting sqref="AM13:AM14">
    <cfRule type="containsText" dxfId="478" priority="658" operator="containsText" text="BAJA">
      <formula>NOT(ISERROR(SEARCH("BAJA",AM13)))</formula>
    </cfRule>
    <cfRule type="containsText" dxfId="477" priority="659" operator="containsText" text="MEDIA">
      <formula>NOT(ISERROR(SEARCH("MEDIA",AM13)))</formula>
    </cfRule>
    <cfRule type="containsText" dxfId="476" priority="660" operator="containsText" text="ALTA">
      <formula>NOT(ISERROR(SEARCH("ALTA",AM13)))</formula>
    </cfRule>
  </conditionalFormatting>
  <conditionalFormatting sqref="AM17:AM18">
    <cfRule type="containsText" dxfId="475" priority="33" operator="containsText" text="MEDIA">
      <formula>NOT(ISERROR(SEARCH("MEDIA",AM17)))</formula>
    </cfRule>
    <cfRule type="containsText" dxfId="474" priority="34" operator="containsText" text="ALTA">
      <formula>NOT(ISERROR(SEARCH("ALTA",AM17)))</formula>
    </cfRule>
    <cfRule type="containsText" dxfId="473" priority="32" operator="containsText" text="BAJA">
      <formula>NOT(ISERROR(SEARCH("BAJA",AM17)))</formula>
    </cfRule>
  </conditionalFormatting>
  <conditionalFormatting sqref="AN10">
    <cfRule type="containsText" dxfId="472" priority="1094" operator="containsText" text="BAJA">
      <formula>NOT(ISERROR(SEARCH("BAJA",AN10)))</formula>
    </cfRule>
    <cfRule type="containsText" dxfId="471" priority="1095" operator="containsText" text="MEDIA">
      <formula>NOT(ISERROR(SEARCH("MEDIA",AN10)))</formula>
    </cfRule>
    <cfRule type="containsText" dxfId="470" priority="1096" operator="containsText" text="ALTA">
      <formula>NOT(ISERROR(SEARCH("ALTA",AN10)))</formula>
    </cfRule>
  </conditionalFormatting>
  <conditionalFormatting sqref="AN4:AO4">
    <cfRule type="containsText" dxfId="469" priority="1105" operator="containsText" text="ALTA">
      <formula>NOT(ISERROR(SEARCH("ALTA",AN4)))</formula>
    </cfRule>
    <cfRule type="containsText" dxfId="468" priority="1104" operator="containsText" text="MEDIA">
      <formula>NOT(ISERROR(SEARCH("MEDIA",AN4)))</formula>
    </cfRule>
    <cfRule type="containsText" dxfId="467" priority="1103" operator="containsText" text="BAJA">
      <formula>NOT(ISERROR(SEARCH("BAJA",AN4)))</formula>
    </cfRule>
  </conditionalFormatting>
  <conditionalFormatting sqref="AN13:AO13">
    <cfRule type="containsText" dxfId="466" priority="678" operator="containsText" text="ALTA">
      <formula>NOT(ISERROR(SEARCH("ALTA",AN13)))</formula>
    </cfRule>
    <cfRule type="containsText" dxfId="465" priority="676" operator="containsText" text="BAJA">
      <formula>NOT(ISERROR(SEARCH("BAJA",AN13)))</formula>
    </cfRule>
    <cfRule type="containsText" dxfId="464" priority="677" operator="containsText" text="MEDIA">
      <formula>NOT(ISERROR(SEARCH("MEDIA",AN13)))</formula>
    </cfRule>
  </conditionalFormatting>
  <conditionalFormatting sqref="AO5">
    <cfRule type="containsText" dxfId="463" priority="337" operator="containsText" text="ALTA">
      <formula>NOT(ISERROR(SEARCH("ALTA",AO5)))</formula>
    </cfRule>
    <cfRule type="containsText" dxfId="462" priority="336" operator="containsText" text="MEDIA">
      <formula>NOT(ISERROR(SEARCH("MEDIA",AO5)))</formula>
    </cfRule>
    <cfRule type="containsText" dxfId="461" priority="335" operator="containsText" text="BAJA">
      <formula>NOT(ISERROR(SEARCH("BAJA",AO5)))</formula>
    </cfRule>
  </conditionalFormatting>
  <conditionalFormatting sqref="AO6:AO11">
    <cfRule type="containsText" dxfId="460" priority="911" operator="containsText" text="ALTA">
      <formula>NOT(ISERROR(SEARCH("ALTA",AO6)))</formula>
    </cfRule>
  </conditionalFormatting>
  <conditionalFormatting sqref="AO6:AO12">
    <cfRule type="containsText" dxfId="459" priority="901" operator="containsText" text="MEDIA">
      <formula>NOT(ISERROR(SEARCH("MEDIA",AO6)))</formula>
    </cfRule>
    <cfRule type="containsText" dxfId="458" priority="900" operator="containsText" text="BAJA">
      <formula>NOT(ISERROR(SEARCH("BAJA",AO6)))</formula>
    </cfRule>
  </conditionalFormatting>
  <conditionalFormatting sqref="AO10:AO11">
    <cfRule type="containsText" dxfId="457" priority="910" operator="containsText" text="MEDIA">
      <formula>NOT(ISERROR(SEARCH("MEDIA",AO10)))</formula>
    </cfRule>
    <cfRule type="containsText" dxfId="456" priority="909" operator="containsText" text="BAJA">
      <formula>NOT(ISERROR(SEARCH("BAJA",AO10)))</formula>
    </cfRule>
  </conditionalFormatting>
  <conditionalFormatting sqref="AO11">
    <cfRule type="containsText" dxfId="455" priority="899" operator="containsText" text="ALTA">
      <formula>NOT(ISERROR(SEARCH("ALTA",AO11)))</formula>
    </cfRule>
    <cfRule type="containsText" dxfId="454" priority="897" operator="containsText" text="BAJA">
      <formula>NOT(ISERROR(SEARCH("BAJA",AO11)))</formula>
    </cfRule>
    <cfRule type="containsText" dxfId="453" priority="898" operator="containsText" text="MEDIA">
      <formula>NOT(ISERROR(SEARCH("MEDIA",AO11)))</formula>
    </cfRule>
  </conditionalFormatting>
  <conditionalFormatting sqref="AO14:AO16">
    <cfRule type="containsText" dxfId="452" priority="674" operator="containsText" text="MEDIA">
      <formula>NOT(ISERROR(SEARCH("MEDIA",AO14)))</formula>
    </cfRule>
    <cfRule type="containsText" dxfId="451" priority="675" operator="containsText" text="ALTA">
      <formula>NOT(ISERROR(SEARCH("ALTA",AO14)))</formula>
    </cfRule>
    <cfRule type="containsText" dxfId="450" priority="673" operator="containsText" text="BAJA">
      <formula>NOT(ISERROR(SEARCH("BAJA",AO14)))</formula>
    </cfRule>
  </conditionalFormatting>
  <conditionalFormatting sqref="AQ17:AQ18">
    <cfRule type="containsText" dxfId="449" priority="54" operator="containsText" text="MEDIA">
      <formula>NOT(ISERROR(SEARCH("MEDIA",AQ17)))</formula>
    </cfRule>
    <cfRule type="containsText" dxfId="448" priority="53" operator="containsText" text="BAJA">
      <formula>NOT(ISERROR(SEARCH("BAJA",AQ17)))</formula>
    </cfRule>
    <cfRule type="containsText" dxfId="447" priority="55" operator="containsText" text="ALTA">
      <formula>NOT(ISERROR(SEARCH("ALTA",AQ17)))</formula>
    </cfRule>
    <cfRule type="cellIs" dxfId="446" priority="52" operator="between">
      <formula>0%</formula>
      <formula>25%</formula>
    </cfRule>
    <cfRule type="cellIs" dxfId="445" priority="51" operator="between">
      <formula>26%</formula>
      <formula>50%</formula>
    </cfRule>
    <cfRule type="cellIs" dxfId="444" priority="49" operator="greaterThan">
      <formula>75%</formula>
    </cfRule>
    <cfRule type="cellIs" dxfId="443" priority="50" operator="between">
      <formula>51%</formula>
      <formula>75%</formula>
    </cfRule>
  </conditionalFormatting>
  <conditionalFormatting sqref="AQ4:AR16 AC4:AC9">
    <cfRule type="containsText" dxfId="442" priority="1106" operator="containsText" text="BAJA">
      <formula>NOT(ISERROR(SEARCH("BAJA",AC4)))</formula>
    </cfRule>
  </conditionalFormatting>
  <conditionalFormatting sqref="AR4:AR16 AL19:AL20">
    <cfRule type="cellIs" dxfId="441" priority="10" operator="between">
      <formula>0%</formula>
      <formula>25%</formula>
    </cfRule>
    <cfRule type="cellIs" dxfId="440" priority="9" operator="between">
      <formula>26%</formula>
      <formula>50%</formula>
    </cfRule>
  </conditionalFormatting>
  <conditionalFormatting sqref="AV17">
    <cfRule type="containsText" dxfId="439" priority="14" operator="containsText" text="BAJA">
      <formula>NOT(ISERROR(SEARCH("BAJA",AV17)))</formula>
    </cfRule>
    <cfRule type="containsText" dxfId="438" priority="15" operator="containsText" text="MEDIA">
      <formula>NOT(ISERROR(SEARCH("MEDIA",AV17)))</formula>
    </cfRule>
    <cfRule type="containsText" dxfId="437" priority="16" operator="containsText" text="ALTA">
      <formula>NOT(ISERROR(SEARCH("ALTA",AV17)))</formula>
    </cfRule>
  </conditionalFormatting>
  <conditionalFormatting sqref="AW6">
    <cfRule type="containsText" dxfId="436" priority="130" operator="containsText" text="MEDIA">
      <formula>NOT(ISERROR(SEARCH("MEDIA",AW6)))</formula>
    </cfRule>
    <cfRule type="containsText" dxfId="435" priority="131" operator="containsText" text="ALTA">
      <formula>NOT(ISERROR(SEARCH("ALTA",AW6)))</formula>
    </cfRule>
    <cfRule type="containsText" dxfId="434" priority="129" operator="containsText" text="BAJA">
      <formula>NOT(ISERROR(SEARCH("BAJA",AW6)))</formula>
    </cfRule>
  </conditionalFormatting>
  <conditionalFormatting sqref="AW12">
    <cfRule type="containsText" dxfId="433" priority="127" operator="containsText" text="MEDIA">
      <formula>NOT(ISERROR(SEARCH("MEDIA",AW12)))</formula>
    </cfRule>
    <cfRule type="containsText" dxfId="432" priority="128" operator="containsText" text="ALTA">
      <formula>NOT(ISERROR(SEARCH("ALTA",AW12)))</formula>
    </cfRule>
    <cfRule type="containsText" dxfId="431" priority="126" operator="containsText" text="BAJA">
      <formula>NOT(ISERROR(SEARCH("BAJA",AW12)))</formula>
    </cfRule>
  </conditionalFormatting>
  <conditionalFormatting sqref="AW17:AW18">
    <cfRule type="containsText" dxfId="430" priority="17" operator="containsText" text="BAJA">
      <formula>NOT(ISERROR(SEARCH("BAJA",AW17)))</formula>
    </cfRule>
    <cfRule type="containsText" dxfId="429" priority="18" operator="containsText" text="MEDIA">
      <formula>NOT(ISERROR(SEARCH("MEDIA",AW17)))</formula>
    </cfRule>
    <cfRule type="containsText" dxfId="428" priority="19" operator="containsText" text="ALTA">
      <formula>NOT(ISERROR(SEARCH("ALTA",AW17)))</formula>
    </cfRule>
  </conditionalFormatting>
  <dataValidations count="17">
    <dataValidation type="list" allowBlank="1" showInputMessage="1" showErrorMessage="1" sqref="A4 A15 A10 A13 A17:A19" xr:uid="{00000000-0002-0000-0E00-000000000000}">
      <formula1>"SI,NO"</formula1>
    </dataValidation>
    <dataValidation type="list" allowBlank="1" showInputMessage="1" showErrorMessage="1" sqref="AE19:AE20" xr:uid="{B46ED381-6903-4C42-9747-6E86267E3101}">
      <formula1>INDIRECT("IMPL[IMPLEMENTACION]")</formula1>
    </dataValidation>
    <dataValidation type="list" allowBlank="1" showInputMessage="1" showErrorMessage="1" sqref="AH19:AH20" xr:uid="{977B1F41-0104-4CC1-A159-19270B231AF5}">
      <formula1>INDIRECT("CONF[CONFIABLE]")</formula1>
    </dataValidation>
    <dataValidation type="list" allowBlank="1" showInputMessage="1" showErrorMessage="1" sqref="B19" xr:uid="{CF9485C0-CCF5-4427-8C7F-2018A9CC6539}">
      <formula1>INDIRECT("PROC[PROCESOS]")</formula1>
    </dataValidation>
    <dataValidation type="list" allowBlank="1" showInputMessage="1" showErrorMessage="1" sqref="D19" xr:uid="{0BFBEB18-1867-4501-8751-7BF7B6C143A0}">
      <formula1>INDIRECT("FACT[FACTOR]")</formula1>
    </dataValidation>
    <dataValidation type="list" allowBlank="1" showInputMessage="1" showErrorMessage="1" sqref="E19" xr:uid="{730DDEE6-BBAE-4E7E-9055-84D6E1ED48AB}">
      <formula1>INDIRECT("CLAS[CLASIFICACION]")</formula1>
    </dataValidation>
    <dataValidation type="list" allowBlank="1" showInputMessage="1" showErrorMessage="1" sqref="J19" xr:uid="{EC52C619-7FC2-4807-B110-0D27D57B2F3D}">
      <formula1>INDIRECT("PERI[PERIODICIDAD]")</formula1>
    </dataValidation>
    <dataValidation type="list" allowBlank="1" showInputMessage="1" showErrorMessage="1" sqref="M19" xr:uid="{50F18BD9-0428-46AE-BA8C-DE2E5209A325}">
      <formula1>INDIRECT("ECON[ECONO]")</formula1>
    </dataValidation>
    <dataValidation type="list" allowBlank="1" showInputMessage="1" showErrorMessage="1" sqref="O19" xr:uid="{EA301229-C783-4BD9-BC39-1C634F168595}">
      <formula1>INDIRECT("REPU[REPUT]")</formula1>
    </dataValidation>
    <dataValidation type="list" allowBlank="1" showInputMessage="1" showErrorMessage="1" sqref="Q19" xr:uid="{11109D6E-A7CF-476D-8A0F-A11ED0EF779D}">
      <formula1>INDIRECT("OPER[OPER]")</formula1>
    </dataValidation>
    <dataValidation type="list" allowBlank="1" showInputMessage="1" showErrorMessage="1" sqref="S19" xr:uid="{DEF3A470-F8A2-4E45-842F-590063829297}">
      <formula1>INDIRECT("ACTI[ACTIVO]")</formula1>
    </dataValidation>
    <dataValidation type="list" allowBlank="1" showInputMessage="1" showErrorMessage="1" sqref="T19" xr:uid="{8EC6BC84-2A53-4B48-8FAC-936D44BDC2EE}">
      <formula1>INDIRECT("CRIT[CRITERIO]")</formula1>
    </dataValidation>
    <dataValidation type="list" allowBlank="1" showInputMessage="1" showErrorMessage="1" sqref="AI19:AI20" xr:uid="{033F733C-DE18-4F7D-843F-DF2D6601D446}">
      <formula1>INDIRECT("DOCU[DOCUMENTADO]")</formula1>
    </dataValidation>
    <dataValidation type="list" allowBlank="1" showInputMessage="1" showErrorMessage="1" sqref="AN19 AT19" xr:uid="{3BA727E6-0EEA-4C66-B032-203E9F92DDE6}">
      <formula1>INDIRECT("TRAT[TRATAMIENTO]")</formula1>
    </dataValidation>
    <dataValidation type="list" allowBlank="1" showInputMessage="1" showErrorMessage="1" sqref="AP4:AP16" xr:uid="{00000000-0002-0000-0E00-000002000000}">
      <formula1>"Adecuado,Inadecuado"</formula1>
    </dataValidation>
    <dataValidation type="list" allowBlank="1" showInputMessage="1" showErrorMessage="1" sqref="AN4:AN16" xr:uid="{00000000-0002-0000-0E00-000003000000}">
      <formula1>"Asignado,No Asignado"</formula1>
    </dataValidation>
    <dataValidation type="list" allowBlank="1" showInputMessage="1" showErrorMessage="1" sqref="AF4:AF18" xr:uid="{00000000-0002-0000-0E00-00000400000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0E00-000005000000}">
          <x14:formula1>
            <xm:f>Listas!$B$2:$B$7</xm:f>
          </x14:formula1>
          <xm:sqref>D4 D10 D13 D15 D17:D18</xm:sqref>
        </x14:dataValidation>
        <x14:dataValidation type="list" allowBlank="1" showInputMessage="1" showErrorMessage="1" xr:uid="{00000000-0002-0000-0E00-000006000000}">
          <x14:formula1>
            <xm:f>Listas!$J$2:$J$6</xm:f>
          </x14:formula1>
          <xm:sqref>AT4 AT10 AT13 AT15</xm:sqref>
        </x14:dataValidation>
        <x14:dataValidation type="list" allowBlank="1" showInputMessage="1" showErrorMessage="1" xr:uid="{00000000-0002-0000-0E00-000007000000}">
          <x14:formula1>
            <xm:f>Listas!$C$2:$C$8</xm:f>
          </x14:formula1>
          <xm:sqref>E4 E10 E13 E15 E17:E18</xm:sqref>
        </x14:dataValidation>
        <x14:dataValidation type="list" allowBlank="1" showInputMessage="1" showErrorMessage="1" xr:uid="{00000000-0002-0000-0E00-000008000000}">
          <x14:formula1>
            <xm:f>Listas!$G$2:$G$11</xm:f>
          </x14:formula1>
          <xm:sqref>C4 C10:C18</xm:sqref>
        </x14:dataValidation>
        <x14:dataValidation type="list" allowBlank="1" showInputMessage="1" showErrorMessage="1" xr:uid="{00000000-0002-0000-0E00-00000B000000}">
          <x14:formula1>
            <xm:f>Listas!$F$2:$F$4</xm:f>
          </x14:formula1>
          <xm:sqref>AD4:AD16</xm:sqref>
        </x14:dataValidation>
        <x14:dataValidation type="list" allowBlank="1" showInputMessage="1" showErrorMessage="1" xr:uid="{00000000-0002-0000-0E00-00000C000000}">
          <x14:formula1>
            <xm:f>Listas!$P$2:$P$7</xm:f>
          </x14:formula1>
          <xm:sqref>Q4 Q10 Q13:Q18</xm:sqref>
        </x14:dataValidation>
        <x14:dataValidation type="list" allowBlank="1" showInputMessage="1" showErrorMessage="1" xr:uid="{00000000-0002-0000-0E00-00000D000000}">
          <x14:formula1>
            <xm:f>Listas!$O$2:$O$7</xm:f>
          </x14:formula1>
          <xm:sqref>O4 O10 O13:O18</xm:sqref>
        </x14:dataValidation>
        <x14:dataValidation type="list" allowBlank="1" showInputMessage="1" showErrorMessage="1" xr:uid="{00000000-0002-0000-0E00-00000E000000}">
          <x14:formula1>
            <xm:f>Listas!$N$2:$N$7</xm:f>
          </x14:formula1>
          <xm:sqref>M4 M10 M13:M18</xm:sqref>
        </x14:dataValidation>
        <x14:dataValidation type="list" allowBlank="1" showInputMessage="1" showErrorMessage="1" xr:uid="{00000000-0002-0000-0E00-00000F000000}">
          <x14:formula1>
            <xm:f>Listas!$Q$2:$Q$8</xm:f>
          </x14:formula1>
          <xm:sqref>J4 J10 J13:J18</xm:sqref>
        </x14:dataValidation>
        <x14:dataValidation type="list" allowBlank="1" showInputMessage="1" showErrorMessage="1" xr:uid="{00000000-0002-0000-0E00-000010000000}">
          <x14:formula1>
            <xm:f>Listas!$K$2:$K$7</xm:f>
          </x14:formula1>
          <xm:sqref>S4</xm:sqref>
        </x14:dataValidation>
        <x14:dataValidation type="list" allowBlank="1" showInputMessage="1" showErrorMessage="1" xr:uid="{00000000-0002-0000-0E00-000011000000}">
          <x14:formula1>
            <xm:f>Listas!$L$2:$L$5</xm:f>
          </x14:formula1>
          <xm:sqref>T4 T10:T18</xm:sqref>
        </x14:dataValidation>
        <x14:dataValidation type="list" allowBlank="1" showInputMessage="1" showErrorMessage="1" xr:uid="{00000000-0002-0000-0E00-000012000000}">
          <x14:formula1>
            <xm:f>Listas!$K$2:$K$6</xm:f>
          </x14:formula1>
          <xm:sqref>S18 S10:S16</xm:sqref>
        </x14:dataValidation>
        <x14:dataValidation type="list" allowBlank="1" showInputMessage="1" showErrorMessage="1" xr:uid="{00000000-0002-0000-0E00-000014000000}">
          <x14:formula1>
            <xm:f>Listas!$M$2:$M$15</xm:f>
          </x14:formula1>
          <xm:sqref>B4 B15 B13 B10 B17:B18</xm:sqref>
        </x14:dataValidation>
        <x14:dataValidation type="list" allowBlank="1" showInputMessage="1" showErrorMessage="1" xr:uid="{E56F1379-E31C-44C0-8E44-4AD64C1C390C}">
          <x14:formula1>
            <xm:f>Listas!$R$2:$R$3</xm:f>
          </x14:formula1>
          <xm:sqref>CA4:CA20 BV4:BV20 BQ4:BQ20 BB4:BB20 BG4:BG20 BL4:BL20</xm:sqref>
        </x14:dataValidation>
        <x14:dataValidation type="list" allowBlank="1" showInputMessage="1" showErrorMessage="1" xr:uid="{3C81BB0F-C47F-4413-8D55-838D6AD29409}">
          <x14:formula1>
            <xm:f>Listas!$K$2:$K$5</xm:f>
          </x14:formula1>
          <xm:sqref>S17</xm:sqref>
        </x14:dataValidation>
        <x14:dataValidation type="list" allowBlank="1" showInputMessage="1" showErrorMessage="1" xr:uid="{5B5B7158-31A6-4440-A370-6524662E04D8}">
          <x14:formula1>
            <xm:f>Listas!$G$2:$G$13</xm:f>
          </x14:formula1>
          <xm:sqref>C19:C20</xm:sqref>
        </x14:dataValidation>
        <x14:dataValidation type="list" allowBlank="1" showInputMessage="1" showErrorMessage="1" xr:uid="{00000000-0002-0000-0E00-000009000000}">
          <x14:formula1>
            <xm:f>Listas!$I$2:$I$3</xm:f>
          </x14:formula1>
          <xm:sqref>AK4:AK16</xm:sqref>
        </x14:dataValidation>
        <x14:dataValidation type="list" allowBlank="1" showInputMessage="1" showErrorMessage="1" xr:uid="{00000000-0002-0000-0E00-00000A000000}">
          <x14:formula1>
            <xm:f>Listas!$H$2:$H$3</xm:f>
          </x14:formula1>
          <xm:sqref>AI4:AI18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9CA24-C2B3-4422-88BE-901D8BB9F6A2}">
  <dimension ref="A1:CB234"/>
  <sheetViews>
    <sheetView topLeftCell="AC1" zoomScale="62" zoomScaleNormal="80" workbookViewId="0">
      <pane ySplit="3" topLeftCell="A8" activePane="bottomLeft" state="frozen"/>
      <selection activeCell="G4" sqref="G4:G13"/>
      <selection pane="bottomLeft" activeCell="AC9" sqref="AC9"/>
    </sheetView>
  </sheetViews>
  <sheetFormatPr baseColWidth="10" defaultColWidth="11.42578125" defaultRowHeight="15" x14ac:dyDescent="0.25"/>
  <cols>
    <col min="1" max="1" width="14.28515625" style="1" customWidth="1"/>
    <col min="2" max="2" width="16.5703125" style="6" customWidth="1"/>
    <col min="3" max="3" width="17.28515625" style="6" customWidth="1"/>
    <col min="4" max="4" width="9.7109375" style="6" customWidth="1"/>
    <col min="5" max="5" width="19.5703125" style="6" customWidth="1"/>
    <col min="6" max="6" width="44.28515625" style="2" customWidth="1"/>
    <col min="7" max="7" width="9.7109375" style="2" customWidth="1"/>
    <col min="8" max="8" width="32.5703125" style="2" customWidth="1"/>
    <col min="9" max="9" width="32.42578125" style="2" customWidth="1"/>
    <col min="10" max="10" width="17.28515625" style="2" customWidth="1"/>
    <col min="11" max="11" width="14.5703125" style="2" customWidth="1"/>
    <col min="12" max="12" width="18.7109375" style="2" customWidth="1"/>
    <col min="13" max="13" width="15.28515625" style="2" customWidth="1"/>
    <col min="14" max="14" width="3.42578125" style="2" hidden="1" customWidth="1"/>
    <col min="15" max="15" width="19.7109375" style="2" customWidth="1"/>
    <col min="16" max="16" width="3.42578125" style="2" hidden="1" customWidth="1"/>
    <col min="17" max="17" width="21.28515625" style="2" customWidth="1"/>
    <col min="18" max="18" width="3" style="2" hidden="1" customWidth="1"/>
    <col min="19" max="20" width="21.7109375" style="2" customWidth="1"/>
    <col min="21" max="21" width="10.28515625" style="2" hidden="1" customWidth="1"/>
    <col min="22" max="22" width="15" style="2" customWidth="1"/>
    <col min="23" max="23" width="5.7109375" style="21" hidden="1" customWidth="1"/>
    <col min="24" max="24" width="13.7109375" style="2" customWidth="1"/>
    <col min="25" max="25" width="5.7109375" style="21" hidden="1" customWidth="1"/>
    <col min="26" max="26" width="16.7109375" style="2" bestFit="1" customWidth="1"/>
    <col min="27" max="27" width="5.42578125" style="2" hidden="1" customWidth="1"/>
    <col min="28" max="28" width="34.28515625" style="2" customWidth="1"/>
    <col min="29" max="29" width="28" style="2" customWidth="1"/>
    <col min="30" max="30" width="10" style="2" bestFit="1" customWidth="1"/>
    <col min="31" max="31" width="8.42578125" style="21" customWidth="1"/>
    <col min="32" max="32" width="20.28515625" style="21" customWidth="1"/>
    <col min="33" max="33" width="9" style="21" customWidth="1"/>
    <col min="34" max="34" width="14.28515625" style="21" customWidth="1"/>
    <col min="35" max="35" width="16.42578125" style="2" customWidth="1"/>
    <col min="36" max="36" width="14.7109375" style="6" customWidth="1"/>
    <col min="37" max="37" width="24.7109375" style="2" customWidth="1"/>
    <col min="38" max="38" width="13.7109375" style="2" hidden="1" customWidth="1"/>
    <col min="39" max="39" width="13.7109375" style="24" customWidth="1"/>
    <col min="40" max="40" width="13.7109375" style="2" customWidth="1"/>
    <col min="41" max="41" width="15.28515625" style="2" customWidth="1"/>
    <col min="42" max="42" width="2.28515625" style="5" customWidth="1"/>
    <col min="43" max="43" width="49.28515625" style="5" customWidth="1"/>
    <col min="44" max="44" width="17" style="4" customWidth="1"/>
    <col min="45" max="45" width="11.5703125" style="3" customWidth="1"/>
    <col min="46" max="46" width="12.28515625" style="3" bestFit="1" customWidth="1"/>
    <col min="47" max="47" width="21.7109375" style="2" customWidth="1"/>
    <col min="48" max="48" width="14.7109375" style="1" customWidth="1"/>
    <col min="49" max="49" width="43.7109375" style="1" customWidth="1"/>
    <col min="50" max="50" width="14.7109375" style="1" customWidth="1"/>
    <col min="51" max="51" width="36.7109375" style="1" customWidth="1"/>
    <col min="52" max="52" width="24.42578125" style="1" customWidth="1"/>
    <col min="53" max="53" width="14.7109375" style="1" customWidth="1"/>
    <col min="54" max="54" width="33.5703125" style="1" customWidth="1"/>
    <col min="55" max="55" width="28.42578125" style="1" customWidth="1"/>
    <col min="56" max="56" width="11.42578125" style="1"/>
    <col min="57" max="57" width="27.5703125" style="1" customWidth="1"/>
    <col min="58" max="58" width="25.5703125" style="1" customWidth="1"/>
    <col min="59" max="59" width="11.42578125" style="1"/>
    <col min="60" max="60" width="24.28515625" style="1" customWidth="1"/>
    <col min="61" max="61" width="27" style="1" customWidth="1"/>
    <col min="62" max="62" width="25" style="1" customWidth="1"/>
    <col min="63" max="63" width="28.7109375" style="1" customWidth="1"/>
    <col min="64" max="64" width="24.28515625" style="1" customWidth="1"/>
    <col min="65" max="65" width="28.28515625" style="1" customWidth="1"/>
    <col min="66" max="66" width="11.42578125" style="1"/>
    <col min="67" max="67" width="27.5703125" style="1" customWidth="1"/>
    <col min="68" max="68" width="30.42578125" style="1" customWidth="1"/>
    <col min="69" max="69" width="29.85546875" style="1" customWidth="1"/>
    <col min="70" max="70" width="32.5703125" style="1" customWidth="1"/>
    <col min="71" max="242" width="11.42578125" style="1"/>
    <col min="243" max="243" width="21.7109375" style="1" customWidth="1"/>
    <col min="244" max="244" width="13.7109375" style="1" customWidth="1"/>
    <col min="245" max="245" width="38.7109375" style="1" customWidth="1"/>
    <col min="246" max="246" width="3" style="1" bestFit="1" customWidth="1"/>
    <col min="247" max="247" width="32.28515625" style="1" customWidth="1"/>
    <col min="248" max="248" width="46.28515625" style="1" customWidth="1"/>
    <col min="249" max="249" width="19" style="1" customWidth="1"/>
    <col min="250" max="250" width="0" style="1" hidden="1" customWidth="1"/>
    <col min="251" max="251" width="17.7109375" style="1" customWidth="1"/>
    <col min="252" max="252" width="0" style="1" hidden="1" customWidth="1"/>
    <col min="253" max="253" width="22.28515625" style="1" customWidth="1"/>
    <col min="254" max="254" width="5.28515625" style="1" customWidth="1"/>
    <col min="255" max="255" width="36.28515625" style="1" customWidth="1"/>
    <col min="256" max="256" width="5.7109375" style="1" customWidth="1"/>
    <col min="257" max="257" width="0" style="1" hidden="1" customWidth="1"/>
    <col min="258" max="258" width="20.7109375" style="1" customWidth="1"/>
    <col min="259" max="259" width="4.7109375" style="1" customWidth="1"/>
    <col min="260" max="260" width="0" style="1" hidden="1" customWidth="1"/>
    <col min="261" max="261" width="24.7109375" style="1" customWidth="1"/>
    <col min="262" max="262" width="12.28515625" style="1" customWidth="1"/>
    <col min="263" max="263" width="0" style="1" hidden="1" customWidth="1"/>
    <col min="264" max="264" width="3.42578125" style="1" customWidth="1"/>
    <col min="265" max="265" width="0" style="1" hidden="1" customWidth="1"/>
    <col min="266" max="266" width="17.7109375" style="1" customWidth="1"/>
    <col min="267" max="267" width="3.42578125" style="1" customWidth="1"/>
    <col min="268" max="268" width="0" style="1" hidden="1" customWidth="1"/>
    <col min="269" max="269" width="23.7109375" style="1" customWidth="1"/>
    <col min="270" max="270" width="10" style="1" customWidth="1"/>
    <col min="271" max="271" width="0" style="1" hidden="1" customWidth="1"/>
    <col min="272" max="273" width="14.7109375" style="1" customWidth="1"/>
    <col min="274" max="274" width="12.7109375" style="1" customWidth="1"/>
    <col min="275" max="275" width="3.28515625" style="1" customWidth="1"/>
    <col min="276" max="276" width="30.28515625" style="1" customWidth="1"/>
    <col min="277" max="277" width="5" style="1" customWidth="1"/>
    <col min="278" max="278" width="0" style="1" hidden="1" customWidth="1"/>
    <col min="279" max="279" width="14.28515625" style="1" customWidth="1"/>
    <col min="280" max="280" width="5.7109375" style="1" customWidth="1"/>
    <col min="281" max="281" width="0" style="1" hidden="1" customWidth="1"/>
    <col min="282" max="282" width="17.28515625" style="1" customWidth="1"/>
    <col min="283" max="283" width="12.7109375" style="1" customWidth="1"/>
    <col min="284" max="284" width="0" style="1" hidden="1" customWidth="1"/>
    <col min="285" max="285" width="5.28515625" style="1" customWidth="1"/>
    <col min="286" max="286" width="0" style="1" hidden="1" customWidth="1"/>
    <col min="287" max="287" width="17" style="1" customWidth="1"/>
    <col min="288" max="288" width="6.28515625" style="1" customWidth="1"/>
    <col min="289" max="289" width="0" style="1" hidden="1" customWidth="1"/>
    <col min="290" max="290" width="14.28515625" style="1" customWidth="1"/>
    <col min="291" max="291" width="7.5703125" style="1" customWidth="1"/>
    <col min="292" max="292" width="0" style="1" hidden="1" customWidth="1"/>
    <col min="293" max="294" width="14.28515625" style="1" customWidth="1"/>
    <col min="295" max="295" width="20.7109375" style="1" customWidth="1"/>
    <col min="296" max="296" width="14.42578125" style="1" customWidth="1"/>
    <col min="297" max="297" width="15" style="1" customWidth="1"/>
    <col min="298" max="298" width="2.7109375" style="1" customWidth="1"/>
    <col min="299" max="299" width="11.7109375" style="1" customWidth="1"/>
    <col min="300" max="300" width="11.5703125" style="1" customWidth="1"/>
    <col min="301" max="301" width="2.28515625" style="1" customWidth="1"/>
    <col min="302" max="302" width="41" style="1" customWidth="1"/>
    <col min="303" max="303" width="14.28515625" style="1" customWidth="1"/>
    <col min="304" max="305" width="11.5703125" style="1" customWidth="1"/>
    <col min="306" max="306" width="21.7109375" style="1" customWidth="1"/>
    <col min="307" max="498" width="11.42578125" style="1"/>
    <col min="499" max="499" width="21.7109375" style="1" customWidth="1"/>
    <col min="500" max="500" width="13.7109375" style="1" customWidth="1"/>
    <col min="501" max="501" width="38.7109375" style="1" customWidth="1"/>
    <col min="502" max="502" width="3" style="1" bestFit="1" customWidth="1"/>
    <col min="503" max="503" width="32.28515625" style="1" customWidth="1"/>
    <col min="504" max="504" width="46.28515625" style="1" customWidth="1"/>
    <col min="505" max="505" width="19" style="1" customWidth="1"/>
    <col min="506" max="506" width="0" style="1" hidden="1" customWidth="1"/>
    <col min="507" max="507" width="17.7109375" style="1" customWidth="1"/>
    <col min="508" max="508" width="0" style="1" hidden="1" customWidth="1"/>
    <col min="509" max="509" width="22.28515625" style="1" customWidth="1"/>
    <col min="510" max="510" width="5.28515625" style="1" customWidth="1"/>
    <col min="511" max="511" width="36.28515625" style="1" customWidth="1"/>
    <col min="512" max="512" width="5.7109375" style="1" customWidth="1"/>
    <col min="513" max="513" width="0" style="1" hidden="1" customWidth="1"/>
    <col min="514" max="514" width="20.7109375" style="1" customWidth="1"/>
    <col min="515" max="515" width="4.7109375" style="1" customWidth="1"/>
    <col min="516" max="516" width="0" style="1" hidden="1" customWidth="1"/>
    <col min="517" max="517" width="24.7109375" style="1" customWidth="1"/>
    <col min="518" max="518" width="12.28515625" style="1" customWidth="1"/>
    <col min="519" max="519" width="0" style="1" hidden="1" customWidth="1"/>
    <col min="520" max="520" width="3.42578125" style="1" customWidth="1"/>
    <col min="521" max="521" width="0" style="1" hidden="1" customWidth="1"/>
    <col min="522" max="522" width="17.7109375" style="1" customWidth="1"/>
    <col min="523" max="523" width="3.42578125" style="1" customWidth="1"/>
    <col min="524" max="524" width="0" style="1" hidden="1" customWidth="1"/>
    <col min="525" max="525" width="23.7109375" style="1" customWidth="1"/>
    <col min="526" max="526" width="10" style="1" customWidth="1"/>
    <col min="527" max="527" width="0" style="1" hidden="1" customWidth="1"/>
    <col min="528" max="529" width="14.7109375" style="1" customWidth="1"/>
    <col min="530" max="530" width="12.7109375" style="1" customWidth="1"/>
    <col min="531" max="531" width="3.28515625" style="1" customWidth="1"/>
    <col min="532" max="532" width="30.28515625" style="1" customWidth="1"/>
    <col min="533" max="533" width="5" style="1" customWidth="1"/>
    <col min="534" max="534" width="0" style="1" hidden="1" customWidth="1"/>
    <col min="535" max="535" width="14.28515625" style="1" customWidth="1"/>
    <col min="536" max="536" width="5.7109375" style="1" customWidth="1"/>
    <col min="537" max="537" width="0" style="1" hidden="1" customWidth="1"/>
    <col min="538" max="538" width="17.28515625" style="1" customWidth="1"/>
    <col min="539" max="539" width="12.7109375" style="1" customWidth="1"/>
    <col min="540" max="540" width="0" style="1" hidden="1" customWidth="1"/>
    <col min="541" max="541" width="5.28515625" style="1" customWidth="1"/>
    <col min="542" max="542" width="0" style="1" hidden="1" customWidth="1"/>
    <col min="543" max="543" width="17" style="1" customWidth="1"/>
    <col min="544" max="544" width="6.28515625" style="1" customWidth="1"/>
    <col min="545" max="545" width="0" style="1" hidden="1" customWidth="1"/>
    <col min="546" max="546" width="14.28515625" style="1" customWidth="1"/>
    <col min="547" max="547" width="7.5703125" style="1" customWidth="1"/>
    <col min="548" max="548" width="0" style="1" hidden="1" customWidth="1"/>
    <col min="549" max="550" width="14.28515625" style="1" customWidth="1"/>
    <col min="551" max="551" width="20.7109375" style="1" customWidth="1"/>
    <col min="552" max="552" width="14.42578125" style="1" customWidth="1"/>
    <col min="553" max="553" width="15" style="1" customWidth="1"/>
    <col min="554" max="554" width="2.7109375" style="1" customWidth="1"/>
    <col min="555" max="555" width="11.7109375" style="1" customWidth="1"/>
    <col min="556" max="556" width="11.5703125" style="1" customWidth="1"/>
    <col min="557" max="557" width="2.28515625" style="1" customWidth="1"/>
    <col min="558" max="558" width="41" style="1" customWidth="1"/>
    <col min="559" max="559" width="14.28515625" style="1" customWidth="1"/>
    <col min="560" max="561" width="11.5703125" style="1" customWidth="1"/>
    <col min="562" max="562" width="21.7109375" style="1" customWidth="1"/>
    <col min="563" max="754" width="11.42578125" style="1"/>
    <col min="755" max="755" width="21.7109375" style="1" customWidth="1"/>
    <col min="756" max="756" width="13.7109375" style="1" customWidth="1"/>
    <col min="757" max="757" width="38.7109375" style="1" customWidth="1"/>
    <col min="758" max="758" width="3" style="1" bestFit="1" customWidth="1"/>
    <col min="759" max="759" width="32.28515625" style="1" customWidth="1"/>
    <col min="760" max="760" width="46.28515625" style="1" customWidth="1"/>
    <col min="761" max="761" width="19" style="1" customWidth="1"/>
    <col min="762" max="762" width="0" style="1" hidden="1" customWidth="1"/>
    <col min="763" max="763" width="17.7109375" style="1" customWidth="1"/>
    <col min="764" max="764" width="0" style="1" hidden="1" customWidth="1"/>
    <col min="765" max="765" width="22.28515625" style="1" customWidth="1"/>
    <col min="766" max="766" width="5.28515625" style="1" customWidth="1"/>
    <col min="767" max="767" width="36.28515625" style="1" customWidth="1"/>
    <col min="768" max="768" width="5.7109375" style="1" customWidth="1"/>
    <col min="769" max="769" width="0" style="1" hidden="1" customWidth="1"/>
    <col min="770" max="770" width="20.7109375" style="1" customWidth="1"/>
    <col min="771" max="771" width="4.7109375" style="1" customWidth="1"/>
    <col min="772" max="772" width="0" style="1" hidden="1" customWidth="1"/>
    <col min="773" max="773" width="24.7109375" style="1" customWidth="1"/>
    <col min="774" max="774" width="12.28515625" style="1" customWidth="1"/>
    <col min="775" max="775" width="0" style="1" hidden="1" customWidth="1"/>
    <col min="776" max="776" width="3.42578125" style="1" customWidth="1"/>
    <col min="777" max="777" width="0" style="1" hidden="1" customWidth="1"/>
    <col min="778" max="778" width="17.7109375" style="1" customWidth="1"/>
    <col min="779" max="779" width="3.42578125" style="1" customWidth="1"/>
    <col min="780" max="780" width="0" style="1" hidden="1" customWidth="1"/>
    <col min="781" max="781" width="23.7109375" style="1" customWidth="1"/>
    <col min="782" max="782" width="10" style="1" customWidth="1"/>
    <col min="783" max="783" width="0" style="1" hidden="1" customWidth="1"/>
    <col min="784" max="785" width="14.7109375" style="1" customWidth="1"/>
    <col min="786" max="786" width="12.7109375" style="1" customWidth="1"/>
    <col min="787" max="787" width="3.28515625" style="1" customWidth="1"/>
    <col min="788" max="788" width="30.28515625" style="1" customWidth="1"/>
    <col min="789" max="789" width="5" style="1" customWidth="1"/>
    <col min="790" max="790" width="0" style="1" hidden="1" customWidth="1"/>
    <col min="791" max="791" width="14.28515625" style="1" customWidth="1"/>
    <col min="792" max="792" width="5.7109375" style="1" customWidth="1"/>
    <col min="793" max="793" width="0" style="1" hidden="1" customWidth="1"/>
    <col min="794" max="794" width="17.28515625" style="1" customWidth="1"/>
    <col min="795" max="795" width="12.7109375" style="1" customWidth="1"/>
    <col min="796" max="796" width="0" style="1" hidden="1" customWidth="1"/>
    <col min="797" max="797" width="5.28515625" style="1" customWidth="1"/>
    <col min="798" max="798" width="0" style="1" hidden="1" customWidth="1"/>
    <col min="799" max="799" width="17" style="1" customWidth="1"/>
    <col min="800" max="800" width="6.28515625" style="1" customWidth="1"/>
    <col min="801" max="801" width="0" style="1" hidden="1" customWidth="1"/>
    <col min="802" max="802" width="14.28515625" style="1" customWidth="1"/>
    <col min="803" max="803" width="7.5703125" style="1" customWidth="1"/>
    <col min="804" max="804" width="0" style="1" hidden="1" customWidth="1"/>
    <col min="805" max="806" width="14.28515625" style="1" customWidth="1"/>
    <col min="807" max="807" width="20.7109375" style="1" customWidth="1"/>
    <col min="808" max="808" width="14.42578125" style="1" customWidth="1"/>
    <col min="809" max="809" width="15" style="1" customWidth="1"/>
    <col min="810" max="810" width="2.7109375" style="1" customWidth="1"/>
    <col min="811" max="811" width="11.7109375" style="1" customWidth="1"/>
    <col min="812" max="812" width="11.5703125" style="1" customWidth="1"/>
    <col min="813" max="813" width="2.28515625" style="1" customWidth="1"/>
    <col min="814" max="814" width="41" style="1" customWidth="1"/>
    <col min="815" max="815" width="14.28515625" style="1" customWidth="1"/>
    <col min="816" max="817" width="11.5703125" style="1" customWidth="1"/>
    <col min="818" max="818" width="21.7109375" style="1" customWidth="1"/>
    <col min="819" max="1010" width="11.42578125" style="1"/>
    <col min="1011" max="1011" width="21.7109375" style="1" customWidth="1"/>
    <col min="1012" max="1012" width="13.7109375" style="1" customWidth="1"/>
    <col min="1013" max="1013" width="38.7109375" style="1" customWidth="1"/>
    <col min="1014" max="1014" width="3" style="1" bestFit="1" customWidth="1"/>
    <col min="1015" max="1015" width="32.28515625" style="1" customWidth="1"/>
    <col min="1016" max="1016" width="46.28515625" style="1" customWidth="1"/>
    <col min="1017" max="1017" width="19" style="1" customWidth="1"/>
    <col min="1018" max="1018" width="0" style="1" hidden="1" customWidth="1"/>
    <col min="1019" max="1019" width="17.7109375" style="1" customWidth="1"/>
    <col min="1020" max="1020" width="0" style="1" hidden="1" customWidth="1"/>
    <col min="1021" max="1021" width="22.28515625" style="1" customWidth="1"/>
    <col min="1022" max="1022" width="5.28515625" style="1" customWidth="1"/>
    <col min="1023" max="1023" width="36.28515625" style="1" customWidth="1"/>
    <col min="1024" max="1024" width="5.7109375" style="1" customWidth="1"/>
    <col min="1025" max="1025" width="0" style="1" hidden="1" customWidth="1"/>
    <col min="1026" max="1026" width="20.7109375" style="1" customWidth="1"/>
    <col min="1027" max="1027" width="4.7109375" style="1" customWidth="1"/>
    <col min="1028" max="1028" width="0" style="1" hidden="1" customWidth="1"/>
    <col min="1029" max="1029" width="24.7109375" style="1" customWidth="1"/>
    <col min="1030" max="1030" width="12.28515625" style="1" customWidth="1"/>
    <col min="1031" max="1031" width="0" style="1" hidden="1" customWidth="1"/>
    <col min="1032" max="1032" width="3.42578125" style="1" customWidth="1"/>
    <col min="1033" max="1033" width="0" style="1" hidden="1" customWidth="1"/>
    <col min="1034" max="1034" width="17.7109375" style="1" customWidth="1"/>
    <col min="1035" max="1035" width="3.42578125" style="1" customWidth="1"/>
    <col min="1036" max="1036" width="0" style="1" hidden="1" customWidth="1"/>
    <col min="1037" max="1037" width="23.7109375" style="1" customWidth="1"/>
    <col min="1038" max="1038" width="10" style="1" customWidth="1"/>
    <col min="1039" max="1039" width="0" style="1" hidden="1" customWidth="1"/>
    <col min="1040" max="1041" width="14.7109375" style="1" customWidth="1"/>
    <col min="1042" max="1042" width="12.7109375" style="1" customWidth="1"/>
    <col min="1043" max="1043" width="3.28515625" style="1" customWidth="1"/>
    <col min="1044" max="1044" width="30.28515625" style="1" customWidth="1"/>
    <col min="1045" max="1045" width="5" style="1" customWidth="1"/>
    <col min="1046" max="1046" width="0" style="1" hidden="1" customWidth="1"/>
    <col min="1047" max="1047" width="14.28515625" style="1" customWidth="1"/>
    <col min="1048" max="1048" width="5.7109375" style="1" customWidth="1"/>
    <col min="1049" max="1049" width="0" style="1" hidden="1" customWidth="1"/>
    <col min="1050" max="1050" width="17.28515625" style="1" customWidth="1"/>
    <col min="1051" max="1051" width="12.7109375" style="1" customWidth="1"/>
    <col min="1052" max="1052" width="0" style="1" hidden="1" customWidth="1"/>
    <col min="1053" max="1053" width="5.28515625" style="1" customWidth="1"/>
    <col min="1054" max="1054" width="0" style="1" hidden="1" customWidth="1"/>
    <col min="1055" max="1055" width="17" style="1" customWidth="1"/>
    <col min="1056" max="1056" width="6.28515625" style="1" customWidth="1"/>
    <col min="1057" max="1057" width="0" style="1" hidden="1" customWidth="1"/>
    <col min="1058" max="1058" width="14.28515625" style="1" customWidth="1"/>
    <col min="1059" max="1059" width="7.5703125" style="1" customWidth="1"/>
    <col min="1060" max="1060" width="0" style="1" hidden="1" customWidth="1"/>
    <col min="1061" max="1062" width="14.28515625" style="1" customWidth="1"/>
    <col min="1063" max="1063" width="20.7109375" style="1" customWidth="1"/>
    <col min="1064" max="1064" width="14.42578125" style="1" customWidth="1"/>
    <col min="1065" max="1065" width="15" style="1" customWidth="1"/>
    <col min="1066" max="1066" width="2.7109375" style="1" customWidth="1"/>
    <col min="1067" max="1067" width="11.7109375" style="1" customWidth="1"/>
    <col min="1068" max="1068" width="11.5703125" style="1" customWidth="1"/>
    <col min="1069" max="1069" width="2.28515625" style="1" customWidth="1"/>
    <col min="1070" max="1070" width="41" style="1" customWidth="1"/>
    <col min="1071" max="1071" width="14.28515625" style="1" customWidth="1"/>
    <col min="1072" max="1073" width="11.5703125" style="1" customWidth="1"/>
    <col min="1074" max="1074" width="21.7109375" style="1" customWidth="1"/>
    <col min="1075" max="1266" width="11.42578125" style="1"/>
    <col min="1267" max="1267" width="21.7109375" style="1" customWidth="1"/>
    <col min="1268" max="1268" width="13.7109375" style="1" customWidth="1"/>
    <col min="1269" max="1269" width="38.7109375" style="1" customWidth="1"/>
    <col min="1270" max="1270" width="3" style="1" bestFit="1" customWidth="1"/>
    <col min="1271" max="1271" width="32.28515625" style="1" customWidth="1"/>
    <col min="1272" max="1272" width="46.28515625" style="1" customWidth="1"/>
    <col min="1273" max="1273" width="19" style="1" customWidth="1"/>
    <col min="1274" max="1274" width="0" style="1" hidden="1" customWidth="1"/>
    <col min="1275" max="1275" width="17.7109375" style="1" customWidth="1"/>
    <col min="1276" max="1276" width="0" style="1" hidden="1" customWidth="1"/>
    <col min="1277" max="1277" width="22.28515625" style="1" customWidth="1"/>
    <col min="1278" max="1278" width="5.28515625" style="1" customWidth="1"/>
    <col min="1279" max="1279" width="36.28515625" style="1" customWidth="1"/>
    <col min="1280" max="1280" width="5.7109375" style="1" customWidth="1"/>
    <col min="1281" max="1281" width="0" style="1" hidden="1" customWidth="1"/>
    <col min="1282" max="1282" width="20.7109375" style="1" customWidth="1"/>
    <col min="1283" max="1283" width="4.7109375" style="1" customWidth="1"/>
    <col min="1284" max="1284" width="0" style="1" hidden="1" customWidth="1"/>
    <col min="1285" max="1285" width="24.7109375" style="1" customWidth="1"/>
    <col min="1286" max="1286" width="12.28515625" style="1" customWidth="1"/>
    <col min="1287" max="1287" width="0" style="1" hidden="1" customWidth="1"/>
    <col min="1288" max="1288" width="3.42578125" style="1" customWidth="1"/>
    <col min="1289" max="1289" width="0" style="1" hidden="1" customWidth="1"/>
    <col min="1290" max="1290" width="17.7109375" style="1" customWidth="1"/>
    <col min="1291" max="1291" width="3.42578125" style="1" customWidth="1"/>
    <col min="1292" max="1292" width="0" style="1" hidden="1" customWidth="1"/>
    <col min="1293" max="1293" width="23.7109375" style="1" customWidth="1"/>
    <col min="1294" max="1294" width="10" style="1" customWidth="1"/>
    <col min="1295" max="1295" width="0" style="1" hidden="1" customWidth="1"/>
    <col min="1296" max="1297" width="14.7109375" style="1" customWidth="1"/>
    <col min="1298" max="1298" width="12.7109375" style="1" customWidth="1"/>
    <col min="1299" max="1299" width="3.28515625" style="1" customWidth="1"/>
    <col min="1300" max="1300" width="30.28515625" style="1" customWidth="1"/>
    <col min="1301" max="1301" width="5" style="1" customWidth="1"/>
    <col min="1302" max="1302" width="0" style="1" hidden="1" customWidth="1"/>
    <col min="1303" max="1303" width="14.28515625" style="1" customWidth="1"/>
    <col min="1304" max="1304" width="5.7109375" style="1" customWidth="1"/>
    <col min="1305" max="1305" width="0" style="1" hidden="1" customWidth="1"/>
    <col min="1306" max="1306" width="17.28515625" style="1" customWidth="1"/>
    <col min="1307" max="1307" width="12.7109375" style="1" customWidth="1"/>
    <col min="1308" max="1308" width="0" style="1" hidden="1" customWidth="1"/>
    <col min="1309" max="1309" width="5.28515625" style="1" customWidth="1"/>
    <col min="1310" max="1310" width="0" style="1" hidden="1" customWidth="1"/>
    <col min="1311" max="1311" width="17" style="1" customWidth="1"/>
    <col min="1312" max="1312" width="6.28515625" style="1" customWidth="1"/>
    <col min="1313" max="1313" width="0" style="1" hidden="1" customWidth="1"/>
    <col min="1314" max="1314" width="14.28515625" style="1" customWidth="1"/>
    <col min="1315" max="1315" width="7.5703125" style="1" customWidth="1"/>
    <col min="1316" max="1316" width="0" style="1" hidden="1" customWidth="1"/>
    <col min="1317" max="1318" width="14.28515625" style="1" customWidth="1"/>
    <col min="1319" max="1319" width="20.7109375" style="1" customWidth="1"/>
    <col min="1320" max="1320" width="14.42578125" style="1" customWidth="1"/>
    <col min="1321" max="1321" width="15" style="1" customWidth="1"/>
    <col min="1322" max="1322" width="2.7109375" style="1" customWidth="1"/>
    <col min="1323" max="1323" width="11.7109375" style="1" customWidth="1"/>
    <col min="1324" max="1324" width="11.5703125" style="1" customWidth="1"/>
    <col min="1325" max="1325" width="2.28515625" style="1" customWidth="1"/>
    <col min="1326" max="1326" width="41" style="1" customWidth="1"/>
    <col min="1327" max="1327" width="14.28515625" style="1" customWidth="1"/>
    <col min="1328" max="1329" width="11.5703125" style="1" customWidth="1"/>
    <col min="1330" max="1330" width="21.7109375" style="1" customWidth="1"/>
    <col min="1331" max="1522" width="11.42578125" style="1"/>
    <col min="1523" max="1523" width="21.7109375" style="1" customWidth="1"/>
    <col min="1524" max="1524" width="13.7109375" style="1" customWidth="1"/>
    <col min="1525" max="1525" width="38.7109375" style="1" customWidth="1"/>
    <col min="1526" max="1526" width="3" style="1" bestFit="1" customWidth="1"/>
    <col min="1527" max="1527" width="32.28515625" style="1" customWidth="1"/>
    <col min="1528" max="1528" width="46.28515625" style="1" customWidth="1"/>
    <col min="1529" max="1529" width="19" style="1" customWidth="1"/>
    <col min="1530" max="1530" width="0" style="1" hidden="1" customWidth="1"/>
    <col min="1531" max="1531" width="17.7109375" style="1" customWidth="1"/>
    <col min="1532" max="1532" width="0" style="1" hidden="1" customWidth="1"/>
    <col min="1533" max="1533" width="22.28515625" style="1" customWidth="1"/>
    <col min="1534" max="1534" width="5.28515625" style="1" customWidth="1"/>
    <col min="1535" max="1535" width="36.28515625" style="1" customWidth="1"/>
    <col min="1536" max="1536" width="5.7109375" style="1" customWidth="1"/>
    <col min="1537" max="1537" width="0" style="1" hidden="1" customWidth="1"/>
    <col min="1538" max="1538" width="20.7109375" style="1" customWidth="1"/>
    <col min="1539" max="1539" width="4.7109375" style="1" customWidth="1"/>
    <col min="1540" max="1540" width="0" style="1" hidden="1" customWidth="1"/>
    <col min="1541" max="1541" width="24.7109375" style="1" customWidth="1"/>
    <col min="1542" max="1542" width="12.28515625" style="1" customWidth="1"/>
    <col min="1543" max="1543" width="0" style="1" hidden="1" customWidth="1"/>
    <col min="1544" max="1544" width="3.42578125" style="1" customWidth="1"/>
    <col min="1545" max="1545" width="0" style="1" hidden="1" customWidth="1"/>
    <col min="1546" max="1546" width="17.7109375" style="1" customWidth="1"/>
    <col min="1547" max="1547" width="3.42578125" style="1" customWidth="1"/>
    <col min="1548" max="1548" width="0" style="1" hidden="1" customWidth="1"/>
    <col min="1549" max="1549" width="23.7109375" style="1" customWidth="1"/>
    <col min="1550" max="1550" width="10" style="1" customWidth="1"/>
    <col min="1551" max="1551" width="0" style="1" hidden="1" customWidth="1"/>
    <col min="1552" max="1553" width="14.7109375" style="1" customWidth="1"/>
    <col min="1554" max="1554" width="12.7109375" style="1" customWidth="1"/>
    <col min="1555" max="1555" width="3.28515625" style="1" customWidth="1"/>
    <col min="1556" max="1556" width="30.28515625" style="1" customWidth="1"/>
    <col min="1557" max="1557" width="5" style="1" customWidth="1"/>
    <col min="1558" max="1558" width="0" style="1" hidden="1" customWidth="1"/>
    <col min="1559" max="1559" width="14.28515625" style="1" customWidth="1"/>
    <col min="1560" max="1560" width="5.7109375" style="1" customWidth="1"/>
    <col min="1561" max="1561" width="0" style="1" hidden="1" customWidth="1"/>
    <col min="1562" max="1562" width="17.28515625" style="1" customWidth="1"/>
    <col min="1563" max="1563" width="12.7109375" style="1" customWidth="1"/>
    <col min="1564" max="1564" width="0" style="1" hidden="1" customWidth="1"/>
    <col min="1565" max="1565" width="5.28515625" style="1" customWidth="1"/>
    <col min="1566" max="1566" width="0" style="1" hidden="1" customWidth="1"/>
    <col min="1567" max="1567" width="17" style="1" customWidth="1"/>
    <col min="1568" max="1568" width="6.28515625" style="1" customWidth="1"/>
    <col min="1569" max="1569" width="0" style="1" hidden="1" customWidth="1"/>
    <col min="1570" max="1570" width="14.28515625" style="1" customWidth="1"/>
    <col min="1571" max="1571" width="7.5703125" style="1" customWidth="1"/>
    <col min="1572" max="1572" width="0" style="1" hidden="1" customWidth="1"/>
    <col min="1573" max="1574" width="14.28515625" style="1" customWidth="1"/>
    <col min="1575" max="1575" width="20.7109375" style="1" customWidth="1"/>
    <col min="1576" max="1576" width="14.42578125" style="1" customWidth="1"/>
    <col min="1577" max="1577" width="15" style="1" customWidth="1"/>
    <col min="1578" max="1578" width="2.7109375" style="1" customWidth="1"/>
    <col min="1579" max="1579" width="11.7109375" style="1" customWidth="1"/>
    <col min="1580" max="1580" width="11.5703125" style="1" customWidth="1"/>
    <col min="1581" max="1581" width="2.28515625" style="1" customWidth="1"/>
    <col min="1582" max="1582" width="41" style="1" customWidth="1"/>
    <col min="1583" max="1583" width="14.28515625" style="1" customWidth="1"/>
    <col min="1584" max="1585" width="11.5703125" style="1" customWidth="1"/>
    <col min="1586" max="1586" width="21.7109375" style="1" customWidth="1"/>
    <col min="1587" max="1778" width="11.42578125" style="1"/>
    <col min="1779" max="1779" width="21.7109375" style="1" customWidth="1"/>
    <col min="1780" max="1780" width="13.7109375" style="1" customWidth="1"/>
    <col min="1781" max="1781" width="38.7109375" style="1" customWidth="1"/>
    <col min="1782" max="1782" width="3" style="1" bestFit="1" customWidth="1"/>
    <col min="1783" max="1783" width="32.28515625" style="1" customWidth="1"/>
    <col min="1784" max="1784" width="46.28515625" style="1" customWidth="1"/>
    <col min="1785" max="1785" width="19" style="1" customWidth="1"/>
    <col min="1786" max="1786" width="0" style="1" hidden="1" customWidth="1"/>
    <col min="1787" max="1787" width="17.7109375" style="1" customWidth="1"/>
    <col min="1788" max="1788" width="0" style="1" hidden="1" customWidth="1"/>
    <col min="1789" max="1789" width="22.28515625" style="1" customWidth="1"/>
    <col min="1790" max="1790" width="5.28515625" style="1" customWidth="1"/>
    <col min="1791" max="1791" width="36.28515625" style="1" customWidth="1"/>
    <col min="1792" max="1792" width="5.7109375" style="1" customWidth="1"/>
    <col min="1793" max="1793" width="0" style="1" hidden="1" customWidth="1"/>
    <col min="1794" max="1794" width="20.7109375" style="1" customWidth="1"/>
    <col min="1795" max="1795" width="4.7109375" style="1" customWidth="1"/>
    <col min="1796" max="1796" width="0" style="1" hidden="1" customWidth="1"/>
    <col min="1797" max="1797" width="24.7109375" style="1" customWidth="1"/>
    <col min="1798" max="1798" width="12.28515625" style="1" customWidth="1"/>
    <col min="1799" max="1799" width="0" style="1" hidden="1" customWidth="1"/>
    <col min="1800" max="1800" width="3.42578125" style="1" customWidth="1"/>
    <col min="1801" max="1801" width="0" style="1" hidden="1" customWidth="1"/>
    <col min="1802" max="1802" width="17.7109375" style="1" customWidth="1"/>
    <col min="1803" max="1803" width="3.42578125" style="1" customWidth="1"/>
    <col min="1804" max="1804" width="0" style="1" hidden="1" customWidth="1"/>
    <col min="1805" max="1805" width="23.7109375" style="1" customWidth="1"/>
    <col min="1806" max="1806" width="10" style="1" customWidth="1"/>
    <col min="1807" max="1807" width="0" style="1" hidden="1" customWidth="1"/>
    <col min="1808" max="1809" width="14.7109375" style="1" customWidth="1"/>
    <col min="1810" max="1810" width="12.7109375" style="1" customWidth="1"/>
    <col min="1811" max="1811" width="3.28515625" style="1" customWidth="1"/>
    <col min="1812" max="1812" width="30.28515625" style="1" customWidth="1"/>
    <col min="1813" max="1813" width="5" style="1" customWidth="1"/>
    <col min="1814" max="1814" width="0" style="1" hidden="1" customWidth="1"/>
    <col min="1815" max="1815" width="14.28515625" style="1" customWidth="1"/>
    <col min="1816" max="1816" width="5.7109375" style="1" customWidth="1"/>
    <col min="1817" max="1817" width="0" style="1" hidden="1" customWidth="1"/>
    <col min="1818" max="1818" width="17.28515625" style="1" customWidth="1"/>
    <col min="1819" max="1819" width="12.7109375" style="1" customWidth="1"/>
    <col min="1820" max="1820" width="0" style="1" hidden="1" customWidth="1"/>
    <col min="1821" max="1821" width="5.28515625" style="1" customWidth="1"/>
    <col min="1822" max="1822" width="0" style="1" hidden="1" customWidth="1"/>
    <col min="1823" max="1823" width="17" style="1" customWidth="1"/>
    <col min="1824" max="1824" width="6.28515625" style="1" customWidth="1"/>
    <col min="1825" max="1825" width="0" style="1" hidden="1" customWidth="1"/>
    <col min="1826" max="1826" width="14.28515625" style="1" customWidth="1"/>
    <col min="1827" max="1827" width="7.5703125" style="1" customWidth="1"/>
    <col min="1828" max="1828" width="0" style="1" hidden="1" customWidth="1"/>
    <col min="1829" max="1830" width="14.28515625" style="1" customWidth="1"/>
    <col min="1831" max="1831" width="20.7109375" style="1" customWidth="1"/>
    <col min="1832" max="1832" width="14.42578125" style="1" customWidth="1"/>
    <col min="1833" max="1833" width="15" style="1" customWidth="1"/>
    <col min="1834" max="1834" width="2.7109375" style="1" customWidth="1"/>
    <col min="1835" max="1835" width="11.7109375" style="1" customWidth="1"/>
    <col min="1836" max="1836" width="11.5703125" style="1" customWidth="1"/>
    <col min="1837" max="1837" width="2.28515625" style="1" customWidth="1"/>
    <col min="1838" max="1838" width="41" style="1" customWidth="1"/>
    <col min="1839" max="1839" width="14.28515625" style="1" customWidth="1"/>
    <col min="1840" max="1841" width="11.5703125" style="1" customWidth="1"/>
    <col min="1842" max="1842" width="21.7109375" style="1" customWidth="1"/>
    <col min="1843" max="2034" width="11.42578125" style="1"/>
    <col min="2035" max="2035" width="21.7109375" style="1" customWidth="1"/>
    <col min="2036" max="2036" width="13.7109375" style="1" customWidth="1"/>
    <col min="2037" max="2037" width="38.7109375" style="1" customWidth="1"/>
    <col min="2038" max="2038" width="3" style="1" bestFit="1" customWidth="1"/>
    <col min="2039" max="2039" width="32.28515625" style="1" customWidth="1"/>
    <col min="2040" max="2040" width="46.28515625" style="1" customWidth="1"/>
    <col min="2041" max="2041" width="19" style="1" customWidth="1"/>
    <col min="2042" max="2042" width="0" style="1" hidden="1" customWidth="1"/>
    <col min="2043" max="2043" width="17.7109375" style="1" customWidth="1"/>
    <col min="2044" max="2044" width="0" style="1" hidden="1" customWidth="1"/>
    <col min="2045" max="2045" width="22.28515625" style="1" customWidth="1"/>
    <col min="2046" max="2046" width="5.28515625" style="1" customWidth="1"/>
    <col min="2047" max="2047" width="36.28515625" style="1" customWidth="1"/>
    <col min="2048" max="2048" width="5.7109375" style="1" customWidth="1"/>
    <col min="2049" max="2049" width="0" style="1" hidden="1" customWidth="1"/>
    <col min="2050" max="2050" width="20.7109375" style="1" customWidth="1"/>
    <col min="2051" max="2051" width="4.7109375" style="1" customWidth="1"/>
    <col min="2052" max="2052" width="0" style="1" hidden="1" customWidth="1"/>
    <col min="2053" max="2053" width="24.7109375" style="1" customWidth="1"/>
    <col min="2054" max="2054" width="12.28515625" style="1" customWidth="1"/>
    <col min="2055" max="2055" width="0" style="1" hidden="1" customWidth="1"/>
    <col min="2056" max="2056" width="3.42578125" style="1" customWidth="1"/>
    <col min="2057" max="2057" width="0" style="1" hidden="1" customWidth="1"/>
    <col min="2058" max="2058" width="17.7109375" style="1" customWidth="1"/>
    <col min="2059" max="2059" width="3.42578125" style="1" customWidth="1"/>
    <col min="2060" max="2060" width="0" style="1" hidden="1" customWidth="1"/>
    <col min="2061" max="2061" width="23.7109375" style="1" customWidth="1"/>
    <col min="2062" max="2062" width="10" style="1" customWidth="1"/>
    <col min="2063" max="2063" width="0" style="1" hidden="1" customWidth="1"/>
    <col min="2064" max="2065" width="14.7109375" style="1" customWidth="1"/>
    <col min="2066" max="2066" width="12.7109375" style="1" customWidth="1"/>
    <col min="2067" max="2067" width="3.28515625" style="1" customWidth="1"/>
    <col min="2068" max="2068" width="30.28515625" style="1" customWidth="1"/>
    <col min="2069" max="2069" width="5" style="1" customWidth="1"/>
    <col min="2070" max="2070" width="0" style="1" hidden="1" customWidth="1"/>
    <col min="2071" max="2071" width="14.28515625" style="1" customWidth="1"/>
    <col min="2072" max="2072" width="5.7109375" style="1" customWidth="1"/>
    <col min="2073" max="2073" width="0" style="1" hidden="1" customWidth="1"/>
    <col min="2074" max="2074" width="17.28515625" style="1" customWidth="1"/>
    <col min="2075" max="2075" width="12.7109375" style="1" customWidth="1"/>
    <col min="2076" max="2076" width="0" style="1" hidden="1" customWidth="1"/>
    <col min="2077" max="2077" width="5.28515625" style="1" customWidth="1"/>
    <col min="2078" max="2078" width="0" style="1" hidden="1" customWidth="1"/>
    <col min="2079" max="2079" width="17" style="1" customWidth="1"/>
    <col min="2080" max="2080" width="6.28515625" style="1" customWidth="1"/>
    <col min="2081" max="2081" width="0" style="1" hidden="1" customWidth="1"/>
    <col min="2082" max="2082" width="14.28515625" style="1" customWidth="1"/>
    <col min="2083" max="2083" width="7.5703125" style="1" customWidth="1"/>
    <col min="2084" max="2084" width="0" style="1" hidden="1" customWidth="1"/>
    <col min="2085" max="2086" width="14.28515625" style="1" customWidth="1"/>
    <col min="2087" max="2087" width="20.7109375" style="1" customWidth="1"/>
    <col min="2088" max="2088" width="14.42578125" style="1" customWidth="1"/>
    <col min="2089" max="2089" width="15" style="1" customWidth="1"/>
    <col min="2090" max="2090" width="2.7109375" style="1" customWidth="1"/>
    <col min="2091" max="2091" width="11.7109375" style="1" customWidth="1"/>
    <col min="2092" max="2092" width="11.5703125" style="1" customWidth="1"/>
    <col min="2093" max="2093" width="2.28515625" style="1" customWidth="1"/>
    <col min="2094" max="2094" width="41" style="1" customWidth="1"/>
    <col min="2095" max="2095" width="14.28515625" style="1" customWidth="1"/>
    <col min="2096" max="2097" width="11.5703125" style="1" customWidth="1"/>
    <col min="2098" max="2098" width="21.7109375" style="1" customWidth="1"/>
    <col min="2099" max="2290" width="11.42578125" style="1"/>
    <col min="2291" max="2291" width="21.7109375" style="1" customWidth="1"/>
    <col min="2292" max="2292" width="13.7109375" style="1" customWidth="1"/>
    <col min="2293" max="2293" width="38.7109375" style="1" customWidth="1"/>
    <col min="2294" max="2294" width="3" style="1" bestFit="1" customWidth="1"/>
    <col min="2295" max="2295" width="32.28515625" style="1" customWidth="1"/>
    <col min="2296" max="2296" width="46.28515625" style="1" customWidth="1"/>
    <col min="2297" max="2297" width="19" style="1" customWidth="1"/>
    <col min="2298" max="2298" width="0" style="1" hidden="1" customWidth="1"/>
    <col min="2299" max="2299" width="17.7109375" style="1" customWidth="1"/>
    <col min="2300" max="2300" width="0" style="1" hidden="1" customWidth="1"/>
    <col min="2301" max="2301" width="22.28515625" style="1" customWidth="1"/>
    <col min="2302" max="2302" width="5.28515625" style="1" customWidth="1"/>
    <col min="2303" max="2303" width="36.28515625" style="1" customWidth="1"/>
    <col min="2304" max="2304" width="5.7109375" style="1" customWidth="1"/>
    <col min="2305" max="2305" width="0" style="1" hidden="1" customWidth="1"/>
    <col min="2306" max="2306" width="20.7109375" style="1" customWidth="1"/>
    <col min="2307" max="2307" width="4.7109375" style="1" customWidth="1"/>
    <col min="2308" max="2308" width="0" style="1" hidden="1" customWidth="1"/>
    <col min="2309" max="2309" width="24.7109375" style="1" customWidth="1"/>
    <col min="2310" max="2310" width="12.28515625" style="1" customWidth="1"/>
    <col min="2311" max="2311" width="0" style="1" hidden="1" customWidth="1"/>
    <col min="2312" max="2312" width="3.42578125" style="1" customWidth="1"/>
    <col min="2313" max="2313" width="0" style="1" hidden="1" customWidth="1"/>
    <col min="2314" max="2314" width="17.7109375" style="1" customWidth="1"/>
    <col min="2315" max="2315" width="3.42578125" style="1" customWidth="1"/>
    <col min="2316" max="2316" width="0" style="1" hidden="1" customWidth="1"/>
    <col min="2317" max="2317" width="23.7109375" style="1" customWidth="1"/>
    <col min="2318" max="2318" width="10" style="1" customWidth="1"/>
    <col min="2319" max="2319" width="0" style="1" hidden="1" customWidth="1"/>
    <col min="2320" max="2321" width="14.7109375" style="1" customWidth="1"/>
    <col min="2322" max="2322" width="12.7109375" style="1" customWidth="1"/>
    <col min="2323" max="2323" width="3.28515625" style="1" customWidth="1"/>
    <col min="2324" max="2324" width="30.28515625" style="1" customWidth="1"/>
    <col min="2325" max="2325" width="5" style="1" customWidth="1"/>
    <col min="2326" max="2326" width="0" style="1" hidden="1" customWidth="1"/>
    <col min="2327" max="2327" width="14.28515625" style="1" customWidth="1"/>
    <col min="2328" max="2328" width="5.7109375" style="1" customWidth="1"/>
    <col min="2329" max="2329" width="0" style="1" hidden="1" customWidth="1"/>
    <col min="2330" max="2330" width="17.28515625" style="1" customWidth="1"/>
    <col min="2331" max="2331" width="12.7109375" style="1" customWidth="1"/>
    <col min="2332" max="2332" width="0" style="1" hidden="1" customWidth="1"/>
    <col min="2333" max="2333" width="5.28515625" style="1" customWidth="1"/>
    <col min="2334" max="2334" width="0" style="1" hidden="1" customWidth="1"/>
    <col min="2335" max="2335" width="17" style="1" customWidth="1"/>
    <col min="2336" max="2336" width="6.28515625" style="1" customWidth="1"/>
    <col min="2337" max="2337" width="0" style="1" hidden="1" customWidth="1"/>
    <col min="2338" max="2338" width="14.28515625" style="1" customWidth="1"/>
    <col min="2339" max="2339" width="7.5703125" style="1" customWidth="1"/>
    <col min="2340" max="2340" width="0" style="1" hidden="1" customWidth="1"/>
    <col min="2341" max="2342" width="14.28515625" style="1" customWidth="1"/>
    <col min="2343" max="2343" width="20.7109375" style="1" customWidth="1"/>
    <col min="2344" max="2344" width="14.42578125" style="1" customWidth="1"/>
    <col min="2345" max="2345" width="15" style="1" customWidth="1"/>
    <col min="2346" max="2346" width="2.7109375" style="1" customWidth="1"/>
    <col min="2347" max="2347" width="11.7109375" style="1" customWidth="1"/>
    <col min="2348" max="2348" width="11.5703125" style="1" customWidth="1"/>
    <col min="2349" max="2349" width="2.28515625" style="1" customWidth="1"/>
    <col min="2350" max="2350" width="41" style="1" customWidth="1"/>
    <col min="2351" max="2351" width="14.28515625" style="1" customWidth="1"/>
    <col min="2352" max="2353" width="11.5703125" style="1" customWidth="1"/>
    <col min="2354" max="2354" width="21.7109375" style="1" customWidth="1"/>
    <col min="2355" max="2546" width="11.42578125" style="1"/>
    <col min="2547" max="2547" width="21.7109375" style="1" customWidth="1"/>
    <col min="2548" max="2548" width="13.7109375" style="1" customWidth="1"/>
    <col min="2549" max="2549" width="38.7109375" style="1" customWidth="1"/>
    <col min="2550" max="2550" width="3" style="1" bestFit="1" customWidth="1"/>
    <col min="2551" max="2551" width="32.28515625" style="1" customWidth="1"/>
    <col min="2552" max="2552" width="46.28515625" style="1" customWidth="1"/>
    <col min="2553" max="2553" width="19" style="1" customWidth="1"/>
    <col min="2554" max="2554" width="0" style="1" hidden="1" customWidth="1"/>
    <col min="2555" max="2555" width="17.7109375" style="1" customWidth="1"/>
    <col min="2556" max="2556" width="0" style="1" hidden="1" customWidth="1"/>
    <col min="2557" max="2557" width="22.28515625" style="1" customWidth="1"/>
    <col min="2558" max="2558" width="5.28515625" style="1" customWidth="1"/>
    <col min="2559" max="2559" width="36.28515625" style="1" customWidth="1"/>
    <col min="2560" max="2560" width="5.7109375" style="1" customWidth="1"/>
    <col min="2561" max="2561" width="0" style="1" hidden="1" customWidth="1"/>
    <col min="2562" max="2562" width="20.7109375" style="1" customWidth="1"/>
    <col min="2563" max="2563" width="4.7109375" style="1" customWidth="1"/>
    <col min="2564" max="2564" width="0" style="1" hidden="1" customWidth="1"/>
    <col min="2565" max="2565" width="24.7109375" style="1" customWidth="1"/>
    <col min="2566" max="2566" width="12.28515625" style="1" customWidth="1"/>
    <col min="2567" max="2567" width="0" style="1" hidden="1" customWidth="1"/>
    <col min="2568" max="2568" width="3.42578125" style="1" customWidth="1"/>
    <col min="2569" max="2569" width="0" style="1" hidden="1" customWidth="1"/>
    <col min="2570" max="2570" width="17.7109375" style="1" customWidth="1"/>
    <col min="2571" max="2571" width="3.42578125" style="1" customWidth="1"/>
    <col min="2572" max="2572" width="0" style="1" hidden="1" customWidth="1"/>
    <col min="2573" max="2573" width="23.7109375" style="1" customWidth="1"/>
    <col min="2574" max="2574" width="10" style="1" customWidth="1"/>
    <col min="2575" max="2575" width="0" style="1" hidden="1" customWidth="1"/>
    <col min="2576" max="2577" width="14.7109375" style="1" customWidth="1"/>
    <col min="2578" max="2578" width="12.7109375" style="1" customWidth="1"/>
    <col min="2579" max="2579" width="3.28515625" style="1" customWidth="1"/>
    <col min="2580" max="2580" width="30.28515625" style="1" customWidth="1"/>
    <col min="2581" max="2581" width="5" style="1" customWidth="1"/>
    <col min="2582" max="2582" width="0" style="1" hidden="1" customWidth="1"/>
    <col min="2583" max="2583" width="14.28515625" style="1" customWidth="1"/>
    <col min="2584" max="2584" width="5.7109375" style="1" customWidth="1"/>
    <col min="2585" max="2585" width="0" style="1" hidden="1" customWidth="1"/>
    <col min="2586" max="2586" width="17.28515625" style="1" customWidth="1"/>
    <col min="2587" max="2587" width="12.7109375" style="1" customWidth="1"/>
    <col min="2588" max="2588" width="0" style="1" hidden="1" customWidth="1"/>
    <col min="2589" max="2589" width="5.28515625" style="1" customWidth="1"/>
    <col min="2590" max="2590" width="0" style="1" hidden="1" customWidth="1"/>
    <col min="2591" max="2591" width="17" style="1" customWidth="1"/>
    <col min="2592" max="2592" width="6.28515625" style="1" customWidth="1"/>
    <col min="2593" max="2593" width="0" style="1" hidden="1" customWidth="1"/>
    <col min="2594" max="2594" width="14.28515625" style="1" customWidth="1"/>
    <col min="2595" max="2595" width="7.5703125" style="1" customWidth="1"/>
    <col min="2596" max="2596" width="0" style="1" hidden="1" customWidth="1"/>
    <col min="2597" max="2598" width="14.28515625" style="1" customWidth="1"/>
    <col min="2599" max="2599" width="20.7109375" style="1" customWidth="1"/>
    <col min="2600" max="2600" width="14.42578125" style="1" customWidth="1"/>
    <col min="2601" max="2601" width="15" style="1" customWidth="1"/>
    <col min="2602" max="2602" width="2.7109375" style="1" customWidth="1"/>
    <col min="2603" max="2603" width="11.7109375" style="1" customWidth="1"/>
    <col min="2604" max="2604" width="11.5703125" style="1" customWidth="1"/>
    <col min="2605" max="2605" width="2.28515625" style="1" customWidth="1"/>
    <col min="2606" max="2606" width="41" style="1" customWidth="1"/>
    <col min="2607" max="2607" width="14.28515625" style="1" customWidth="1"/>
    <col min="2608" max="2609" width="11.5703125" style="1" customWidth="1"/>
    <col min="2610" max="2610" width="21.7109375" style="1" customWidth="1"/>
    <col min="2611" max="2802" width="11.42578125" style="1"/>
    <col min="2803" max="2803" width="21.7109375" style="1" customWidth="1"/>
    <col min="2804" max="2804" width="13.7109375" style="1" customWidth="1"/>
    <col min="2805" max="2805" width="38.7109375" style="1" customWidth="1"/>
    <col min="2806" max="2806" width="3" style="1" bestFit="1" customWidth="1"/>
    <col min="2807" max="2807" width="32.28515625" style="1" customWidth="1"/>
    <col min="2808" max="2808" width="46.28515625" style="1" customWidth="1"/>
    <col min="2809" max="2809" width="19" style="1" customWidth="1"/>
    <col min="2810" max="2810" width="0" style="1" hidden="1" customWidth="1"/>
    <col min="2811" max="2811" width="17.7109375" style="1" customWidth="1"/>
    <col min="2812" max="2812" width="0" style="1" hidden="1" customWidth="1"/>
    <col min="2813" max="2813" width="22.28515625" style="1" customWidth="1"/>
    <col min="2814" max="2814" width="5.28515625" style="1" customWidth="1"/>
    <col min="2815" max="2815" width="36.28515625" style="1" customWidth="1"/>
    <col min="2816" max="2816" width="5.7109375" style="1" customWidth="1"/>
    <col min="2817" max="2817" width="0" style="1" hidden="1" customWidth="1"/>
    <col min="2818" max="2818" width="20.7109375" style="1" customWidth="1"/>
    <col min="2819" max="2819" width="4.7109375" style="1" customWidth="1"/>
    <col min="2820" max="2820" width="0" style="1" hidden="1" customWidth="1"/>
    <col min="2821" max="2821" width="24.7109375" style="1" customWidth="1"/>
    <col min="2822" max="2822" width="12.28515625" style="1" customWidth="1"/>
    <col min="2823" max="2823" width="0" style="1" hidden="1" customWidth="1"/>
    <col min="2824" max="2824" width="3.42578125" style="1" customWidth="1"/>
    <col min="2825" max="2825" width="0" style="1" hidden="1" customWidth="1"/>
    <col min="2826" max="2826" width="17.7109375" style="1" customWidth="1"/>
    <col min="2827" max="2827" width="3.42578125" style="1" customWidth="1"/>
    <col min="2828" max="2828" width="0" style="1" hidden="1" customWidth="1"/>
    <col min="2829" max="2829" width="23.7109375" style="1" customWidth="1"/>
    <col min="2830" max="2830" width="10" style="1" customWidth="1"/>
    <col min="2831" max="2831" width="0" style="1" hidden="1" customWidth="1"/>
    <col min="2832" max="2833" width="14.7109375" style="1" customWidth="1"/>
    <col min="2834" max="2834" width="12.7109375" style="1" customWidth="1"/>
    <col min="2835" max="2835" width="3.28515625" style="1" customWidth="1"/>
    <col min="2836" max="2836" width="30.28515625" style="1" customWidth="1"/>
    <col min="2837" max="2837" width="5" style="1" customWidth="1"/>
    <col min="2838" max="2838" width="0" style="1" hidden="1" customWidth="1"/>
    <col min="2839" max="2839" width="14.28515625" style="1" customWidth="1"/>
    <col min="2840" max="2840" width="5.7109375" style="1" customWidth="1"/>
    <col min="2841" max="2841" width="0" style="1" hidden="1" customWidth="1"/>
    <col min="2842" max="2842" width="17.28515625" style="1" customWidth="1"/>
    <col min="2843" max="2843" width="12.7109375" style="1" customWidth="1"/>
    <col min="2844" max="2844" width="0" style="1" hidden="1" customWidth="1"/>
    <col min="2845" max="2845" width="5.28515625" style="1" customWidth="1"/>
    <col min="2846" max="2846" width="0" style="1" hidden="1" customWidth="1"/>
    <col min="2847" max="2847" width="17" style="1" customWidth="1"/>
    <col min="2848" max="2848" width="6.28515625" style="1" customWidth="1"/>
    <col min="2849" max="2849" width="0" style="1" hidden="1" customWidth="1"/>
    <col min="2850" max="2850" width="14.28515625" style="1" customWidth="1"/>
    <col min="2851" max="2851" width="7.5703125" style="1" customWidth="1"/>
    <col min="2852" max="2852" width="0" style="1" hidden="1" customWidth="1"/>
    <col min="2853" max="2854" width="14.28515625" style="1" customWidth="1"/>
    <col min="2855" max="2855" width="20.7109375" style="1" customWidth="1"/>
    <col min="2856" max="2856" width="14.42578125" style="1" customWidth="1"/>
    <col min="2857" max="2857" width="15" style="1" customWidth="1"/>
    <col min="2858" max="2858" width="2.7109375" style="1" customWidth="1"/>
    <col min="2859" max="2859" width="11.7109375" style="1" customWidth="1"/>
    <col min="2860" max="2860" width="11.5703125" style="1" customWidth="1"/>
    <col min="2861" max="2861" width="2.28515625" style="1" customWidth="1"/>
    <col min="2862" max="2862" width="41" style="1" customWidth="1"/>
    <col min="2863" max="2863" width="14.28515625" style="1" customWidth="1"/>
    <col min="2864" max="2865" width="11.5703125" style="1" customWidth="1"/>
    <col min="2866" max="2866" width="21.7109375" style="1" customWidth="1"/>
    <col min="2867" max="3058" width="11.42578125" style="1"/>
    <col min="3059" max="3059" width="21.7109375" style="1" customWidth="1"/>
    <col min="3060" max="3060" width="13.7109375" style="1" customWidth="1"/>
    <col min="3061" max="3061" width="38.7109375" style="1" customWidth="1"/>
    <col min="3062" max="3062" width="3" style="1" bestFit="1" customWidth="1"/>
    <col min="3063" max="3063" width="32.28515625" style="1" customWidth="1"/>
    <col min="3064" max="3064" width="46.28515625" style="1" customWidth="1"/>
    <col min="3065" max="3065" width="19" style="1" customWidth="1"/>
    <col min="3066" max="3066" width="0" style="1" hidden="1" customWidth="1"/>
    <col min="3067" max="3067" width="17.7109375" style="1" customWidth="1"/>
    <col min="3068" max="3068" width="0" style="1" hidden="1" customWidth="1"/>
    <col min="3069" max="3069" width="22.28515625" style="1" customWidth="1"/>
    <col min="3070" max="3070" width="5.28515625" style="1" customWidth="1"/>
    <col min="3071" max="3071" width="36.28515625" style="1" customWidth="1"/>
    <col min="3072" max="3072" width="5.7109375" style="1" customWidth="1"/>
    <col min="3073" max="3073" width="0" style="1" hidden="1" customWidth="1"/>
    <col min="3074" max="3074" width="20.7109375" style="1" customWidth="1"/>
    <col min="3075" max="3075" width="4.7109375" style="1" customWidth="1"/>
    <col min="3076" max="3076" width="0" style="1" hidden="1" customWidth="1"/>
    <col min="3077" max="3077" width="24.7109375" style="1" customWidth="1"/>
    <col min="3078" max="3078" width="12.28515625" style="1" customWidth="1"/>
    <col min="3079" max="3079" width="0" style="1" hidden="1" customWidth="1"/>
    <col min="3080" max="3080" width="3.42578125" style="1" customWidth="1"/>
    <col min="3081" max="3081" width="0" style="1" hidden="1" customWidth="1"/>
    <col min="3082" max="3082" width="17.7109375" style="1" customWidth="1"/>
    <col min="3083" max="3083" width="3.42578125" style="1" customWidth="1"/>
    <col min="3084" max="3084" width="0" style="1" hidden="1" customWidth="1"/>
    <col min="3085" max="3085" width="23.7109375" style="1" customWidth="1"/>
    <col min="3086" max="3086" width="10" style="1" customWidth="1"/>
    <col min="3087" max="3087" width="0" style="1" hidden="1" customWidth="1"/>
    <col min="3088" max="3089" width="14.7109375" style="1" customWidth="1"/>
    <col min="3090" max="3090" width="12.7109375" style="1" customWidth="1"/>
    <col min="3091" max="3091" width="3.28515625" style="1" customWidth="1"/>
    <col min="3092" max="3092" width="30.28515625" style="1" customWidth="1"/>
    <col min="3093" max="3093" width="5" style="1" customWidth="1"/>
    <col min="3094" max="3094" width="0" style="1" hidden="1" customWidth="1"/>
    <col min="3095" max="3095" width="14.28515625" style="1" customWidth="1"/>
    <col min="3096" max="3096" width="5.7109375" style="1" customWidth="1"/>
    <col min="3097" max="3097" width="0" style="1" hidden="1" customWidth="1"/>
    <col min="3098" max="3098" width="17.28515625" style="1" customWidth="1"/>
    <col min="3099" max="3099" width="12.7109375" style="1" customWidth="1"/>
    <col min="3100" max="3100" width="0" style="1" hidden="1" customWidth="1"/>
    <col min="3101" max="3101" width="5.28515625" style="1" customWidth="1"/>
    <col min="3102" max="3102" width="0" style="1" hidden="1" customWidth="1"/>
    <col min="3103" max="3103" width="17" style="1" customWidth="1"/>
    <col min="3104" max="3104" width="6.28515625" style="1" customWidth="1"/>
    <col min="3105" max="3105" width="0" style="1" hidden="1" customWidth="1"/>
    <col min="3106" max="3106" width="14.28515625" style="1" customWidth="1"/>
    <col min="3107" max="3107" width="7.5703125" style="1" customWidth="1"/>
    <col min="3108" max="3108" width="0" style="1" hidden="1" customWidth="1"/>
    <col min="3109" max="3110" width="14.28515625" style="1" customWidth="1"/>
    <col min="3111" max="3111" width="20.7109375" style="1" customWidth="1"/>
    <col min="3112" max="3112" width="14.42578125" style="1" customWidth="1"/>
    <col min="3113" max="3113" width="15" style="1" customWidth="1"/>
    <col min="3114" max="3114" width="2.7109375" style="1" customWidth="1"/>
    <col min="3115" max="3115" width="11.7109375" style="1" customWidth="1"/>
    <col min="3116" max="3116" width="11.5703125" style="1" customWidth="1"/>
    <col min="3117" max="3117" width="2.28515625" style="1" customWidth="1"/>
    <col min="3118" max="3118" width="41" style="1" customWidth="1"/>
    <col min="3119" max="3119" width="14.28515625" style="1" customWidth="1"/>
    <col min="3120" max="3121" width="11.5703125" style="1" customWidth="1"/>
    <col min="3122" max="3122" width="21.7109375" style="1" customWidth="1"/>
    <col min="3123" max="3314" width="11.42578125" style="1"/>
    <col min="3315" max="3315" width="21.7109375" style="1" customWidth="1"/>
    <col min="3316" max="3316" width="13.7109375" style="1" customWidth="1"/>
    <col min="3317" max="3317" width="38.7109375" style="1" customWidth="1"/>
    <col min="3318" max="3318" width="3" style="1" bestFit="1" customWidth="1"/>
    <col min="3319" max="3319" width="32.28515625" style="1" customWidth="1"/>
    <col min="3320" max="3320" width="46.28515625" style="1" customWidth="1"/>
    <col min="3321" max="3321" width="19" style="1" customWidth="1"/>
    <col min="3322" max="3322" width="0" style="1" hidden="1" customWidth="1"/>
    <col min="3323" max="3323" width="17.7109375" style="1" customWidth="1"/>
    <col min="3324" max="3324" width="0" style="1" hidden="1" customWidth="1"/>
    <col min="3325" max="3325" width="22.28515625" style="1" customWidth="1"/>
    <col min="3326" max="3326" width="5.28515625" style="1" customWidth="1"/>
    <col min="3327" max="3327" width="36.28515625" style="1" customWidth="1"/>
    <col min="3328" max="3328" width="5.7109375" style="1" customWidth="1"/>
    <col min="3329" max="3329" width="0" style="1" hidden="1" customWidth="1"/>
    <col min="3330" max="3330" width="20.7109375" style="1" customWidth="1"/>
    <col min="3331" max="3331" width="4.7109375" style="1" customWidth="1"/>
    <col min="3332" max="3332" width="0" style="1" hidden="1" customWidth="1"/>
    <col min="3333" max="3333" width="24.7109375" style="1" customWidth="1"/>
    <col min="3334" max="3334" width="12.28515625" style="1" customWidth="1"/>
    <col min="3335" max="3335" width="0" style="1" hidden="1" customWidth="1"/>
    <col min="3336" max="3336" width="3.42578125" style="1" customWidth="1"/>
    <col min="3337" max="3337" width="0" style="1" hidden="1" customWidth="1"/>
    <col min="3338" max="3338" width="17.7109375" style="1" customWidth="1"/>
    <col min="3339" max="3339" width="3.42578125" style="1" customWidth="1"/>
    <col min="3340" max="3340" width="0" style="1" hidden="1" customWidth="1"/>
    <col min="3341" max="3341" width="23.7109375" style="1" customWidth="1"/>
    <col min="3342" max="3342" width="10" style="1" customWidth="1"/>
    <col min="3343" max="3343" width="0" style="1" hidden="1" customWidth="1"/>
    <col min="3344" max="3345" width="14.7109375" style="1" customWidth="1"/>
    <col min="3346" max="3346" width="12.7109375" style="1" customWidth="1"/>
    <col min="3347" max="3347" width="3.28515625" style="1" customWidth="1"/>
    <col min="3348" max="3348" width="30.28515625" style="1" customWidth="1"/>
    <col min="3349" max="3349" width="5" style="1" customWidth="1"/>
    <col min="3350" max="3350" width="0" style="1" hidden="1" customWidth="1"/>
    <col min="3351" max="3351" width="14.28515625" style="1" customWidth="1"/>
    <col min="3352" max="3352" width="5.7109375" style="1" customWidth="1"/>
    <col min="3353" max="3353" width="0" style="1" hidden="1" customWidth="1"/>
    <col min="3354" max="3354" width="17.28515625" style="1" customWidth="1"/>
    <col min="3355" max="3355" width="12.7109375" style="1" customWidth="1"/>
    <col min="3356" max="3356" width="0" style="1" hidden="1" customWidth="1"/>
    <col min="3357" max="3357" width="5.28515625" style="1" customWidth="1"/>
    <col min="3358" max="3358" width="0" style="1" hidden="1" customWidth="1"/>
    <col min="3359" max="3359" width="17" style="1" customWidth="1"/>
    <col min="3360" max="3360" width="6.28515625" style="1" customWidth="1"/>
    <col min="3361" max="3361" width="0" style="1" hidden="1" customWidth="1"/>
    <col min="3362" max="3362" width="14.28515625" style="1" customWidth="1"/>
    <col min="3363" max="3363" width="7.5703125" style="1" customWidth="1"/>
    <col min="3364" max="3364" width="0" style="1" hidden="1" customWidth="1"/>
    <col min="3365" max="3366" width="14.28515625" style="1" customWidth="1"/>
    <col min="3367" max="3367" width="20.7109375" style="1" customWidth="1"/>
    <col min="3368" max="3368" width="14.42578125" style="1" customWidth="1"/>
    <col min="3369" max="3369" width="15" style="1" customWidth="1"/>
    <col min="3370" max="3370" width="2.7109375" style="1" customWidth="1"/>
    <col min="3371" max="3371" width="11.7109375" style="1" customWidth="1"/>
    <col min="3372" max="3372" width="11.5703125" style="1" customWidth="1"/>
    <col min="3373" max="3373" width="2.28515625" style="1" customWidth="1"/>
    <col min="3374" max="3374" width="41" style="1" customWidth="1"/>
    <col min="3375" max="3375" width="14.28515625" style="1" customWidth="1"/>
    <col min="3376" max="3377" width="11.5703125" style="1" customWidth="1"/>
    <col min="3378" max="3378" width="21.7109375" style="1" customWidth="1"/>
    <col min="3379" max="3570" width="11.42578125" style="1"/>
    <col min="3571" max="3571" width="21.7109375" style="1" customWidth="1"/>
    <col min="3572" max="3572" width="13.7109375" style="1" customWidth="1"/>
    <col min="3573" max="3573" width="38.7109375" style="1" customWidth="1"/>
    <col min="3574" max="3574" width="3" style="1" bestFit="1" customWidth="1"/>
    <col min="3575" max="3575" width="32.28515625" style="1" customWidth="1"/>
    <col min="3576" max="3576" width="46.28515625" style="1" customWidth="1"/>
    <col min="3577" max="3577" width="19" style="1" customWidth="1"/>
    <col min="3578" max="3578" width="0" style="1" hidden="1" customWidth="1"/>
    <col min="3579" max="3579" width="17.7109375" style="1" customWidth="1"/>
    <col min="3580" max="3580" width="0" style="1" hidden="1" customWidth="1"/>
    <col min="3581" max="3581" width="22.28515625" style="1" customWidth="1"/>
    <col min="3582" max="3582" width="5.28515625" style="1" customWidth="1"/>
    <col min="3583" max="3583" width="36.28515625" style="1" customWidth="1"/>
    <col min="3584" max="3584" width="5.7109375" style="1" customWidth="1"/>
    <col min="3585" max="3585" width="0" style="1" hidden="1" customWidth="1"/>
    <col min="3586" max="3586" width="20.7109375" style="1" customWidth="1"/>
    <col min="3587" max="3587" width="4.7109375" style="1" customWidth="1"/>
    <col min="3588" max="3588" width="0" style="1" hidden="1" customWidth="1"/>
    <col min="3589" max="3589" width="24.7109375" style="1" customWidth="1"/>
    <col min="3590" max="3590" width="12.28515625" style="1" customWidth="1"/>
    <col min="3591" max="3591" width="0" style="1" hidden="1" customWidth="1"/>
    <col min="3592" max="3592" width="3.42578125" style="1" customWidth="1"/>
    <col min="3593" max="3593" width="0" style="1" hidden="1" customWidth="1"/>
    <col min="3594" max="3594" width="17.7109375" style="1" customWidth="1"/>
    <col min="3595" max="3595" width="3.42578125" style="1" customWidth="1"/>
    <col min="3596" max="3596" width="0" style="1" hidden="1" customWidth="1"/>
    <col min="3597" max="3597" width="23.7109375" style="1" customWidth="1"/>
    <col min="3598" max="3598" width="10" style="1" customWidth="1"/>
    <col min="3599" max="3599" width="0" style="1" hidden="1" customWidth="1"/>
    <col min="3600" max="3601" width="14.7109375" style="1" customWidth="1"/>
    <col min="3602" max="3602" width="12.7109375" style="1" customWidth="1"/>
    <col min="3603" max="3603" width="3.28515625" style="1" customWidth="1"/>
    <col min="3604" max="3604" width="30.28515625" style="1" customWidth="1"/>
    <col min="3605" max="3605" width="5" style="1" customWidth="1"/>
    <col min="3606" max="3606" width="0" style="1" hidden="1" customWidth="1"/>
    <col min="3607" max="3607" width="14.28515625" style="1" customWidth="1"/>
    <col min="3608" max="3608" width="5.7109375" style="1" customWidth="1"/>
    <col min="3609" max="3609" width="0" style="1" hidden="1" customWidth="1"/>
    <col min="3610" max="3610" width="17.28515625" style="1" customWidth="1"/>
    <col min="3611" max="3611" width="12.7109375" style="1" customWidth="1"/>
    <col min="3612" max="3612" width="0" style="1" hidden="1" customWidth="1"/>
    <col min="3613" max="3613" width="5.28515625" style="1" customWidth="1"/>
    <col min="3614" max="3614" width="0" style="1" hidden="1" customWidth="1"/>
    <col min="3615" max="3615" width="17" style="1" customWidth="1"/>
    <col min="3616" max="3616" width="6.28515625" style="1" customWidth="1"/>
    <col min="3617" max="3617" width="0" style="1" hidden="1" customWidth="1"/>
    <col min="3618" max="3618" width="14.28515625" style="1" customWidth="1"/>
    <col min="3619" max="3619" width="7.5703125" style="1" customWidth="1"/>
    <col min="3620" max="3620" width="0" style="1" hidden="1" customWidth="1"/>
    <col min="3621" max="3622" width="14.28515625" style="1" customWidth="1"/>
    <col min="3623" max="3623" width="20.7109375" style="1" customWidth="1"/>
    <col min="3624" max="3624" width="14.42578125" style="1" customWidth="1"/>
    <col min="3625" max="3625" width="15" style="1" customWidth="1"/>
    <col min="3626" max="3626" width="2.7109375" style="1" customWidth="1"/>
    <col min="3627" max="3627" width="11.7109375" style="1" customWidth="1"/>
    <col min="3628" max="3628" width="11.5703125" style="1" customWidth="1"/>
    <col min="3629" max="3629" width="2.28515625" style="1" customWidth="1"/>
    <col min="3630" max="3630" width="41" style="1" customWidth="1"/>
    <col min="3631" max="3631" width="14.28515625" style="1" customWidth="1"/>
    <col min="3632" max="3633" width="11.5703125" style="1" customWidth="1"/>
    <col min="3634" max="3634" width="21.7109375" style="1" customWidth="1"/>
    <col min="3635" max="3826" width="11.42578125" style="1"/>
    <col min="3827" max="3827" width="21.7109375" style="1" customWidth="1"/>
    <col min="3828" max="3828" width="13.7109375" style="1" customWidth="1"/>
    <col min="3829" max="3829" width="38.7109375" style="1" customWidth="1"/>
    <col min="3830" max="3830" width="3" style="1" bestFit="1" customWidth="1"/>
    <col min="3831" max="3831" width="32.28515625" style="1" customWidth="1"/>
    <col min="3832" max="3832" width="46.28515625" style="1" customWidth="1"/>
    <col min="3833" max="3833" width="19" style="1" customWidth="1"/>
    <col min="3834" max="3834" width="0" style="1" hidden="1" customWidth="1"/>
    <col min="3835" max="3835" width="17.7109375" style="1" customWidth="1"/>
    <col min="3836" max="3836" width="0" style="1" hidden="1" customWidth="1"/>
    <col min="3837" max="3837" width="22.28515625" style="1" customWidth="1"/>
    <col min="3838" max="3838" width="5.28515625" style="1" customWidth="1"/>
    <col min="3839" max="3839" width="36.28515625" style="1" customWidth="1"/>
    <col min="3840" max="3840" width="5.7109375" style="1" customWidth="1"/>
    <col min="3841" max="3841" width="0" style="1" hidden="1" customWidth="1"/>
    <col min="3842" max="3842" width="20.7109375" style="1" customWidth="1"/>
    <col min="3843" max="3843" width="4.7109375" style="1" customWidth="1"/>
    <col min="3844" max="3844" width="0" style="1" hidden="1" customWidth="1"/>
    <col min="3845" max="3845" width="24.7109375" style="1" customWidth="1"/>
    <col min="3846" max="3846" width="12.28515625" style="1" customWidth="1"/>
    <col min="3847" max="3847" width="0" style="1" hidden="1" customWidth="1"/>
    <col min="3848" max="3848" width="3.42578125" style="1" customWidth="1"/>
    <col min="3849" max="3849" width="0" style="1" hidden="1" customWidth="1"/>
    <col min="3850" max="3850" width="17.7109375" style="1" customWidth="1"/>
    <col min="3851" max="3851" width="3.42578125" style="1" customWidth="1"/>
    <col min="3852" max="3852" width="0" style="1" hidden="1" customWidth="1"/>
    <col min="3853" max="3853" width="23.7109375" style="1" customWidth="1"/>
    <col min="3854" max="3854" width="10" style="1" customWidth="1"/>
    <col min="3855" max="3855" width="0" style="1" hidden="1" customWidth="1"/>
    <col min="3856" max="3857" width="14.7109375" style="1" customWidth="1"/>
    <col min="3858" max="3858" width="12.7109375" style="1" customWidth="1"/>
    <col min="3859" max="3859" width="3.28515625" style="1" customWidth="1"/>
    <col min="3860" max="3860" width="30.28515625" style="1" customWidth="1"/>
    <col min="3861" max="3861" width="5" style="1" customWidth="1"/>
    <col min="3862" max="3862" width="0" style="1" hidden="1" customWidth="1"/>
    <col min="3863" max="3863" width="14.28515625" style="1" customWidth="1"/>
    <col min="3864" max="3864" width="5.7109375" style="1" customWidth="1"/>
    <col min="3865" max="3865" width="0" style="1" hidden="1" customWidth="1"/>
    <col min="3866" max="3866" width="17.28515625" style="1" customWidth="1"/>
    <col min="3867" max="3867" width="12.7109375" style="1" customWidth="1"/>
    <col min="3868" max="3868" width="0" style="1" hidden="1" customWidth="1"/>
    <col min="3869" max="3869" width="5.28515625" style="1" customWidth="1"/>
    <col min="3870" max="3870" width="0" style="1" hidden="1" customWidth="1"/>
    <col min="3871" max="3871" width="17" style="1" customWidth="1"/>
    <col min="3872" max="3872" width="6.28515625" style="1" customWidth="1"/>
    <col min="3873" max="3873" width="0" style="1" hidden="1" customWidth="1"/>
    <col min="3874" max="3874" width="14.28515625" style="1" customWidth="1"/>
    <col min="3875" max="3875" width="7.5703125" style="1" customWidth="1"/>
    <col min="3876" max="3876" width="0" style="1" hidden="1" customWidth="1"/>
    <col min="3877" max="3878" width="14.28515625" style="1" customWidth="1"/>
    <col min="3879" max="3879" width="20.7109375" style="1" customWidth="1"/>
    <col min="3880" max="3880" width="14.42578125" style="1" customWidth="1"/>
    <col min="3881" max="3881" width="15" style="1" customWidth="1"/>
    <col min="3882" max="3882" width="2.7109375" style="1" customWidth="1"/>
    <col min="3883" max="3883" width="11.7109375" style="1" customWidth="1"/>
    <col min="3884" max="3884" width="11.5703125" style="1" customWidth="1"/>
    <col min="3885" max="3885" width="2.28515625" style="1" customWidth="1"/>
    <col min="3886" max="3886" width="41" style="1" customWidth="1"/>
    <col min="3887" max="3887" width="14.28515625" style="1" customWidth="1"/>
    <col min="3888" max="3889" width="11.5703125" style="1" customWidth="1"/>
    <col min="3890" max="3890" width="21.7109375" style="1" customWidth="1"/>
    <col min="3891" max="4082" width="11.42578125" style="1"/>
    <col min="4083" max="4083" width="21.7109375" style="1" customWidth="1"/>
    <col min="4084" max="4084" width="13.7109375" style="1" customWidth="1"/>
    <col min="4085" max="4085" width="38.7109375" style="1" customWidth="1"/>
    <col min="4086" max="4086" width="3" style="1" bestFit="1" customWidth="1"/>
    <col min="4087" max="4087" width="32.28515625" style="1" customWidth="1"/>
    <col min="4088" max="4088" width="46.28515625" style="1" customWidth="1"/>
    <col min="4089" max="4089" width="19" style="1" customWidth="1"/>
    <col min="4090" max="4090" width="0" style="1" hidden="1" customWidth="1"/>
    <col min="4091" max="4091" width="17.7109375" style="1" customWidth="1"/>
    <col min="4092" max="4092" width="0" style="1" hidden="1" customWidth="1"/>
    <col min="4093" max="4093" width="22.28515625" style="1" customWidth="1"/>
    <col min="4094" max="4094" width="5.28515625" style="1" customWidth="1"/>
    <col min="4095" max="4095" width="36.28515625" style="1" customWidth="1"/>
    <col min="4096" max="4096" width="5.7109375" style="1" customWidth="1"/>
    <col min="4097" max="4097" width="0" style="1" hidden="1" customWidth="1"/>
    <col min="4098" max="4098" width="20.7109375" style="1" customWidth="1"/>
    <col min="4099" max="4099" width="4.7109375" style="1" customWidth="1"/>
    <col min="4100" max="4100" width="0" style="1" hidden="1" customWidth="1"/>
    <col min="4101" max="4101" width="24.7109375" style="1" customWidth="1"/>
    <col min="4102" max="4102" width="12.28515625" style="1" customWidth="1"/>
    <col min="4103" max="4103" width="0" style="1" hidden="1" customWidth="1"/>
    <col min="4104" max="4104" width="3.42578125" style="1" customWidth="1"/>
    <col min="4105" max="4105" width="0" style="1" hidden="1" customWidth="1"/>
    <col min="4106" max="4106" width="17.7109375" style="1" customWidth="1"/>
    <col min="4107" max="4107" width="3.42578125" style="1" customWidth="1"/>
    <col min="4108" max="4108" width="0" style="1" hidden="1" customWidth="1"/>
    <col min="4109" max="4109" width="23.7109375" style="1" customWidth="1"/>
    <col min="4110" max="4110" width="10" style="1" customWidth="1"/>
    <col min="4111" max="4111" width="0" style="1" hidden="1" customWidth="1"/>
    <col min="4112" max="4113" width="14.7109375" style="1" customWidth="1"/>
    <col min="4114" max="4114" width="12.7109375" style="1" customWidth="1"/>
    <col min="4115" max="4115" width="3.28515625" style="1" customWidth="1"/>
    <col min="4116" max="4116" width="30.28515625" style="1" customWidth="1"/>
    <col min="4117" max="4117" width="5" style="1" customWidth="1"/>
    <col min="4118" max="4118" width="0" style="1" hidden="1" customWidth="1"/>
    <col min="4119" max="4119" width="14.28515625" style="1" customWidth="1"/>
    <col min="4120" max="4120" width="5.7109375" style="1" customWidth="1"/>
    <col min="4121" max="4121" width="0" style="1" hidden="1" customWidth="1"/>
    <col min="4122" max="4122" width="17.28515625" style="1" customWidth="1"/>
    <col min="4123" max="4123" width="12.7109375" style="1" customWidth="1"/>
    <col min="4124" max="4124" width="0" style="1" hidden="1" customWidth="1"/>
    <col min="4125" max="4125" width="5.28515625" style="1" customWidth="1"/>
    <col min="4126" max="4126" width="0" style="1" hidden="1" customWidth="1"/>
    <col min="4127" max="4127" width="17" style="1" customWidth="1"/>
    <col min="4128" max="4128" width="6.28515625" style="1" customWidth="1"/>
    <col min="4129" max="4129" width="0" style="1" hidden="1" customWidth="1"/>
    <col min="4130" max="4130" width="14.28515625" style="1" customWidth="1"/>
    <col min="4131" max="4131" width="7.5703125" style="1" customWidth="1"/>
    <col min="4132" max="4132" width="0" style="1" hidden="1" customWidth="1"/>
    <col min="4133" max="4134" width="14.28515625" style="1" customWidth="1"/>
    <col min="4135" max="4135" width="20.7109375" style="1" customWidth="1"/>
    <col min="4136" max="4136" width="14.42578125" style="1" customWidth="1"/>
    <col min="4137" max="4137" width="15" style="1" customWidth="1"/>
    <col min="4138" max="4138" width="2.7109375" style="1" customWidth="1"/>
    <col min="4139" max="4139" width="11.7109375" style="1" customWidth="1"/>
    <col min="4140" max="4140" width="11.5703125" style="1" customWidth="1"/>
    <col min="4141" max="4141" width="2.28515625" style="1" customWidth="1"/>
    <col min="4142" max="4142" width="41" style="1" customWidth="1"/>
    <col min="4143" max="4143" width="14.28515625" style="1" customWidth="1"/>
    <col min="4144" max="4145" width="11.5703125" style="1" customWidth="1"/>
    <col min="4146" max="4146" width="21.7109375" style="1" customWidth="1"/>
    <col min="4147" max="4338" width="11.42578125" style="1"/>
    <col min="4339" max="4339" width="21.7109375" style="1" customWidth="1"/>
    <col min="4340" max="4340" width="13.7109375" style="1" customWidth="1"/>
    <col min="4341" max="4341" width="38.7109375" style="1" customWidth="1"/>
    <col min="4342" max="4342" width="3" style="1" bestFit="1" customWidth="1"/>
    <col min="4343" max="4343" width="32.28515625" style="1" customWidth="1"/>
    <col min="4344" max="4344" width="46.28515625" style="1" customWidth="1"/>
    <col min="4345" max="4345" width="19" style="1" customWidth="1"/>
    <col min="4346" max="4346" width="0" style="1" hidden="1" customWidth="1"/>
    <col min="4347" max="4347" width="17.7109375" style="1" customWidth="1"/>
    <col min="4348" max="4348" width="0" style="1" hidden="1" customWidth="1"/>
    <col min="4349" max="4349" width="22.28515625" style="1" customWidth="1"/>
    <col min="4350" max="4350" width="5.28515625" style="1" customWidth="1"/>
    <col min="4351" max="4351" width="36.28515625" style="1" customWidth="1"/>
    <col min="4352" max="4352" width="5.7109375" style="1" customWidth="1"/>
    <col min="4353" max="4353" width="0" style="1" hidden="1" customWidth="1"/>
    <col min="4354" max="4354" width="20.7109375" style="1" customWidth="1"/>
    <col min="4355" max="4355" width="4.7109375" style="1" customWidth="1"/>
    <col min="4356" max="4356" width="0" style="1" hidden="1" customWidth="1"/>
    <col min="4357" max="4357" width="24.7109375" style="1" customWidth="1"/>
    <col min="4358" max="4358" width="12.28515625" style="1" customWidth="1"/>
    <col min="4359" max="4359" width="0" style="1" hidden="1" customWidth="1"/>
    <col min="4360" max="4360" width="3.42578125" style="1" customWidth="1"/>
    <col min="4361" max="4361" width="0" style="1" hidden="1" customWidth="1"/>
    <col min="4362" max="4362" width="17.7109375" style="1" customWidth="1"/>
    <col min="4363" max="4363" width="3.42578125" style="1" customWidth="1"/>
    <col min="4364" max="4364" width="0" style="1" hidden="1" customWidth="1"/>
    <col min="4365" max="4365" width="23.7109375" style="1" customWidth="1"/>
    <col min="4366" max="4366" width="10" style="1" customWidth="1"/>
    <col min="4367" max="4367" width="0" style="1" hidden="1" customWidth="1"/>
    <col min="4368" max="4369" width="14.7109375" style="1" customWidth="1"/>
    <col min="4370" max="4370" width="12.7109375" style="1" customWidth="1"/>
    <col min="4371" max="4371" width="3.28515625" style="1" customWidth="1"/>
    <col min="4372" max="4372" width="30.28515625" style="1" customWidth="1"/>
    <col min="4373" max="4373" width="5" style="1" customWidth="1"/>
    <col min="4374" max="4374" width="0" style="1" hidden="1" customWidth="1"/>
    <col min="4375" max="4375" width="14.28515625" style="1" customWidth="1"/>
    <col min="4376" max="4376" width="5.7109375" style="1" customWidth="1"/>
    <col min="4377" max="4377" width="0" style="1" hidden="1" customWidth="1"/>
    <col min="4378" max="4378" width="17.28515625" style="1" customWidth="1"/>
    <col min="4379" max="4379" width="12.7109375" style="1" customWidth="1"/>
    <col min="4380" max="4380" width="0" style="1" hidden="1" customWidth="1"/>
    <col min="4381" max="4381" width="5.28515625" style="1" customWidth="1"/>
    <col min="4382" max="4382" width="0" style="1" hidden="1" customWidth="1"/>
    <col min="4383" max="4383" width="17" style="1" customWidth="1"/>
    <col min="4384" max="4384" width="6.28515625" style="1" customWidth="1"/>
    <col min="4385" max="4385" width="0" style="1" hidden="1" customWidth="1"/>
    <col min="4386" max="4386" width="14.28515625" style="1" customWidth="1"/>
    <col min="4387" max="4387" width="7.5703125" style="1" customWidth="1"/>
    <col min="4388" max="4388" width="0" style="1" hidden="1" customWidth="1"/>
    <col min="4389" max="4390" width="14.28515625" style="1" customWidth="1"/>
    <col min="4391" max="4391" width="20.7109375" style="1" customWidth="1"/>
    <col min="4392" max="4392" width="14.42578125" style="1" customWidth="1"/>
    <col min="4393" max="4393" width="15" style="1" customWidth="1"/>
    <col min="4394" max="4394" width="2.7109375" style="1" customWidth="1"/>
    <col min="4395" max="4395" width="11.7109375" style="1" customWidth="1"/>
    <col min="4396" max="4396" width="11.5703125" style="1" customWidth="1"/>
    <col min="4397" max="4397" width="2.28515625" style="1" customWidth="1"/>
    <col min="4398" max="4398" width="41" style="1" customWidth="1"/>
    <col min="4399" max="4399" width="14.28515625" style="1" customWidth="1"/>
    <col min="4400" max="4401" width="11.5703125" style="1" customWidth="1"/>
    <col min="4402" max="4402" width="21.7109375" style="1" customWidth="1"/>
    <col min="4403" max="4594" width="11.42578125" style="1"/>
    <col min="4595" max="4595" width="21.7109375" style="1" customWidth="1"/>
    <col min="4596" max="4596" width="13.7109375" style="1" customWidth="1"/>
    <col min="4597" max="4597" width="38.7109375" style="1" customWidth="1"/>
    <col min="4598" max="4598" width="3" style="1" bestFit="1" customWidth="1"/>
    <col min="4599" max="4599" width="32.28515625" style="1" customWidth="1"/>
    <col min="4600" max="4600" width="46.28515625" style="1" customWidth="1"/>
    <col min="4601" max="4601" width="19" style="1" customWidth="1"/>
    <col min="4602" max="4602" width="0" style="1" hidden="1" customWidth="1"/>
    <col min="4603" max="4603" width="17.7109375" style="1" customWidth="1"/>
    <col min="4604" max="4604" width="0" style="1" hidden="1" customWidth="1"/>
    <col min="4605" max="4605" width="22.28515625" style="1" customWidth="1"/>
    <col min="4606" max="4606" width="5.28515625" style="1" customWidth="1"/>
    <col min="4607" max="4607" width="36.28515625" style="1" customWidth="1"/>
    <col min="4608" max="4608" width="5.7109375" style="1" customWidth="1"/>
    <col min="4609" max="4609" width="0" style="1" hidden="1" customWidth="1"/>
    <col min="4610" max="4610" width="20.7109375" style="1" customWidth="1"/>
    <col min="4611" max="4611" width="4.7109375" style="1" customWidth="1"/>
    <col min="4612" max="4612" width="0" style="1" hidden="1" customWidth="1"/>
    <col min="4613" max="4613" width="24.7109375" style="1" customWidth="1"/>
    <col min="4614" max="4614" width="12.28515625" style="1" customWidth="1"/>
    <col min="4615" max="4615" width="0" style="1" hidden="1" customWidth="1"/>
    <col min="4616" max="4616" width="3.42578125" style="1" customWidth="1"/>
    <col min="4617" max="4617" width="0" style="1" hidden="1" customWidth="1"/>
    <col min="4618" max="4618" width="17.7109375" style="1" customWidth="1"/>
    <col min="4619" max="4619" width="3.42578125" style="1" customWidth="1"/>
    <col min="4620" max="4620" width="0" style="1" hidden="1" customWidth="1"/>
    <col min="4621" max="4621" width="23.7109375" style="1" customWidth="1"/>
    <col min="4622" max="4622" width="10" style="1" customWidth="1"/>
    <col min="4623" max="4623" width="0" style="1" hidden="1" customWidth="1"/>
    <col min="4624" max="4625" width="14.7109375" style="1" customWidth="1"/>
    <col min="4626" max="4626" width="12.7109375" style="1" customWidth="1"/>
    <col min="4627" max="4627" width="3.28515625" style="1" customWidth="1"/>
    <col min="4628" max="4628" width="30.28515625" style="1" customWidth="1"/>
    <col min="4629" max="4629" width="5" style="1" customWidth="1"/>
    <col min="4630" max="4630" width="0" style="1" hidden="1" customWidth="1"/>
    <col min="4631" max="4631" width="14.28515625" style="1" customWidth="1"/>
    <col min="4632" max="4632" width="5.7109375" style="1" customWidth="1"/>
    <col min="4633" max="4633" width="0" style="1" hidden="1" customWidth="1"/>
    <col min="4634" max="4634" width="17.28515625" style="1" customWidth="1"/>
    <col min="4635" max="4635" width="12.7109375" style="1" customWidth="1"/>
    <col min="4636" max="4636" width="0" style="1" hidden="1" customWidth="1"/>
    <col min="4637" max="4637" width="5.28515625" style="1" customWidth="1"/>
    <col min="4638" max="4638" width="0" style="1" hidden="1" customWidth="1"/>
    <col min="4639" max="4639" width="17" style="1" customWidth="1"/>
    <col min="4640" max="4640" width="6.28515625" style="1" customWidth="1"/>
    <col min="4641" max="4641" width="0" style="1" hidden="1" customWidth="1"/>
    <col min="4642" max="4642" width="14.28515625" style="1" customWidth="1"/>
    <col min="4643" max="4643" width="7.5703125" style="1" customWidth="1"/>
    <col min="4644" max="4644" width="0" style="1" hidden="1" customWidth="1"/>
    <col min="4645" max="4646" width="14.28515625" style="1" customWidth="1"/>
    <col min="4647" max="4647" width="20.7109375" style="1" customWidth="1"/>
    <col min="4648" max="4648" width="14.42578125" style="1" customWidth="1"/>
    <col min="4649" max="4649" width="15" style="1" customWidth="1"/>
    <col min="4650" max="4650" width="2.7109375" style="1" customWidth="1"/>
    <col min="4651" max="4651" width="11.7109375" style="1" customWidth="1"/>
    <col min="4652" max="4652" width="11.5703125" style="1" customWidth="1"/>
    <col min="4653" max="4653" width="2.28515625" style="1" customWidth="1"/>
    <col min="4654" max="4654" width="41" style="1" customWidth="1"/>
    <col min="4655" max="4655" width="14.28515625" style="1" customWidth="1"/>
    <col min="4656" max="4657" width="11.5703125" style="1" customWidth="1"/>
    <col min="4658" max="4658" width="21.7109375" style="1" customWidth="1"/>
    <col min="4659" max="4850" width="11.42578125" style="1"/>
    <col min="4851" max="4851" width="21.7109375" style="1" customWidth="1"/>
    <col min="4852" max="4852" width="13.7109375" style="1" customWidth="1"/>
    <col min="4853" max="4853" width="38.7109375" style="1" customWidth="1"/>
    <col min="4854" max="4854" width="3" style="1" bestFit="1" customWidth="1"/>
    <col min="4855" max="4855" width="32.28515625" style="1" customWidth="1"/>
    <col min="4856" max="4856" width="46.28515625" style="1" customWidth="1"/>
    <col min="4857" max="4857" width="19" style="1" customWidth="1"/>
    <col min="4858" max="4858" width="0" style="1" hidden="1" customWidth="1"/>
    <col min="4859" max="4859" width="17.7109375" style="1" customWidth="1"/>
    <col min="4860" max="4860" width="0" style="1" hidden="1" customWidth="1"/>
    <col min="4861" max="4861" width="22.28515625" style="1" customWidth="1"/>
    <col min="4862" max="4862" width="5.28515625" style="1" customWidth="1"/>
    <col min="4863" max="4863" width="36.28515625" style="1" customWidth="1"/>
    <col min="4864" max="4864" width="5.7109375" style="1" customWidth="1"/>
    <col min="4865" max="4865" width="0" style="1" hidden="1" customWidth="1"/>
    <col min="4866" max="4866" width="20.7109375" style="1" customWidth="1"/>
    <col min="4867" max="4867" width="4.7109375" style="1" customWidth="1"/>
    <col min="4868" max="4868" width="0" style="1" hidden="1" customWidth="1"/>
    <col min="4869" max="4869" width="24.7109375" style="1" customWidth="1"/>
    <col min="4870" max="4870" width="12.28515625" style="1" customWidth="1"/>
    <col min="4871" max="4871" width="0" style="1" hidden="1" customWidth="1"/>
    <col min="4872" max="4872" width="3.42578125" style="1" customWidth="1"/>
    <col min="4873" max="4873" width="0" style="1" hidden="1" customWidth="1"/>
    <col min="4874" max="4874" width="17.7109375" style="1" customWidth="1"/>
    <col min="4875" max="4875" width="3.42578125" style="1" customWidth="1"/>
    <col min="4876" max="4876" width="0" style="1" hidden="1" customWidth="1"/>
    <col min="4877" max="4877" width="23.7109375" style="1" customWidth="1"/>
    <col min="4878" max="4878" width="10" style="1" customWidth="1"/>
    <col min="4879" max="4879" width="0" style="1" hidden="1" customWidth="1"/>
    <col min="4880" max="4881" width="14.7109375" style="1" customWidth="1"/>
    <col min="4882" max="4882" width="12.7109375" style="1" customWidth="1"/>
    <col min="4883" max="4883" width="3.28515625" style="1" customWidth="1"/>
    <col min="4884" max="4884" width="30.28515625" style="1" customWidth="1"/>
    <col min="4885" max="4885" width="5" style="1" customWidth="1"/>
    <col min="4886" max="4886" width="0" style="1" hidden="1" customWidth="1"/>
    <col min="4887" max="4887" width="14.28515625" style="1" customWidth="1"/>
    <col min="4888" max="4888" width="5.7109375" style="1" customWidth="1"/>
    <col min="4889" max="4889" width="0" style="1" hidden="1" customWidth="1"/>
    <col min="4890" max="4890" width="17.28515625" style="1" customWidth="1"/>
    <col min="4891" max="4891" width="12.7109375" style="1" customWidth="1"/>
    <col min="4892" max="4892" width="0" style="1" hidden="1" customWidth="1"/>
    <col min="4893" max="4893" width="5.28515625" style="1" customWidth="1"/>
    <col min="4894" max="4894" width="0" style="1" hidden="1" customWidth="1"/>
    <col min="4895" max="4895" width="17" style="1" customWidth="1"/>
    <col min="4896" max="4896" width="6.28515625" style="1" customWidth="1"/>
    <col min="4897" max="4897" width="0" style="1" hidden="1" customWidth="1"/>
    <col min="4898" max="4898" width="14.28515625" style="1" customWidth="1"/>
    <col min="4899" max="4899" width="7.5703125" style="1" customWidth="1"/>
    <col min="4900" max="4900" width="0" style="1" hidden="1" customWidth="1"/>
    <col min="4901" max="4902" width="14.28515625" style="1" customWidth="1"/>
    <col min="4903" max="4903" width="20.7109375" style="1" customWidth="1"/>
    <col min="4904" max="4904" width="14.42578125" style="1" customWidth="1"/>
    <col min="4905" max="4905" width="15" style="1" customWidth="1"/>
    <col min="4906" max="4906" width="2.7109375" style="1" customWidth="1"/>
    <col min="4907" max="4907" width="11.7109375" style="1" customWidth="1"/>
    <col min="4908" max="4908" width="11.5703125" style="1" customWidth="1"/>
    <col min="4909" max="4909" width="2.28515625" style="1" customWidth="1"/>
    <col min="4910" max="4910" width="41" style="1" customWidth="1"/>
    <col min="4911" max="4911" width="14.28515625" style="1" customWidth="1"/>
    <col min="4912" max="4913" width="11.5703125" style="1" customWidth="1"/>
    <col min="4914" max="4914" width="21.7109375" style="1" customWidth="1"/>
    <col min="4915" max="5106" width="11.42578125" style="1"/>
    <col min="5107" max="5107" width="21.7109375" style="1" customWidth="1"/>
    <col min="5108" max="5108" width="13.7109375" style="1" customWidth="1"/>
    <col min="5109" max="5109" width="38.7109375" style="1" customWidth="1"/>
    <col min="5110" max="5110" width="3" style="1" bestFit="1" customWidth="1"/>
    <col min="5111" max="5111" width="32.28515625" style="1" customWidth="1"/>
    <col min="5112" max="5112" width="46.28515625" style="1" customWidth="1"/>
    <col min="5113" max="5113" width="19" style="1" customWidth="1"/>
    <col min="5114" max="5114" width="0" style="1" hidden="1" customWidth="1"/>
    <col min="5115" max="5115" width="17.7109375" style="1" customWidth="1"/>
    <col min="5116" max="5116" width="0" style="1" hidden="1" customWidth="1"/>
    <col min="5117" max="5117" width="22.28515625" style="1" customWidth="1"/>
    <col min="5118" max="5118" width="5.28515625" style="1" customWidth="1"/>
    <col min="5119" max="5119" width="36.28515625" style="1" customWidth="1"/>
    <col min="5120" max="5120" width="5.7109375" style="1" customWidth="1"/>
    <col min="5121" max="5121" width="0" style="1" hidden="1" customWidth="1"/>
    <col min="5122" max="5122" width="20.7109375" style="1" customWidth="1"/>
    <col min="5123" max="5123" width="4.7109375" style="1" customWidth="1"/>
    <col min="5124" max="5124" width="0" style="1" hidden="1" customWidth="1"/>
    <col min="5125" max="5125" width="24.7109375" style="1" customWidth="1"/>
    <col min="5126" max="5126" width="12.28515625" style="1" customWidth="1"/>
    <col min="5127" max="5127" width="0" style="1" hidden="1" customWidth="1"/>
    <col min="5128" max="5128" width="3.42578125" style="1" customWidth="1"/>
    <col min="5129" max="5129" width="0" style="1" hidden="1" customWidth="1"/>
    <col min="5130" max="5130" width="17.7109375" style="1" customWidth="1"/>
    <col min="5131" max="5131" width="3.42578125" style="1" customWidth="1"/>
    <col min="5132" max="5132" width="0" style="1" hidden="1" customWidth="1"/>
    <col min="5133" max="5133" width="23.7109375" style="1" customWidth="1"/>
    <col min="5134" max="5134" width="10" style="1" customWidth="1"/>
    <col min="5135" max="5135" width="0" style="1" hidden="1" customWidth="1"/>
    <col min="5136" max="5137" width="14.7109375" style="1" customWidth="1"/>
    <col min="5138" max="5138" width="12.7109375" style="1" customWidth="1"/>
    <col min="5139" max="5139" width="3.28515625" style="1" customWidth="1"/>
    <col min="5140" max="5140" width="30.28515625" style="1" customWidth="1"/>
    <col min="5141" max="5141" width="5" style="1" customWidth="1"/>
    <col min="5142" max="5142" width="0" style="1" hidden="1" customWidth="1"/>
    <col min="5143" max="5143" width="14.28515625" style="1" customWidth="1"/>
    <col min="5144" max="5144" width="5.7109375" style="1" customWidth="1"/>
    <col min="5145" max="5145" width="0" style="1" hidden="1" customWidth="1"/>
    <col min="5146" max="5146" width="17.28515625" style="1" customWidth="1"/>
    <col min="5147" max="5147" width="12.7109375" style="1" customWidth="1"/>
    <col min="5148" max="5148" width="0" style="1" hidden="1" customWidth="1"/>
    <col min="5149" max="5149" width="5.28515625" style="1" customWidth="1"/>
    <col min="5150" max="5150" width="0" style="1" hidden="1" customWidth="1"/>
    <col min="5151" max="5151" width="17" style="1" customWidth="1"/>
    <col min="5152" max="5152" width="6.28515625" style="1" customWidth="1"/>
    <col min="5153" max="5153" width="0" style="1" hidden="1" customWidth="1"/>
    <col min="5154" max="5154" width="14.28515625" style="1" customWidth="1"/>
    <col min="5155" max="5155" width="7.5703125" style="1" customWidth="1"/>
    <col min="5156" max="5156" width="0" style="1" hidden="1" customWidth="1"/>
    <col min="5157" max="5158" width="14.28515625" style="1" customWidth="1"/>
    <col min="5159" max="5159" width="20.7109375" style="1" customWidth="1"/>
    <col min="5160" max="5160" width="14.42578125" style="1" customWidth="1"/>
    <col min="5161" max="5161" width="15" style="1" customWidth="1"/>
    <col min="5162" max="5162" width="2.7109375" style="1" customWidth="1"/>
    <col min="5163" max="5163" width="11.7109375" style="1" customWidth="1"/>
    <col min="5164" max="5164" width="11.5703125" style="1" customWidth="1"/>
    <col min="5165" max="5165" width="2.28515625" style="1" customWidth="1"/>
    <col min="5166" max="5166" width="41" style="1" customWidth="1"/>
    <col min="5167" max="5167" width="14.28515625" style="1" customWidth="1"/>
    <col min="5168" max="5169" width="11.5703125" style="1" customWidth="1"/>
    <col min="5170" max="5170" width="21.7109375" style="1" customWidth="1"/>
    <col min="5171" max="5362" width="11.42578125" style="1"/>
    <col min="5363" max="5363" width="21.7109375" style="1" customWidth="1"/>
    <col min="5364" max="5364" width="13.7109375" style="1" customWidth="1"/>
    <col min="5365" max="5365" width="38.7109375" style="1" customWidth="1"/>
    <col min="5366" max="5366" width="3" style="1" bestFit="1" customWidth="1"/>
    <col min="5367" max="5367" width="32.28515625" style="1" customWidth="1"/>
    <col min="5368" max="5368" width="46.28515625" style="1" customWidth="1"/>
    <col min="5369" max="5369" width="19" style="1" customWidth="1"/>
    <col min="5370" max="5370" width="0" style="1" hidden="1" customWidth="1"/>
    <col min="5371" max="5371" width="17.7109375" style="1" customWidth="1"/>
    <col min="5372" max="5372" width="0" style="1" hidden="1" customWidth="1"/>
    <col min="5373" max="5373" width="22.28515625" style="1" customWidth="1"/>
    <col min="5374" max="5374" width="5.28515625" style="1" customWidth="1"/>
    <col min="5375" max="5375" width="36.28515625" style="1" customWidth="1"/>
    <col min="5376" max="5376" width="5.7109375" style="1" customWidth="1"/>
    <col min="5377" max="5377" width="0" style="1" hidden="1" customWidth="1"/>
    <col min="5378" max="5378" width="20.7109375" style="1" customWidth="1"/>
    <col min="5379" max="5379" width="4.7109375" style="1" customWidth="1"/>
    <col min="5380" max="5380" width="0" style="1" hidden="1" customWidth="1"/>
    <col min="5381" max="5381" width="24.7109375" style="1" customWidth="1"/>
    <col min="5382" max="5382" width="12.28515625" style="1" customWidth="1"/>
    <col min="5383" max="5383" width="0" style="1" hidden="1" customWidth="1"/>
    <col min="5384" max="5384" width="3.42578125" style="1" customWidth="1"/>
    <col min="5385" max="5385" width="0" style="1" hidden="1" customWidth="1"/>
    <col min="5386" max="5386" width="17.7109375" style="1" customWidth="1"/>
    <col min="5387" max="5387" width="3.42578125" style="1" customWidth="1"/>
    <col min="5388" max="5388" width="0" style="1" hidden="1" customWidth="1"/>
    <col min="5389" max="5389" width="23.7109375" style="1" customWidth="1"/>
    <col min="5390" max="5390" width="10" style="1" customWidth="1"/>
    <col min="5391" max="5391" width="0" style="1" hidden="1" customWidth="1"/>
    <col min="5392" max="5393" width="14.7109375" style="1" customWidth="1"/>
    <col min="5394" max="5394" width="12.7109375" style="1" customWidth="1"/>
    <col min="5395" max="5395" width="3.28515625" style="1" customWidth="1"/>
    <col min="5396" max="5396" width="30.28515625" style="1" customWidth="1"/>
    <col min="5397" max="5397" width="5" style="1" customWidth="1"/>
    <col min="5398" max="5398" width="0" style="1" hidden="1" customWidth="1"/>
    <col min="5399" max="5399" width="14.28515625" style="1" customWidth="1"/>
    <col min="5400" max="5400" width="5.7109375" style="1" customWidth="1"/>
    <col min="5401" max="5401" width="0" style="1" hidden="1" customWidth="1"/>
    <col min="5402" max="5402" width="17.28515625" style="1" customWidth="1"/>
    <col min="5403" max="5403" width="12.7109375" style="1" customWidth="1"/>
    <col min="5404" max="5404" width="0" style="1" hidden="1" customWidth="1"/>
    <col min="5405" max="5405" width="5.28515625" style="1" customWidth="1"/>
    <col min="5406" max="5406" width="0" style="1" hidden="1" customWidth="1"/>
    <col min="5407" max="5407" width="17" style="1" customWidth="1"/>
    <col min="5408" max="5408" width="6.28515625" style="1" customWidth="1"/>
    <col min="5409" max="5409" width="0" style="1" hidden="1" customWidth="1"/>
    <col min="5410" max="5410" width="14.28515625" style="1" customWidth="1"/>
    <col min="5411" max="5411" width="7.5703125" style="1" customWidth="1"/>
    <col min="5412" max="5412" width="0" style="1" hidden="1" customWidth="1"/>
    <col min="5413" max="5414" width="14.28515625" style="1" customWidth="1"/>
    <col min="5415" max="5415" width="20.7109375" style="1" customWidth="1"/>
    <col min="5416" max="5416" width="14.42578125" style="1" customWidth="1"/>
    <col min="5417" max="5417" width="15" style="1" customWidth="1"/>
    <col min="5418" max="5418" width="2.7109375" style="1" customWidth="1"/>
    <col min="5419" max="5419" width="11.7109375" style="1" customWidth="1"/>
    <col min="5420" max="5420" width="11.5703125" style="1" customWidth="1"/>
    <col min="5421" max="5421" width="2.28515625" style="1" customWidth="1"/>
    <col min="5422" max="5422" width="41" style="1" customWidth="1"/>
    <col min="5423" max="5423" width="14.28515625" style="1" customWidth="1"/>
    <col min="5424" max="5425" width="11.5703125" style="1" customWidth="1"/>
    <col min="5426" max="5426" width="21.7109375" style="1" customWidth="1"/>
    <col min="5427" max="5618" width="11.42578125" style="1"/>
    <col min="5619" max="5619" width="21.7109375" style="1" customWidth="1"/>
    <col min="5620" max="5620" width="13.7109375" style="1" customWidth="1"/>
    <col min="5621" max="5621" width="38.7109375" style="1" customWidth="1"/>
    <col min="5622" max="5622" width="3" style="1" bestFit="1" customWidth="1"/>
    <col min="5623" max="5623" width="32.28515625" style="1" customWidth="1"/>
    <col min="5624" max="5624" width="46.28515625" style="1" customWidth="1"/>
    <col min="5625" max="5625" width="19" style="1" customWidth="1"/>
    <col min="5626" max="5626" width="0" style="1" hidden="1" customWidth="1"/>
    <col min="5627" max="5627" width="17.7109375" style="1" customWidth="1"/>
    <col min="5628" max="5628" width="0" style="1" hidden="1" customWidth="1"/>
    <col min="5629" max="5629" width="22.28515625" style="1" customWidth="1"/>
    <col min="5630" max="5630" width="5.28515625" style="1" customWidth="1"/>
    <col min="5631" max="5631" width="36.28515625" style="1" customWidth="1"/>
    <col min="5632" max="5632" width="5.7109375" style="1" customWidth="1"/>
    <col min="5633" max="5633" width="0" style="1" hidden="1" customWidth="1"/>
    <col min="5634" max="5634" width="20.7109375" style="1" customWidth="1"/>
    <col min="5635" max="5635" width="4.7109375" style="1" customWidth="1"/>
    <col min="5636" max="5636" width="0" style="1" hidden="1" customWidth="1"/>
    <col min="5637" max="5637" width="24.7109375" style="1" customWidth="1"/>
    <col min="5638" max="5638" width="12.28515625" style="1" customWidth="1"/>
    <col min="5639" max="5639" width="0" style="1" hidden="1" customWidth="1"/>
    <col min="5640" max="5640" width="3.42578125" style="1" customWidth="1"/>
    <col min="5641" max="5641" width="0" style="1" hidden="1" customWidth="1"/>
    <col min="5642" max="5642" width="17.7109375" style="1" customWidth="1"/>
    <col min="5643" max="5643" width="3.42578125" style="1" customWidth="1"/>
    <col min="5644" max="5644" width="0" style="1" hidden="1" customWidth="1"/>
    <col min="5645" max="5645" width="23.7109375" style="1" customWidth="1"/>
    <col min="5646" max="5646" width="10" style="1" customWidth="1"/>
    <col min="5647" max="5647" width="0" style="1" hidden="1" customWidth="1"/>
    <col min="5648" max="5649" width="14.7109375" style="1" customWidth="1"/>
    <col min="5650" max="5650" width="12.7109375" style="1" customWidth="1"/>
    <col min="5651" max="5651" width="3.28515625" style="1" customWidth="1"/>
    <col min="5652" max="5652" width="30.28515625" style="1" customWidth="1"/>
    <col min="5653" max="5653" width="5" style="1" customWidth="1"/>
    <col min="5654" max="5654" width="0" style="1" hidden="1" customWidth="1"/>
    <col min="5655" max="5655" width="14.28515625" style="1" customWidth="1"/>
    <col min="5656" max="5656" width="5.7109375" style="1" customWidth="1"/>
    <col min="5657" max="5657" width="0" style="1" hidden="1" customWidth="1"/>
    <col min="5658" max="5658" width="17.28515625" style="1" customWidth="1"/>
    <col min="5659" max="5659" width="12.7109375" style="1" customWidth="1"/>
    <col min="5660" max="5660" width="0" style="1" hidden="1" customWidth="1"/>
    <col min="5661" max="5661" width="5.28515625" style="1" customWidth="1"/>
    <col min="5662" max="5662" width="0" style="1" hidden="1" customWidth="1"/>
    <col min="5663" max="5663" width="17" style="1" customWidth="1"/>
    <col min="5664" max="5664" width="6.28515625" style="1" customWidth="1"/>
    <col min="5665" max="5665" width="0" style="1" hidden="1" customWidth="1"/>
    <col min="5666" max="5666" width="14.28515625" style="1" customWidth="1"/>
    <col min="5667" max="5667" width="7.5703125" style="1" customWidth="1"/>
    <col min="5668" max="5668" width="0" style="1" hidden="1" customWidth="1"/>
    <col min="5669" max="5670" width="14.28515625" style="1" customWidth="1"/>
    <col min="5671" max="5671" width="20.7109375" style="1" customWidth="1"/>
    <col min="5672" max="5672" width="14.42578125" style="1" customWidth="1"/>
    <col min="5673" max="5673" width="15" style="1" customWidth="1"/>
    <col min="5674" max="5674" width="2.7109375" style="1" customWidth="1"/>
    <col min="5675" max="5675" width="11.7109375" style="1" customWidth="1"/>
    <col min="5676" max="5676" width="11.5703125" style="1" customWidth="1"/>
    <col min="5677" max="5677" width="2.28515625" style="1" customWidth="1"/>
    <col min="5678" max="5678" width="41" style="1" customWidth="1"/>
    <col min="5679" max="5679" width="14.28515625" style="1" customWidth="1"/>
    <col min="5680" max="5681" width="11.5703125" style="1" customWidth="1"/>
    <col min="5682" max="5682" width="21.7109375" style="1" customWidth="1"/>
    <col min="5683" max="5874" width="11.42578125" style="1"/>
    <col min="5875" max="5875" width="21.7109375" style="1" customWidth="1"/>
    <col min="5876" max="5876" width="13.7109375" style="1" customWidth="1"/>
    <col min="5877" max="5877" width="38.7109375" style="1" customWidth="1"/>
    <col min="5878" max="5878" width="3" style="1" bestFit="1" customWidth="1"/>
    <col min="5879" max="5879" width="32.28515625" style="1" customWidth="1"/>
    <col min="5880" max="5880" width="46.28515625" style="1" customWidth="1"/>
    <col min="5881" max="5881" width="19" style="1" customWidth="1"/>
    <col min="5882" max="5882" width="0" style="1" hidden="1" customWidth="1"/>
    <col min="5883" max="5883" width="17.7109375" style="1" customWidth="1"/>
    <col min="5884" max="5884" width="0" style="1" hidden="1" customWidth="1"/>
    <col min="5885" max="5885" width="22.28515625" style="1" customWidth="1"/>
    <col min="5886" max="5886" width="5.28515625" style="1" customWidth="1"/>
    <col min="5887" max="5887" width="36.28515625" style="1" customWidth="1"/>
    <col min="5888" max="5888" width="5.7109375" style="1" customWidth="1"/>
    <col min="5889" max="5889" width="0" style="1" hidden="1" customWidth="1"/>
    <col min="5890" max="5890" width="20.7109375" style="1" customWidth="1"/>
    <col min="5891" max="5891" width="4.7109375" style="1" customWidth="1"/>
    <col min="5892" max="5892" width="0" style="1" hidden="1" customWidth="1"/>
    <col min="5893" max="5893" width="24.7109375" style="1" customWidth="1"/>
    <col min="5894" max="5894" width="12.28515625" style="1" customWidth="1"/>
    <col min="5895" max="5895" width="0" style="1" hidden="1" customWidth="1"/>
    <col min="5896" max="5896" width="3.42578125" style="1" customWidth="1"/>
    <col min="5897" max="5897" width="0" style="1" hidden="1" customWidth="1"/>
    <col min="5898" max="5898" width="17.7109375" style="1" customWidth="1"/>
    <col min="5899" max="5899" width="3.42578125" style="1" customWidth="1"/>
    <col min="5900" max="5900" width="0" style="1" hidden="1" customWidth="1"/>
    <col min="5901" max="5901" width="23.7109375" style="1" customWidth="1"/>
    <col min="5902" max="5902" width="10" style="1" customWidth="1"/>
    <col min="5903" max="5903" width="0" style="1" hidden="1" customWidth="1"/>
    <col min="5904" max="5905" width="14.7109375" style="1" customWidth="1"/>
    <col min="5906" max="5906" width="12.7109375" style="1" customWidth="1"/>
    <col min="5907" max="5907" width="3.28515625" style="1" customWidth="1"/>
    <col min="5908" max="5908" width="30.28515625" style="1" customWidth="1"/>
    <col min="5909" max="5909" width="5" style="1" customWidth="1"/>
    <col min="5910" max="5910" width="0" style="1" hidden="1" customWidth="1"/>
    <col min="5911" max="5911" width="14.28515625" style="1" customWidth="1"/>
    <col min="5912" max="5912" width="5.7109375" style="1" customWidth="1"/>
    <col min="5913" max="5913" width="0" style="1" hidden="1" customWidth="1"/>
    <col min="5914" max="5914" width="17.28515625" style="1" customWidth="1"/>
    <col min="5915" max="5915" width="12.7109375" style="1" customWidth="1"/>
    <col min="5916" max="5916" width="0" style="1" hidden="1" customWidth="1"/>
    <col min="5917" max="5917" width="5.28515625" style="1" customWidth="1"/>
    <col min="5918" max="5918" width="0" style="1" hidden="1" customWidth="1"/>
    <col min="5919" max="5919" width="17" style="1" customWidth="1"/>
    <col min="5920" max="5920" width="6.28515625" style="1" customWidth="1"/>
    <col min="5921" max="5921" width="0" style="1" hidden="1" customWidth="1"/>
    <col min="5922" max="5922" width="14.28515625" style="1" customWidth="1"/>
    <col min="5923" max="5923" width="7.5703125" style="1" customWidth="1"/>
    <col min="5924" max="5924" width="0" style="1" hidden="1" customWidth="1"/>
    <col min="5925" max="5926" width="14.28515625" style="1" customWidth="1"/>
    <col min="5927" max="5927" width="20.7109375" style="1" customWidth="1"/>
    <col min="5928" max="5928" width="14.42578125" style="1" customWidth="1"/>
    <col min="5929" max="5929" width="15" style="1" customWidth="1"/>
    <col min="5930" max="5930" width="2.7109375" style="1" customWidth="1"/>
    <col min="5931" max="5931" width="11.7109375" style="1" customWidth="1"/>
    <col min="5932" max="5932" width="11.5703125" style="1" customWidth="1"/>
    <col min="5933" max="5933" width="2.28515625" style="1" customWidth="1"/>
    <col min="5934" max="5934" width="41" style="1" customWidth="1"/>
    <col min="5935" max="5935" width="14.28515625" style="1" customWidth="1"/>
    <col min="5936" max="5937" width="11.5703125" style="1" customWidth="1"/>
    <col min="5938" max="5938" width="21.7109375" style="1" customWidth="1"/>
    <col min="5939" max="6130" width="11.42578125" style="1"/>
    <col min="6131" max="6131" width="21.7109375" style="1" customWidth="1"/>
    <col min="6132" max="6132" width="13.7109375" style="1" customWidth="1"/>
    <col min="6133" max="6133" width="38.7109375" style="1" customWidth="1"/>
    <col min="6134" max="6134" width="3" style="1" bestFit="1" customWidth="1"/>
    <col min="6135" max="6135" width="32.28515625" style="1" customWidth="1"/>
    <col min="6136" max="6136" width="46.28515625" style="1" customWidth="1"/>
    <col min="6137" max="6137" width="19" style="1" customWidth="1"/>
    <col min="6138" max="6138" width="0" style="1" hidden="1" customWidth="1"/>
    <col min="6139" max="6139" width="17.7109375" style="1" customWidth="1"/>
    <col min="6140" max="6140" width="0" style="1" hidden="1" customWidth="1"/>
    <col min="6141" max="6141" width="22.28515625" style="1" customWidth="1"/>
    <col min="6142" max="6142" width="5.28515625" style="1" customWidth="1"/>
    <col min="6143" max="6143" width="36.28515625" style="1" customWidth="1"/>
    <col min="6144" max="6144" width="5.7109375" style="1" customWidth="1"/>
    <col min="6145" max="6145" width="0" style="1" hidden="1" customWidth="1"/>
    <col min="6146" max="6146" width="20.7109375" style="1" customWidth="1"/>
    <col min="6147" max="6147" width="4.7109375" style="1" customWidth="1"/>
    <col min="6148" max="6148" width="0" style="1" hidden="1" customWidth="1"/>
    <col min="6149" max="6149" width="24.7109375" style="1" customWidth="1"/>
    <col min="6150" max="6150" width="12.28515625" style="1" customWidth="1"/>
    <col min="6151" max="6151" width="0" style="1" hidden="1" customWidth="1"/>
    <col min="6152" max="6152" width="3.42578125" style="1" customWidth="1"/>
    <col min="6153" max="6153" width="0" style="1" hidden="1" customWidth="1"/>
    <col min="6154" max="6154" width="17.7109375" style="1" customWidth="1"/>
    <col min="6155" max="6155" width="3.42578125" style="1" customWidth="1"/>
    <col min="6156" max="6156" width="0" style="1" hidden="1" customWidth="1"/>
    <col min="6157" max="6157" width="23.7109375" style="1" customWidth="1"/>
    <col min="6158" max="6158" width="10" style="1" customWidth="1"/>
    <col min="6159" max="6159" width="0" style="1" hidden="1" customWidth="1"/>
    <col min="6160" max="6161" width="14.7109375" style="1" customWidth="1"/>
    <col min="6162" max="6162" width="12.7109375" style="1" customWidth="1"/>
    <col min="6163" max="6163" width="3.28515625" style="1" customWidth="1"/>
    <col min="6164" max="6164" width="30.28515625" style="1" customWidth="1"/>
    <col min="6165" max="6165" width="5" style="1" customWidth="1"/>
    <col min="6166" max="6166" width="0" style="1" hidden="1" customWidth="1"/>
    <col min="6167" max="6167" width="14.28515625" style="1" customWidth="1"/>
    <col min="6168" max="6168" width="5.7109375" style="1" customWidth="1"/>
    <col min="6169" max="6169" width="0" style="1" hidden="1" customWidth="1"/>
    <col min="6170" max="6170" width="17.28515625" style="1" customWidth="1"/>
    <col min="6171" max="6171" width="12.7109375" style="1" customWidth="1"/>
    <col min="6172" max="6172" width="0" style="1" hidden="1" customWidth="1"/>
    <col min="6173" max="6173" width="5.28515625" style="1" customWidth="1"/>
    <col min="6174" max="6174" width="0" style="1" hidden="1" customWidth="1"/>
    <col min="6175" max="6175" width="17" style="1" customWidth="1"/>
    <col min="6176" max="6176" width="6.28515625" style="1" customWidth="1"/>
    <col min="6177" max="6177" width="0" style="1" hidden="1" customWidth="1"/>
    <col min="6178" max="6178" width="14.28515625" style="1" customWidth="1"/>
    <col min="6179" max="6179" width="7.5703125" style="1" customWidth="1"/>
    <col min="6180" max="6180" width="0" style="1" hidden="1" customWidth="1"/>
    <col min="6181" max="6182" width="14.28515625" style="1" customWidth="1"/>
    <col min="6183" max="6183" width="20.7109375" style="1" customWidth="1"/>
    <col min="6184" max="6184" width="14.42578125" style="1" customWidth="1"/>
    <col min="6185" max="6185" width="15" style="1" customWidth="1"/>
    <col min="6186" max="6186" width="2.7109375" style="1" customWidth="1"/>
    <col min="6187" max="6187" width="11.7109375" style="1" customWidth="1"/>
    <col min="6188" max="6188" width="11.5703125" style="1" customWidth="1"/>
    <col min="6189" max="6189" width="2.28515625" style="1" customWidth="1"/>
    <col min="6190" max="6190" width="41" style="1" customWidth="1"/>
    <col min="6191" max="6191" width="14.28515625" style="1" customWidth="1"/>
    <col min="6192" max="6193" width="11.5703125" style="1" customWidth="1"/>
    <col min="6194" max="6194" width="21.7109375" style="1" customWidth="1"/>
    <col min="6195" max="6386" width="11.42578125" style="1"/>
    <col min="6387" max="6387" width="21.7109375" style="1" customWidth="1"/>
    <col min="6388" max="6388" width="13.7109375" style="1" customWidth="1"/>
    <col min="6389" max="6389" width="38.7109375" style="1" customWidth="1"/>
    <col min="6390" max="6390" width="3" style="1" bestFit="1" customWidth="1"/>
    <col min="6391" max="6391" width="32.28515625" style="1" customWidth="1"/>
    <col min="6392" max="6392" width="46.28515625" style="1" customWidth="1"/>
    <col min="6393" max="6393" width="19" style="1" customWidth="1"/>
    <col min="6394" max="6394" width="0" style="1" hidden="1" customWidth="1"/>
    <col min="6395" max="6395" width="17.7109375" style="1" customWidth="1"/>
    <col min="6396" max="6396" width="0" style="1" hidden="1" customWidth="1"/>
    <col min="6397" max="6397" width="22.28515625" style="1" customWidth="1"/>
    <col min="6398" max="6398" width="5.28515625" style="1" customWidth="1"/>
    <col min="6399" max="6399" width="36.28515625" style="1" customWidth="1"/>
    <col min="6400" max="6400" width="5.7109375" style="1" customWidth="1"/>
    <col min="6401" max="6401" width="0" style="1" hidden="1" customWidth="1"/>
    <col min="6402" max="6402" width="20.7109375" style="1" customWidth="1"/>
    <col min="6403" max="6403" width="4.7109375" style="1" customWidth="1"/>
    <col min="6404" max="6404" width="0" style="1" hidden="1" customWidth="1"/>
    <col min="6405" max="6405" width="24.7109375" style="1" customWidth="1"/>
    <col min="6406" max="6406" width="12.28515625" style="1" customWidth="1"/>
    <col min="6407" max="6407" width="0" style="1" hidden="1" customWidth="1"/>
    <col min="6408" max="6408" width="3.42578125" style="1" customWidth="1"/>
    <col min="6409" max="6409" width="0" style="1" hidden="1" customWidth="1"/>
    <col min="6410" max="6410" width="17.7109375" style="1" customWidth="1"/>
    <col min="6411" max="6411" width="3.42578125" style="1" customWidth="1"/>
    <col min="6412" max="6412" width="0" style="1" hidden="1" customWidth="1"/>
    <col min="6413" max="6413" width="23.7109375" style="1" customWidth="1"/>
    <col min="6414" max="6414" width="10" style="1" customWidth="1"/>
    <col min="6415" max="6415" width="0" style="1" hidden="1" customWidth="1"/>
    <col min="6416" max="6417" width="14.7109375" style="1" customWidth="1"/>
    <col min="6418" max="6418" width="12.7109375" style="1" customWidth="1"/>
    <col min="6419" max="6419" width="3.28515625" style="1" customWidth="1"/>
    <col min="6420" max="6420" width="30.28515625" style="1" customWidth="1"/>
    <col min="6421" max="6421" width="5" style="1" customWidth="1"/>
    <col min="6422" max="6422" width="0" style="1" hidden="1" customWidth="1"/>
    <col min="6423" max="6423" width="14.28515625" style="1" customWidth="1"/>
    <col min="6424" max="6424" width="5.7109375" style="1" customWidth="1"/>
    <col min="6425" max="6425" width="0" style="1" hidden="1" customWidth="1"/>
    <col min="6426" max="6426" width="17.28515625" style="1" customWidth="1"/>
    <col min="6427" max="6427" width="12.7109375" style="1" customWidth="1"/>
    <col min="6428" max="6428" width="0" style="1" hidden="1" customWidth="1"/>
    <col min="6429" max="6429" width="5.28515625" style="1" customWidth="1"/>
    <col min="6430" max="6430" width="0" style="1" hidden="1" customWidth="1"/>
    <col min="6431" max="6431" width="17" style="1" customWidth="1"/>
    <col min="6432" max="6432" width="6.28515625" style="1" customWidth="1"/>
    <col min="6433" max="6433" width="0" style="1" hidden="1" customWidth="1"/>
    <col min="6434" max="6434" width="14.28515625" style="1" customWidth="1"/>
    <col min="6435" max="6435" width="7.5703125" style="1" customWidth="1"/>
    <col min="6436" max="6436" width="0" style="1" hidden="1" customWidth="1"/>
    <col min="6437" max="6438" width="14.28515625" style="1" customWidth="1"/>
    <col min="6439" max="6439" width="20.7109375" style="1" customWidth="1"/>
    <col min="6440" max="6440" width="14.42578125" style="1" customWidth="1"/>
    <col min="6441" max="6441" width="15" style="1" customWidth="1"/>
    <col min="6442" max="6442" width="2.7109375" style="1" customWidth="1"/>
    <col min="6443" max="6443" width="11.7109375" style="1" customWidth="1"/>
    <col min="6444" max="6444" width="11.5703125" style="1" customWidth="1"/>
    <col min="6445" max="6445" width="2.28515625" style="1" customWidth="1"/>
    <col min="6446" max="6446" width="41" style="1" customWidth="1"/>
    <col min="6447" max="6447" width="14.28515625" style="1" customWidth="1"/>
    <col min="6448" max="6449" width="11.5703125" style="1" customWidth="1"/>
    <col min="6450" max="6450" width="21.7109375" style="1" customWidth="1"/>
    <col min="6451" max="6642" width="11.42578125" style="1"/>
    <col min="6643" max="6643" width="21.7109375" style="1" customWidth="1"/>
    <col min="6644" max="6644" width="13.7109375" style="1" customWidth="1"/>
    <col min="6645" max="6645" width="38.7109375" style="1" customWidth="1"/>
    <col min="6646" max="6646" width="3" style="1" bestFit="1" customWidth="1"/>
    <col min="6647" max="6647" width="32.28515625" style="1" customWidth="1"/>
    <col min="6648" max="6648" width="46.28515625" style="1" customWidth="1"/>
    <col min="6649" max="6649" width="19" style="1" customWidth="1"/>
    <col min="6650" max="6650" width="0" style="1" hidden="1" customWidth="1"/>
    <col min="6651" max="6651" width="17.7109375" style="1" customWidth="1"/>
    <col min="6652" max="6652" width="0" style="1" hidden="1" customWidth="1"/>
    <col min="6653" max="6653" width="22.28515625" style="1" customWidth="1"/>
    <col min="6654" max="6654" width="5.28515625" style="1" customWidth="1"/>
    <col min="6655" max="6655" width="36.28515625" style="1" customWidth="1"/>
    <col min="6656" max="6656" width="5.7109375" style="1" customWidth="1"/>
    <col min="6657" max="6657" width="0" style="1" hidden="1" customWidth="1"/>
    <col min="6658" max="6658" width="20.7109375" style="1" customWidth="1"/>
    <col min="6659" max="6659" width="4.7109375" style="1" customWidth="1"/>
    <col min="6660" max="6660" width="0" style="1" hidden="1" customWidth="1"/>
    <col min="6661" max="6661" width="24.7109375" style="1" customWidth="1"/>
    <col min="6662" max="6662" width="12.28515625" style="1" customWidth="1"/>
    <col min="6663" max="6663" width="0" style="1" hidden="1" customWidth="1"/>
    <col min="6664" max="6664" width="3.42578125" style="1" customWidth="1"/>
    <col min="6665" max="6665" width="0" style="1" hidden="1" customWidth="1"/>
    <col min="6666" max="6666" width="17.7109375" style="1" customWidth="1"/>
    <col min="6667" max="6667" width="3.42578125" style="1" customWidth="1"/>
    <col min="6668" max="6668" width="0" style="1" hidden="1" customWidth="1"/>
    <col min="6669" max="6669" width="23.7109375" style="1" customWidth="1"/>
    <col min="6670" max="6670" width="10" style="1" customWidth="1"/>
    <col min="6671" max="6671" width="0" style="1" hidden="1" customWidth="1"/>
    <col min="6672" max="6673" width="14.7109375" style="1" customWidth="1"/>
    <col min="6674" max="6674" width="12.7109375" style="1" customWidth="1"/>
    <col min="6675" max="6675" width="3.28515625" style="1" customWidth="1"/>
    <col min="6676" max="6676" width="30.28515625" style="1" customWidth="1"/>
    <col min="6677" max="6677" width="5" style="1" customWidth="1"/>
    <col min="6678" max="6678" width="0" style="1" hidden="1" customWidth="1"/>
    <col min="6679" max="6679" width="14.28515625" style="1" customWidth="1"/>
    <col min="6680" max="6680" width="5.7109375" style="1" customWidth="1"/>
    <col min="6681" max="6681" width="0" style="1" hidden="1" customWidth="1"/>
    <col min="6682" max="6682" width="17.28515625" style="1" customWidth="1"/>
    <col min="6683" max="6683" width="12.7109375" style="1" customWidth="1"/>
    <col min="6684" max="6684" width="0" style="1" hidden="1" customWidth="1"/>
    <col min="6685" max="6685" width="5.28515625" style="1" customWidth="1"/>
    <col min="6686" max="6686" width="0" style="1" hidden="1" customWidth="1"/>
    <col min="6687" max="6687" width="17" style="1" customWidth="1"/>
    <col min="6688" max="6688" width="6.28515625" style="1" customWidth="1"/>
    <col min="6689" max="6689" width="0" style="1" hidden="1" customWidth="1"/>
    <col min="6690" max="6690" width="14.28515625" style="1" customWidth="1"/>
    <col min="6691" max="6691" width="7.5703125" style="1" customWidth="1"/>
    <col min="6692" max="6692" width="0" style="1" hidden="1" customWidth="1"/>
    <col min="6693" max="6694" width="14.28515625" style="1" customWidth="1"/>
    <col min="6695" max="6695" width="20.7109375" style="1" customWidth="1"/>
    <col min="6696" max="6696" width="14.42578125" style="1" customWidth="1"/>
    <col min="6697" max="6697" width="15" style="1" customWidth="1"/>
    <col min="6698" max="6698" width="2.7109375" style="1" customWidth="1"/>
    <col min="6699" max="6699" width="11.7109375" style="1" customWidth="1"/>
    <col min="6700" max="6700" width="11.5703125" style="1" customWidth="1"/>
    <col min="6701" max="6701" width="2.28515625" style="1" customWidth="1"/>
    <col min="6702" max="6702" width="41" style="1" customWidth="1"/>
    <col min="6703" max="6703" width="14.28515625" style="1" customWidth="1"/>
    <col min="6704" max="6705" width="11.5703125" style="1" customWidth="1"/>
    <col min="6706" max="6706" width="21.7109375" style="1" customWidth="1"/>
    <col min="6707" max="6898" width="11.42578125" style="1"/>
    <col min="6899" max="6899" width="21.7109375" style="1" customWidth="1"/>
    <col min="6900" max="6900" width="13.7109375" style="1" customWidth="1"/>
    <col min="6901" max="6901" width="38.7109375" style="1" customWidth="1"/>
    <col min="6902" max="6902" width="3" style="1" bestFit="1" customWidth="1"/>
    <col min="6903" max="6903" width="32.28515625" style="1" customWidth="1"/>
    <col min="6904" max="6904" width="46.28515625" style="1" customWidth="1"/>
    <col min="6905" max="6905" width="19" style="1" customWidth="1"/>
    <col min="6906" max="6906" width="0" style="1" hidden="1" customWidth="1"/>
    <col min="6907" max="6907" width="17.7109375" style="1" customWidth="1"/>
    <col min="6908" max="6908" width="0" style="1" hidden="1" customWidth="1"/>
    <col min="6909" max="6909" width="22.28515625" style="1" customWidth="1"/>
    <col min="6910" max="6910" width="5.28515625" style="1" customWidth="1"/>
    <col min="6911" max="6911" width="36.28515625" style="1" customWidth="1"/>
    <col min="6912" max="6912" width="5.7109375" style="1" customWidth="1"/>
    <col min="6913" max="6913" width="0" style="1" hidden="1" customWidth="1"/>
    <col min="6914" max="6914" width="20.7109375" style="1" customWidth="1"/>
    <col min="6915" max="6915" width="4.7109375" style="1" customWidth="1"/>
    <col min="6916" max="6916" width="0" style="1" hidden="1" customWidth="1"/>
    <col min="6917" max="6917" width="24.7109375" style="1" customWidth="1"/>
    <col min="6918" max="6918" width="12.28515625" style="1" customWidth="1"/>
    <col min="6919" max="6919" width="0" style="1" hidden="1" customWidth="1"/>
    <col min="6920" max="6920" width="3.42578125" style="1" customWidth="1"/>
    <col min="6921" max="6921" width="0" style="1" hidden="1" customWidth="1"/>
    <col min="6922" max="6922" width="17.7109375" style="1" customWidth="1"/>
    <col min="6923" max="6923" width="3.42578125" style="1" customWidth="1"/>
    <col min="6924" max="6924" width="0" style="1" hidden="1" customWidth="1"/>
    <col min="6925" max="6925" width="23.7109375" style="1" customWidth="1"/>
    <col min="6926" max="6926" width="10" style="1" customWidth="1"/>
    <col min="6927" max="6927" width="0" style="1" hidden="1" customWidth="1"/>
    <col min="6928" max="6929" width="14.7109375" style="1" customWidth="1"/>
    <col min="6930" max="6930" width="12.7109375" style="1" customWidth="1"/>
    <col min="6931" max="6931" width="3.28515625" style="1" customWidth="1"/>
    <col min="6932" max="6932" width="30.28515625" style="1" customWidth="1"/>
    <col min="6933" max="6933" width="5" style="1" customWidth="1"/>
    <col min="6934" max="6934" width="0" style="1" hidden="1" customWidth="1"/>
    <col min="6935" max="6935" width="14.28515625" style="1" customWidth="1"/>
    <col min="6936" max="6936" width="5.7109375" style="1" customWidth="1"/>
    <col min="6937" max="6937" width="0" style="1" hidden="1" customWidth="1"/>
    <col min="6938" max="6938" width="17.28515625" style="1" customWidth="1"/>
    <col min="6939" max="6939" width="12.7109375" style="1" customWidth="1"/>
    <col min="6940" max="6940" width="0" style="1" hidden="1" customWidth="1"/>
    <col min="6941" max="6941" width="5.28515625" style="1" customWidth="1"/>
    <col min="6942" max="6942" width="0" style="1" hidden="1" customWidth="1"/>
    <col min="6943" max="6943" width="17" style="1" customWidth="1"/>
    <col min="6944" max="6944" width="6.28515625" style="1" customWidth="1"/>
    <col min="6945" max="6945" width="0" style="1" hidden="1" customWidth="1"/>
    <col min="6946" max="6946" width="14.28515625" style="1" customWidth="1"/>
    <col min="6947" max="6947" width="7.5703125" style="1" customWidth="1"/>
    <col min="6948" max="6948" width="0" style="1" hidden="1" customWidth="1"/>
    <col min="6949" max="6950" width="14.28515625" style="1" customWidth="1"/>
    <col min="6951" max="6951" width="20.7109375" style="1" customWidth="1"/>
    <col min="6952" max="6952" width="14.42578125" style="1" customWidth="1"/>
    <col min="6953" max="6953" width="15" style="1" customWidth="1"/>
    <col min="6954" max="6954" width="2.7109375" style="1" customWidth="1"/>
    <col min="6955" max="6955" width="11.7109375" style="1" customWidth="1"/>
    <col min="6956" max="6956" width="11.5703125" style="1" customWidth="1"/>
    <col min="6957" max="6957" width="2.28515625" style="1" customWidth="1"/>
    <col min="6958" max="6958" width="41" style="1" customWidth="1"/>
    <col min="6959" max="6959" width="14.28515625" style="1" customWidth="1"/>
    <col min="6960" max="6961" width="11.5703125" style="1" customWidth="1"/>
    <col min="6962" max="6962" width="21.7109375" style="1" customWidth="1"/>
    <col min="6963" max="7154" width="11.42578125" style="1"/>
    <col min="7155" max="7155" width="21.7109375" style="1" customWidth="1"/>
    <col min="7156" max="7156" width="13.7109375" style="1" customWidth="1"/>
    <col min="7157" max="7157" width="38.7109375" style="1" customWidth="1"/>
    <col min="7158" max="7158" width="3" style="1" bestFit="1" customWidth="1"/>
    <col min="7159" max="7159" width="32.28515625" style="1" customWidth="1"/>
    <col min="7160" max="7160" width="46.28515625" style="1" customWidth="1"/>
    <col min="7161" max="7161" width="19" style="1" customWidth="1"/>
    <col min="7162" max="7162" width="0" style="1" hidden="1" customWidth="1"/>
    <col min="7163" max="7163" width="17.7109375" style="1" customWidth="1"/>
    <col min="7164" max="7164" width="0" style="1" hidden="1" customWidth="1"/>
    <col min="7165" max="7165" width="22.28515625" style="1" customWidth="1"/>
    <col min="7166" max="7166" width="5.28515625" style="1" customWidth="1"/>
    <col min="7167" max="7167" width="36.28515625" style="1" customWidth="1"/>
    <col min="7168" max="7168" width="5.7109375" style="1" customWidth="1"/>
    <col min="7169" max="7169" width="0" style="1" hidden="1" customWidth="1"/>
    <col min="7170" max="7170" width="20.7109375" style="1" customWidth="1"/>
    <col min="7171" max="7171" width="4.7109375" style="1" customWidth="1"/>
    <col min="7172" max="7172" width="0" style="1" hidden="1" customWidth="1"/>
    <col min="7173" max="7173" width="24.7109375" style="1" customWidth="1"/>
    <col min="7174" max="7174" width="12.28515625" style="1" customWidth="1"/>
    <col min="7175" max="7175" width="0" style="1" hidden="1" customWidth="1"/>
    <col min="7176" max="7176" width="3.42578125" style="1" customWidth="1"/>
    <col min="7177" max="7177" width="0" style="1" hidden="1" customWidth="1"/>
    <col min="7178" max="7178" width="17.7109375" style="1" customWidth="1"/>
    <col min="7179" max="7179" width="3.42578125" style="1" customWidth="1"/>
    <col min="7180" max="7180" width="0" style="1" hidden="1" customWidth="1"/>
    <col min="7181" max="7181" width="23.7109375" style="1" customWidth="1"/>
    <col min="7182" max="7182" width="10" style="1" customWidth="1"/>
    <col min="7183" max="7183" width="0" style="1" hidden="1" customWidth="1"/>
    <col min="7184" max="7185" width="14.7109375" style="1" customWidth="1"/>
    <col min="7186" max="7186" width="12.7109375" style="1" customWidth="1"/>
    <col min="7187" max="7187" width="3.28515625" style="1" customWidth="1"/>
    <col min="7188" max="7188" width="30.28515625" style="1" customWidth="1"/>
    <col min="7189" max="7189" width="5" style="1" customWidth="1"/>
    <col min="7190" max="7190" width="0" style="1" hidden="1" customWidth="1"/>
    <col min="7191" max="7191" width="14.28515625" style="1" customWidth="1"/>
    <col min="7192" max="7192" width="5.7109375" style="1" customWidth="1"/>
    <col min="7193" max="7193" width="0" style="1" hidden="1" customWidth="1"/>
    <col min="7194" max="7194" width="17.28515625" style="1" customWidth="1"/>
    <col min="7195" max="7195" width="12.7109375" style="1" customWidth="1"/>
    <col min="7196" max="7196" width="0" style="1" hidden="1" customWidth="1"/>
    <col min="7197" max="7197" width="5.28515625" style="1" customWidth="1"/>
    <col min="7198" max="7198" width="0" style="1" hidden="1" customWidth="1"/>
    <col min="7199" max="7199" width="17" style="1" customWidth="1"/>
    <col min="7200" max="7200" width="6.28515625" style="1" customWidth="1"/>
    <col min="7201" max="7201" width="0" style="1" hidden="1" customWidth="1"/>
    <col min="7202" max="7202" width="14.28515625" style="1" customWidth="1"/>
    <col min="7203" max="7203" width="7.5703125" style="1" customWidth="1"/>
    <col min="7204" max="7204" width="0" style="1" hidden="1" customWidth="1"/>
    <col min="7205" max="7206" width="14.28515625" style="1" customWidth="1"/>
    <col min="7207" max="7207" width="20.7109375" style="1" customWidth="1"/>
    <col min="7208" max="7208" width="14.42578125" style="1" customWidth="1"/>
    <col min="7209" max="7209" width="15" style="1" customWidth="1"/>
    <col min="7210" max="7210" width="2.7109375" style="1" customWidth="1"/>
    <col min="7211" max="7211" width="11.7109375" style="1" customWidth="1"/>
    <col min="7212" max="7212" width="11.5703125" style="1" customWidth="1"/>
    <col min="7213" max="7213" width="2.28515625" style="1" customWidth="1"/>
    <col min="7214" max="7214" width="41" style="1" customWidth="1"/>
    <col min="7215" max="7215" width="14.28515625" style="1" customWidth="1"/>
    <col min="7216" max="7217" width="11.5703125" style="1" customWidth="1"/>
    <col min="7218" max="7218" width="21.7109375" style="1" customWidth="1"/>
    <col min="7219" max="7410" width="11.42578125" style="1"/>
    <col min="7411" max="7411" width="21.7109375" style="1" customWidth="1"/>
    <col min="7412" max="7412" width="13.7109375" style="1" customWidth="1"/>
    <col min="7413" max="7413" width="38.7109375" style="1" customWidth="1"/>
    <col min="7414" max="7414" width="3" style="1" bestFit="1" customWidth="1"/>
    <col min="7415" max="7415" width="32.28515625" style="1" customWidth="1"/>
    <col min="7416" max="7416" width="46.28515625" style="1" customWidth="1"/>
    <col min="7417" max="7417" width="19" style="1" customWidth="1"/>
    <col min="7418" max="7418" width="0" style="1" hidden="1" customWidth="1"/>
    <col min="7419" max="7419" width="17.7109375" style="1" customWidth="1"/>
    <col min="7420" max="7420" width="0" style="1" hidden="1" customWidth="1"/>
    <col min="7421" max="7421" width="22.28515625" style="1" customWidth="1"/>
    <col min="7422" max="7422" width="5.28515625" style="1" customWidth="1"/>
    <col min="7423" max="7423" width="36.28515625" style="1" customWidth="1"/>
    <col min="7424" max="7424" width="5.7109375" style="1" customWidth="1"/>
    <col min="7425" max="7425" width="0" style="1" hidden="1" customWidth="1"/>
    <col min="7426" max="7426" width="20.7109375" style="1" customWidth="1"/>
    <col min="7427" max="7427" width="4.7109375" style="1" customWidth="1"/>
    <col min="7428" max="7428" width="0" style="1" hidden="1" customWidth="1"/>
    <col min="7429" max="7429" width="24.7109375" style="1" customWidth="1"/>
    <col min="7430" max="7430" width="12.28515625" style="1" customWidth="1"/>
    <col min="7431" max="7431" width="0" style="1" hidden="1" customWidth="1"/>
    <col min="7432" max="7432" width="3.42578125" style="1" customWidth="1"/>
    <col min="7433" max="7433" width="0" style="1" hidden="1" customWidth="1"/>
    <col min="7434" max="7434" width="17.7109375" style="1" customWidth="1"/>
    <col min="7435" max="7435" width="3.42578125" style="1" customWidth="1"/>
    <col min="7436" max="7436" width="0" style="1" hidden="1" customWidth="1"/>
    <col min="7437" max="7437" width="23.7109375" style="1" customWidth="1"/>
    <col min="7438" max="7438" width="10" style="1" customWidth="1"/>
    <col min="7439" max="7439" width="0" style="1" hidden="1" customWidth="1"/>
    <col min="7440" max="7441" width="14.7109375" style="1" customWidth="1"/>
    <col min="7442" max="7442" width="12.7109375" style="1" customWidth="1"/>
    <col min="7443" max="7443" width="3.28515625" style="1" customWidth="1"/>
    <col min="7444" max="7444" width="30.28515625" style="1" customWidth="1"/>
    <col min="7445" max="7445" width="5" style="1" customWidth="1"/>
    <col min="7446" max="7446" width="0" style="1" hidden="1" customWidth="1"/>
    <col min="7447" max="7447" width="14.28515625" style="1" customWidth="1"/>
    <col min="7448" max="7448" width="5.7109375" style="1" customWidth="1"/>
    <col min="7449" max="7449" width="0" style="1" hidden="1" customWidth="1"/>
    <col min="7450" max="7450" width="17.28515625" style="1" customWidth="1"/>
    <col min="7451" max="7451" width="12.7109375" style="1" customWidth="1"/>
    <col min="7452" max="7452" width="0" style="1" hidden="1" customWidth="1"/>
    <col min="7453" max="7453" width="5.28515625" style="1" customWidth="1"/>
    <col min="7454" max="7454" width="0" style="1" hidden="1" customWidth="1"/>
    <col min="7455" max="7455" width="17" style="1" customWidth="1"/>
    <col min="7456" max="7456" width="6.28515625" style="1" customWidth="1"/>
    <col min="7457" max="7457" width="0" style="1" hidden="1" customWidth="1"/>
    <col min="7458" max="7458" width="14.28515625" style="1" customWidth="1"/>
    <col min="7459" max="7459" width="7.5703125" style="1" customWidth="1"/>
    <col min="7460" max="7460" width="0" style="1" hidden="1" customWidth="1"/>
    <col min="7461" max="7462" width="14.28515625" style="1" customWidth="1"/>
    <col min="7463" max="7463" width="20.7109375" style="1" customWidth="1"/>
    <col min="7464" max="7464" width="14.42578125" style="1" customWidth="1"/>
    <col min="7465" max="7465" width="15" style="1" customWidth="1"/>
    <col min="7466" max="7466" width="2.7109375" style="1" customWidth="1"/>
    <col min="7467" max="7467" width="11.7109375" style="1" customWidth="1"/>
    <col min="7468" max="7468" width="11.5703125" style="1" customWidth="1"/>
    <col min="7469" max="7469" width="2.28515625" style="1" customWidth="1"/>
    <col min="7470" max="7470" width="41" style="1" customWidth="1"/>
    <col min="7471" max="7471" width="14.28515625" style="1" customWidth="1"/>
    <col min="7472" max="7473" width="11.5703125" style="1" customWidth="1"/>
    <col min="7474" max="7474" width="21.7109375" style="1" customWidth="1"/>
    <col min="7475" max="7666" width="11.42578125" style="1"/>
    <col min="7667" max="7667" width="21.7109375" style="1" customWidth="1"/>
    <col min="7668" max="7668" width="13.7109375" style="1" customWidth="1"/>
    <col min="7669" max="7669" width="38.7109375" style="1" customWidth="1"/>
    <col min="7670" max="7670" width="3" style="1" bestFit="1" customWidth="1"/>
    <col min="7671" max="7671" width="32.28515625" style="1" customWidth="1"/>
    <col min="7672" max="7672" width="46.28515625" style="1" customWidth="1"/>
    <col min="7673" max="7673" width="19" style="1" customWidth="1"/>
    <col min="7674" max="7674" width="0" style="1" hidden="1" customWidth="1"/>
    <col min="7675" max="7675" width="17.7109375" style="1" customWidth="1"/>
    <col min="7676" max="7676" width="0" style="1" hidden="1" customWidth="1"/>
    <col min="7677" max="7677" width="22.28515625" style="1" customWidth="1"/>
    <col min="7678" max="7678" width="5.28515625" style="1" customWidth="1"/>
    <col min="7679" max="7679" width="36.28515625" style="1" customWidth="1"/>
    <col min="7680" max="7680" width="5.7109375" style="1" customWidth="1"/>
    <col min="7681" max="7681" width="0" style="1" hidden="1" customWidth="1"/>
    <col min="7682" max="7682" width="20.7109375" style="1" customWidth="1"/>
    <col min="7683" max="7683" width="4.7109375" style="1" customWidth="1"/>
    <col min="7684" max="7684" width="0" style="1" hidden="1" customWidth="1"/>
    <col min="7685" max="7685" width="24.7109375" style="1" customWidth="1"/>
    <col min="7686" max="7686" width="12.28515625" style="1" customWidth="1"/>
    <col min="7687" max="7687" width="0" style="1" hidden="1" customWidth="1"/>
    <col min="7688" max="7688" width="3.42578125" style="1" customWidth="1"/>
    <col min="7689" max="7689" width="0" style="1" hidden="1" customWidth="1"/>
    <col min="7690" max="7690" width="17.7109375" style="1" customWidth="1"/>
    <col min="7691" max="7691" width="3.42578125" style="1" customWidth="1"/>
    <col min="7692" max="7692" width="0" style="1" hidden="1" customWidth="1"/>
    <col min="7693" max="7693" width="23.7109375" style="1" customWidth="1"/>
    <col min="7694" max="7694" width="10" style="1" customWidth="1"/>
    <col min="7695" max="7695" width="0" style="1" hidden="1" customWidth="1"/>
    <col min="7696" max="7697" width="14.7109375" style="1" customWidth="1"/>
    <col min="7698" max="7698" width="12.7109375" style="1" customWidth="1"/>
    <col min="7699" max="7699" width="3.28515625" style="1" customWidth="1"/>
    <col min="7700" max="7700" width="30.28515625" style="1" customWidth="1"/>
    <col min="7701" max="7701" width="5" style="1" customWidth="1"/>
    <col min="7702" max="7702" width="0" style="1" hidden="1" customWidth="1"/>
    <col min="7703" max="7703" width="14.28515625" style="1" customWidth="1"/>
    <col min="7704" max="7704" width="5.7109375" style="1" customWidth="1"/>
    <col min="7705" max="7705" width="0" style="1" hidden="1" customWidth="1"/>
    <col min="7706" max="7706" width="17.28515625" style="1" customWidth="1"/>
    <col min="7707" max="7707" width="12.7109375" style="1" customWidth="1"/>
    <col min="7708" max="7708" width="0" style="1" hidden="1" customWidth="1"/>
    <col min="7709" max="7709" width="5.28515625" style="1" customWidth="1"/>
    <col min="7710" max="7710" width="0" style="1" hidden="1" customWidth="1"/>
    <col min="7711" max="7711" width="17" style="1" customWidth="1"/>
    <col min="7712" max="7712" width="6.28515625" style="1" customWidth="1"/>
    <col min="7713" max="7713" width="0" style="1" hidden="1" customWidth="1"/>
    <col min="7714" max="7714" width="14.28515625" style="1" customWidth="1"/>
    <col min="7715" max="7715" width="7.5703125" style="1" customWidth="1"/>
    <col min="7716" max="7716" width="0" style="1" hidden="1" customWidth="1"/>
    <col min="7717" max="7718" width="14.28515625" style="1" customWidth="1"/>
    <col min="7719" max="7719" width="20.7109375" style="1" customWidth="1"/>
    <col min="7720" max="7720" width="14.42578125" style="1" customWidth="1"/>
    <col min="7721" max="7721" width="15" style="1" customWidth="1"/>
    <col min="7722" max="7722" width="2.7109375" style="1" customWidth="1"/>
    <col min="7723" max="7723" width="11.7109375" style="1" customWidth="1"/>
    <col min="7724" max="7724" width="11.5703125" style="1" customWidth="1"/>
    <col min="7725" max="7725" width="2.28515625" style="1" customWidth="1"/>
    <col min="7726" max="7726" width="41" style="1" customWidth="1"/>
    <col min="7727" max="7727" width="14.28515625" style="1" customWidth="1"/>
    <col min="7728" max="7729" width="11.5703125" style="1" customWidth="1"/>
    <col min="7730" max="7730" width="21.7109375" style="1" customWidth="1"/>
    <col min="7731" max="7922" width="11.42578125" style="1"/>
    <col min="7923" max="7923" width="21.7109375" style="1" customWidth="1"/>
    <col min="7924" max="7924" width="13.7109375" style="1" customWidth="1"/>
    <col min="7925" max="7925" width="38.7109375" style="1" customWidth="1"/>
    <col min="7926" max="7926" width="3" style="1" bestFit="1" customWidth="1"/>
    <col min="7927" max="7927" width="32.28515625" style="1" customWidth="1"/>
    <col min="7928" max="7928" width="46.28515625" style="1" customWidth="1"/>
    <col min="7929" max="7929" width="19" style="1" customWidth="1"/>
    <col min="7930" max="7930" width="0" style="1" hidden="1" customWidth="1"/>
    <col min="7931" max="7931" width="17.7109375" style="1" customWidth="1"/>
    <col min="7932" max="7932" width="0" style="1" hidden="1" customWidth="1"/>
    <col min="7933" max="7933" width="22.28515625" style="1" customWidth="1"/>
    <col min="7934" max="7934" width="5.28515625" style="1" customWidth="1"/>
    <col min="7935" max="7935" width="36.28515625" style="1" customWidth="1"/>
    <col min="7936" max="7936" width="5.7109375" style="1" customWidth="1"/>
    <col min="7937" max="7937" width="0" style="1" hidden="1" customWidth="1"/>
    <col min="7938" max="7938" width="20.7109375" style="1" customWidth="1"/>
    <col min="7939" max="7939" width="4.7109375" style="1" customWidth="1"/>
    <col min="7940" max="7940" width="0" style="1" hidden="1" customWidth="1"/>
    <col min="7941" max="7941" width="24.7109375" style="1" customWidth="1"/>
    <col min="7942" max="7942" width="12.28515625" style="1" customWidth="1"/>
    <col min="7943" max="7943" width="0" style="1" hidden="1" customWidth="1"/>
    <col min="7944" max="7944" width="3.42578125" style="1" customWidth="1"/>
    <col min="7945" max="7945" width="0" style="1" hidden="1" customWidth="1"/>
    <col min="7946" max="7946" width="17.7109375" style="1" customWidth="1"/>
    <col min="7947" max="7947" width="3.42578125" style="1" customWidth="1"/>
    <col min="7948" max="7948" width="0" style="1" hidden="1" customWidth="1"/>
    <col min="7949" max="7949" width="23.7109375" style="1" customWidth="1"/>
    <col min="7950" max="7950" width="10" style="1" customWidth="1"/>
    <col min="7951" max="7951" width="0" style="1" hidden="1" customWidth="1"/>
    <col min="7952" max="7953" width="14.7109375" style="1" customWidth="1"/>
    <col min="7954" max="7954" width="12.7109375" style="1" customWidth="1"/>
    <col min="7955" max="7955" width="3.28515625" style="1" customWidth="1"/>
    <col min="7956" max="7956" width="30.28515625" style="1" customWidth="1"/>
    <col min="7957" max="7957" width="5" style="1" customWidth="1"/>
    <col min="7958" max="7958" width="0" style="1" hidden="1" customWidth="1"/>
    <col min="7959" max="7959" width="14.28515625" style="1" customWidth="1"/>
    <col min="7960" max="7960" width="5.7109375" style="1" customWidth="1"/>
    <col min="7961" max="7961" width="0" style="1" hidden="1" customWidth="1"/>
    <col min="7962" max="7962" width="17.28515625" style="1" customWidth="1"/>
    <col min="7963" max="7963" width="12.7109375" style="1" customWidth="1"/>
    <col min="7964" max="7964" width="0" style="1" hidden="1" customWidth="1"/>
    <col min="7965" max="7965" width="5.28515625" style="1" customWidth="1"/>
    <col min="7966" max="7966" width="0" style="1" hidden="1" customWidth="1"/>
    <col min="7967" max="7967" width="17" style="1" customWidth="1"/>
    <col min="7968" max="7968" width="6.28515625" style="1" customWidth="1"/>
    <col min="7969" max="7969" width="0" style="1" hidden="1" customWidth="1"/>
    <col min="7970" max="7970" width="14.28515625" style="1" customWidth="1"/>
    <col min="7971" max="7971" width="7.5703125" style="1" customWidth="1"/>
    <col min="7972" max="7972" width="0" style="1" hidden="1" customWidth="1"/>
    <col min="7973" max="7974" width="14.28515625" style="1" customWidth="1"/>
    <col min="7975" max="7975" width="20.7109375" style="1" customWidth="1"/>
    <col min="7976" max="7976" width="14.42578125" style="1" customWidth="1"/>
    <col min="7977" max="7977" width="15" style="1" customWidth="1"/>
    <col min="7978" max="7978" width="2.7109375" style="1" customWidth="1"/>
    <col min="7979" max="7979" width="11.7109375" style="1" customWidth="1"/>
    <col min="7980" max="7980" width="11.5703125" style="1" customWidth="1"/>
    <col min="7981" max="7981" width="2.28515625" style="1" customWidth="1"/>
    <col min="7982" max="7982" width="41" style="1" customWidth="1"/>
    <col min="7983" max="7983" width="14.28515625" style="1" customWidth="1"/>
    <col min="7984" max="7985" width="11.5703125" style="1" customWidth="1"/>
    <col min="7986" max="7986" width="21.7109375" style="1" customWidth="1"/>
    <col min="7987" max="8178" width="11.42578125" style="1"/>
    <col min="8179" max="8179" width="21.7109375" style="1" customWidth="1"/>
    <col min="8180" max="8180" width="13.7109375" style="1" customWidth="1"/>
    <col min="8181" max="8181" width="38.7109375" style="1" customWidth="1"/>
    <col min="8182" max="8182" width="3" style="1" bestFit="1" customWidth="1"/>
    <col min="8183" max="8183" width="32.28515625" style="1" customWidth="1"/>
    <col min="8184" max="8184" width="46.28515625" style="1" customWidth="1"/>
    <col min="8185" max="8185" width="19" style="1" customWidth="1"/>
    <col min="8186" max="8186" width="0" style="1" hidden="1" customWidth="1"/>
    <col min="8187" max="8187" width="17.7109375" style="1" customWidth="1"/>
    <col min="8188" max="8188" width="0" style="1" hidden="1" customWidth="1"/>
    <col min="8189" max="8189" width="22.28515625" style="1" customWidth="1"/>
    <col min="8190" max="8190" width="5.28515625" style="1" customWidth="1"/>
    <col min="8191" max="8191" width="36.28515625" style="1" customWidth="1"/>
    <col min="8192" max="8192" width="5.7109375" style="1" customWidth="1"/>
    <col min="8193" max="8193" width="0" style="1" hidden="1" customWidth="1"/>
    <col min="8194" max="8194" width="20.7109375" style="1" customWidth="1"/>
    <col min="8195" max="8195" width="4.7109375" style="1" customWidth="1"/>
    <col min="8196" max="8196" width="0" style="1" hidden="1" customWidth="1"/>
    <col min="8197" max="8197" width="24.7109375" style="1" customWidth="1"/>
    <col min="8198" max="8198" width="12.28515625" style="1" customWidth="1"/>
    <col min="8199" max="8199" width="0" style="1" hidden="1" customWidth="1"/>
    <col min="8200" max="8200" width="3.42578125" style="1" customWidth="1"/>
    <col min="8201" max="8201" width="0" style="1" hidden="1" customWidth="1"/>
    <col min="8202" max="8202" width="17.7109375" style="1" customWidth="1"/>
    <col min="8203" max="8203" width="3.42578125" style="1" customWidth="1"/>
    <col min="8204" max="8204" width="0" style="1" hidden="1" customWidth="1"/>
    <col min="8205" max="8205" width="23.7109375" style="1" customWidth="1"/>
    <col min="8206" max="8206" width="10" style="1" customWidth="1"/>
    <col min="8207" max="8207" width="0" style="1" hidden="1" customWidth="1"/>
    <col min="8208" max="8209" width="14.7109375" style="1" customWidth="1"/>
    <col min="8210" max="8210" width="12.7109375" style="1" customWidth="1"/>
    <col min="8211" max="8211" width="3.28515625" style="1" customWidth="1"/>
    <col min="8212" max="8212" width="30.28515625" style="1" customWidth="1"/>
    <col min="8213" max="8213" width="5" style="1" customWidth="1"/>
    <col min="8214" max="8214" width="0" style="1" hidden="1" customWidth="1"/>
    <col min="8215" max="8215" width="14.28515625" style="1" customWidth="1"/>
    <col min="8216" max="8216" width="5.7109375" style="1" customWidth="1"/>
    <col min="8217" max="8217" width="0" style="1" hidden="1" customWidth="1"/>
    <col min="8218" max="8218" width="17.28515625" style="1" customWidth="1"/>
    <col min="8219" max="8219" width="12.7109375" style="1" customWidth="1"/>
    <col min="8220" max="8220" width="0" style="1" hidden="1" customWidth="1"/>
    <col min="8221" max="8221" width="5.28515625" style="1" customWidth="1"/>
    <col min="8222" max="8222" width="0" style="1" hidden="1" customWidth="1"/>
    <col min="8223" max="8223" width="17" style="1" customWidth="1"/>
    <col min="8224" max="8224" width="6.28515625" style="1" customWidth="1"/>
    <col min="8225" max="8225" width="0" style="1" hidden="1" customWidth="1"/>
    <col min="8226" max="8226" width="14.28515625" style="1" customWidth="1"/>
    <col min="8227" max="8227" width="7.5703125" style="1" customWidth="1"/>
    <col min="8228" max="8228" width="0" style="1" hidden="1" customWidth="1"/>
    <col min="8229" max="8230" width="14.28515625" style="1" customWidth="1"/>
    <col min="8231" max="8231" width="20.7109375" style="1" customWidth="1"/>
    <col min="8232" max="8232" width="14.42578125" style="1" customWidth="1"/>
    <col min="8233" max="8233" width="15" style="1" customWidth="1"/>
    <col min="8234" max="8234" width="2.7109375" style="1" customWidth="1"/>
    <col min="8235" max="8235" width="11.7109375" style="1" customWidth="1"/>
    <col min="8236" max="8236" width="11.5703125" style="1" customWidth="1"/>
    <col min="8237" max="8237" width="2.28515625" style="1" customWidth="1"/>
    <col min="8238" max="8238" width="41" style="1" customWidth="1"/>
    <col min="8239" max="8239" width="14.28515625" style="1" customWidth="1"/>
    <col min="8240" max="8241" width="11.5703125" style="1" customWidth="1"/>
    <col min="8242" max="8242" width="21.7109375" style="1" customWidth="1"/>
    <col min="8243" max="8434" width="11.42578125" style="1"/>
    <col min="8435" max="8435" width="21.7109375" style="1" customWidth="1"/>
    <col min="8436" max="8436" width="13.7109375" style="1" customWidth="1"/>
    <col min="8437" max="8437" width="38.7109375" style="1" customWidth="1"/>
    <col min="8438" max="8438" width="3" style="1" bestFit="1" customWidth="1"/>
    <col min="8439" max="8439" width="32.28515625" style="1" customWidth="1"/>
    <col min="8440" max="8440" width="46.28515625" style="1" customWidth="1"/>
    <col min="8441" max="8441" width="19" style="1" customWidth="1"/>
    <col min="8442" max="8442" width="0" style="1" hidden="1" customWidth="1"/>
    <col min="8443" max="8443" width="17.7109375" style="1" customWidth="1"/>
    <col min="8444" max="8444" width="0" style="1" hidden="1" customWidth="1"/>
    <col min="8445" max="8445" width="22.28515625" style="1" customWidth="1"/>
    <col min="8446" max="8446" width="5.28515625" style="1" customWidth="1"/>
    <col min="8447" max="8447" width="36.28515625" style="1" customWidth="1"/>
    <col min="8448" max="8448" width="5.7109375" style="1" customWidth="1"/>
    <col min="8449" max="8449" width="0" style="1" hidden="1" customWidth="1"/>
    <col min="8450" max="8450" width="20.7109375" style="1" customWidth="1"/>
    <col min="8451" max="8451" width="4.7109375" style="1" customWidth="1"/>
    <col min="8452" max="8452" width="0" style="1" hidden="1" customWidth="1"/>
    <col min="8453" max="8453" width="24.7109375" style="1" customWidth="1"/>
    <col min="8454" max="8454" width="12.28515625" style="1" customWidth="1"/>
    <col min="8455" max="8455" width="0" style="1" hidden="1" customWidth="1"/>
    <col min="8456" max="8456" width="3.42578125" style="1" customWidth="1"/>
    <col min="8457" max="8457" width="0" style="1" hidden="1" customWidth="1"/>
    <col min="8458" max="8458" width="17.7109375" style="1" customWidth="1"/>
    <col min="8459" max="8459" width="3.42578125" style="1" customWidth="1"/>
    <col min="8460" max="8460" width="0" style="1" hidden="1" customWidth="1"/>
    <col min="8461" max="8461" width="23.7109375" style="1" customWidth="1"/>
    <col min="8462" max="8462" width="10" style="1" customWidth="1"/>
    <col min="8463" max="8463" width="0" style="1" hidden="1" customWidth="1"/>
    <col min="8464" max="8465" width="14.7109375" style="1" customWidth="1"/>
    <col min="8466" max="8466" width="12.7109375" style="1" customWidth="1"/>
    <col min="8467" max="8467" width="3.28515625" style="1" customWidth="1"/>
    <col min="8468" max="8468" width="30.28515625" style="1" customWidth="1"/>
    <col min="8469" max="8469" width="5" style="1" customWidth="1"/>
    <col min="8470" max="8470" width="0" style="1" hidden="1" customWidth="1"/>
    <col min="8471" max="8471" width="14.28515625" style="1" customWidth="1"/>
    <col min="8472" max="8472" width="5.7109375" style="1" customWidth="1"/>
    <col min="8473" max="8473" width="0" style="1" hidden="1" customWidth="1"/>
    <col min="8474" max="8474" width="17.28515625" style="1" customWidth="1"/>
    <col min="8475" max="8475" width="12.7109375" style="1" customWidth="1"/>
    <col min="8476" max="8476" width="0" style="1" hidden="1" customWidth="1"/>
    <col min="8477" max="8477" width="5.28515625" style="1" customWidth="1"/>
    <col min="8478" max="8478" width="0" style="1" hidden="1" customWidth="1"/>
    <col min="8479" max="8479" width="17" style="1" customWidth="1"/>
    <col min="8480" max="8480" width="6.28515625" style="1" customWidth="1"/>
    <col min="8481" max="8481" width="0" style="1" hidden="1" customWidth="1"/>
    <col min="8482" max="8482" width="14.28515625" style="1" customWidth="1"/>
    <col min="8483" max="8483" width="7.5703125" style="1" customWidth="1"/>
    <col min="8484" max="8484" width="0" style="1" hidden="1" customWidth="1"/>
    <col min="8485" max="8486" width="14.28515625" style="1" customWidth="1"/>
    <col min="8487" max="8487" width="20.7109375" style="1" customWidth="1"/>
    <col min="8488" max="8488" width="14.42578125" style="1" customWidth="1"/>
    <col min="8489" max="8489" width="15" style="1" customWidth="1"/>
    <col min="8490" max="8490" width="2.7109375" style="1" customWidth="1"/>
    <col min="8491" max="8491" width="11.7109375" style="1" customWidth="1"/>
    <col min="8492" max="8492" width="11.5703125" style="1" customWidth="1"/>
    <col min="8493" max="8493" width="2.28515625" style="1" customWidth="1"/>
    <col min="8494" max="8494" width="41" style="1" customWidth="1"/>
    <col min="8495" max="8495" width="14.28515625" style="1" customWidth="1"/>
    <col min="8496" max="8497" width="11.5703125" style="1" customWidth="1"/>
    <col min="8498" max="8498" width="21.7109375" style="1" customWidth="1"/>
    <col min="8499" max="8690" width="11.42578125" style="1"/>
    <col min="8691" max="8691" width="21.7109375" style="1" customWidth="1"/>
    <col min="8692" max="8692" width="13.7109375" style="1" customWidth="1"/>
    <col min="8693" max="8693" width="38.7109375" style="1" customWidth="1"/>
    <col min="8694" max="8694" width="3" style="1" bestFit="1" customWidth="1"/>
    <col min="8695" max="8695" width="32.28515625" style="1" customWidth="1"/>
    <col min="8696" max="8696" width="46.28515625" style="1" customWidth="1"/>
    <col min="8697" max="8697" width="19" style="1" customWidth="1"/>
    <col min="8698" max="8698" width="0" style="1" hidden="1" customWidth="1"/>
    <col min="8699" max="8699" width="17.7109375" style="1" customWidth="1"/>
    <col min="8700" max="8700" width="0" style="1" hidden="1" customWidth="1"/>
    <col min="8701" max="8701" width="22.28515625" style="1" customWidth="1"/>
    <col min="8702" max="8702" width="5.28515625" style="1" customWidth="1"/>
    <col min="8703" max="8703" width="36.28515625" style="1" customWidth="1"/>
    <col min="8704" max="8704" width="5.7109375" style="1" customWidth="1"/>
    <col min="8705" max="8705" width="0" style="1" hidden="1" customWidth="1"/>
    <col min="8706" max="8706" width="20.7109375" style="1" customWidth="1"/>
    <col min="8707" max="8707" width="4.7109375" style="1" customWidth="1"/>
    <col min="8708" max="8708" width="0" style="1" hidden="1" customWidth="1"/>
    <col min="8709" max="8709" width="24.7109375" style="1" customWidth="1"/>
    <col min="8710" max="8710" width="12.28515625" style="1" customWidth="1"/>
    <col min="8711" max="8711" width="0" style="1" hidden="1" customWidth="1"/>
    <col min="8712" max="8712" width="3.42578125" style="1" customWidth="1"/>
    <col min="8713" max="8713" width="0" style="1" hidden="1" customWidth="1"/>
    <col min="8714" max="8714" width="17.7109375" style="1" customWidth="1"/>
    <col min="8715" max="8715" width="3.42578125" style="1" customWidth="1"/>
    <col min="8716" max="8716" width="0" style="1" hidden="1" customWidth="1"/>
    <col min="8717" max="8717" width="23.7109375" style="1" customWidth="1"/>
    <col min="8718" max="8718" width="10" style="1" customWidth="1"/>
    <col min="8719" max="8719" width="0" style="1" hidden="1" customWidth="1"/>
    <col min="8720" max="8721" width="14.7109375" style="1" customWidth="1"/>
    <col min="8722" max="8722" width="12.7109375" style="1" customWidth="1"/>
    <col min="8723" max="8723" width="3.28515625" style="1" customWidth="1"/>
    <col min="8724" max="8724" width="30.28515625" style="1" customWidth="1"/>
    <col min="8725" max="8725" width="5" style="1" customWidth="1"/>
    <col min="8726" max="8726" width="0" style="1" hidden="1" customWidth="1"/>
    <col min="8727" max="8727" width="14.28515625" style="1" customWidth="1"/>
    <col min="8728" max="8728" width="5.7109375" style="1" customWidth="1"/>
    <col min="8729" max="8729" width="0" style="1" hidden="1" customWidth="1"/>
    <col min="8730" max="8730" width="17.28515625" style="1" customWidth="1"/>
    <col min="8731" max="8731" width="12.7109375" style="1" customWidth="1"/>
    <col min="8732" max="8732" width="0" style="1" hidden="1" customWidth="1"/>
    <col min="8733" max="8733" width="5.28515625" style="1" customWidth="1"/>
    <col min="8734" max="8734" width="0" style="1" hidden="1" customWidth="1"/>
    <col min="8735" max="8735" width="17" style="1" customWidth="1"/>
    <col min="8736" max="8736" width="6.28515625" style="1" customWidth="1"/>
    <col min="8737" max="8737" width="0" style="1" hidden="1" customWidth="1"/>
    <col min="8738" max="8738" width="14.28515625" style="1" customWidth="1"/>
    <col min="8739" max="8739" width="7.5703125" style="1" customWidth="1"/>
    <col min="8740" max="8740" width="0" style="1" hidden="1" customWidth="1"/>
    <col min="8741" max="8742" width="14.28515625" style="1" customWidth="1"/>
    <col min="8743" max="8743" width="20.7109375" style="1" customWidth="1"/>
    <col min="8744" max="8744" width="14.42578125" style="1" customWidth="1"/>
    <col min="8745" max="8745" width="15" style="1" customWidth="1"/>
    <col min="8746" max="8746" width="2.7109375" style="1" customWidth="1"/>
    <col min="8747" max="8747" width="11.7109375" style="1" customWidth="1"/>
    <col min="8748" max="8748" width="11.5703125" style="1" customWidth="1"/>
    <col min="8749" max="8749" width="2.28515625" style="1" customWidth="1"/>
    <col min="8750" max="8750" width="41" style="1" customWidth="1"/>
    <col min="8751" max="8751" width="14.28515625" style="1" customWidth="1"/>
    <col min="8752" max="8753" width="11.5703125" style="1" customWidth="1"/>
    <col min="8754" max="8754" width="21.7109375" style="1" customWidth="1"/>
    <col min="8755" max="8946" width="11.42578125" style="1"/>
    <col min="8947" max="8947" width="21.7109375" style="1" customWidth="1"/>
    <col min="8948" max="8948" width="13.7109375" style="1" customWidth="1"/>
    <col min="8949" max="8949" width="38.7109375" style="1" customWidth="1"/>
    <col min="8950" max="8950" width="3" style="1" bestFit="1" customWidth="1"/>
    <col min="8951" max="8951" width="32.28515625" style="1" customWidth="1"/>
    <col min="8952" max="8952" width="46.28515625" style="1" customWidth="1"/>
    <col min="8953" max="8953" width="19" style="1" customWidth="1"/>
    <col min="8954" max="8954" width="0" style="1" hidden="1" customWidth="1"/>
    <col min="8955" max="8955" width="17.7109375" style="1" customWidth="1"/>
    <col min="8956" max="8956" width="0" style="1" hidden="1" customWidth="1"/>
    <col min="8957" max="8957" width="22.28515625" style="1" customWidth="1"/>
    <col min="8958" max="8958" width="5.28515625" style="1" customWidth="1"/>
    <col min="8959" max="8959" width="36.28515625" style="1" customWidth="1"/>
    <col min="8960" max="8960" width="5.7109375" style="1" customWidth="1"/>
    <col min="8961" max="8961" width="0" style="1" hidden="1" customWidth="1"/>
    <col min="8962" max="8962" width="20.7109375" style="1" customWidth="1"/>
    <col min="8963" max="8963" width="4.7109375" style="1" customWidth="1"/>
    <col min="8964" max="8964" width="0" style="1" hidden="1" customWidth="1"/>
    <col min="8965" max="8965" width="24.7109375" style="1" customWidth="1"/>
    <col min="8966" max="8966" width="12.28515625" style="1" customWidth="1"/>
    <col min="8967" max="8967" width="0" style="1" hidden="1" customWidth="1"/>
    <col min="8968" max="8968" width="3.42578125" style="1" customWidth="1"/>
    <col min="8969" max="8969" width="0" style="1" hidden="1" customWidth="1"/>
    <col min="8970" max="8970" width="17.7109375" style="1" customWidth="1"/>
    <col min="8971" max="8971" width="3.42578125" style="1" customWidth="1"/>
    <col min="8972" max="8972" width="0" style="1" hidden="1" customWidth="1"/>
    <col min="8973" max="8973" width="23.7109375" style="1" customWidth="1"/>
    <col min="8974" max="8974" width="10" style="1" customWidth="1"/>
    <col min="8975" max="8975" width="0" style="1" hidden="1" customWidth="1"/>
    <col min="8976" max="8977" width="14.7109375" style="1" customWidth="1"/>
    <col min="8978" max="8978" width="12.7109375" style="1" customWidth="1"/>
    <col min="8979" max="8979" width="3.28515625" style="1" customWidth="1"/>
    <col min="8980" max="8980" width="30.28515625" style="1" customWidth="1"/>
    <col min="8981" max="8981" width="5" style="1" customWidth="1"/>
    <col min="8982" max="8982" width="0" style="1" hidden="1" customWidth="1"/>
    <col min="8983" max="8983" width="14.28515625" style="1" customWidth="1"/>
    <col min="8984" max="8984" width="5.7109375" style="1" customWidth="1"/>
    <col min="8985" max="8985" width="0" style="1" hidden="1" customWidth="1"/>
    <col min="8986" max="8986" width="17.28515625" style="1" customWidth="1"/>
    <col min="8987" max="8987" width="12.7109375" style="1" customWidth="1"/>
    <col min="8988" max="8988" width="0" style="1" hidden="1" customWidth="1"/>
    <col min="8989" max="8989" width="5.28515625" style="1" customWidth="1"/>
    <col min="8990" max="8990" width="0" style="1" hidden="1" customWidth="1"/>
    <col min="8991" max="8991" width="17" style="1" customWidth="1"/>
    <col min="8992" max="8992" width="6.28515625" style="1" customWidth="1"/>
    <col min="8993" max="8993" width="0" style="1" hidden="1" customWidth="1"/>
    <col min="8994" max="8994" width="14.28515625" style="1" customWidth="1"/>
    <col min="8995" max="8995" width="7.5703125" style="1" customWidth="1"/>
    <col min="8996" max="8996" width="0" style="1" hidden="1" customWidth="1"/>
    <col min="8997" max="8998" width="14.28515625" style="1" customWidth="1"/>
    <col min="8999" max="8999" width="20.7109375" style="1" customWidth="1"/>
    <col min="9000" max="9000" width="14.42578125" style="1" customWidth="1"/>
    <col min="9001" max="9001" width="15" style="1" customWidth="1"/>
    <col min="9002" max="9002" width="2.7109375" style="1" customWidth="1"/>
    <col min="9003" max="9003" width="11.7109375" style="1" customWidth="1"/>
    <col min="9004" max="9004" width="11.5703125" style="1" customWidth="1"/>
    <col min="9005" max="9005" width="2.28515625" style="1" customWidth="1"/>
    <col min="9006" max="9006" width="41" style="1" customWidth="1"/>
    <col min="9007" max="9007" width="14.28515625" style="1" customWidth="1"/>
    <col min="9008" max="9009" width="11.5703125" style="1" customWidth="1"/>
    <col min="9010" max="9010" width="21.7109375" style="1" customWidth="1"/>
    <col min="9011" max="9202" width="11.42578125" style="1"/>
    <col min="9203" max="9203" width="21.7109375" style="1" customWidth="1"/>
    <col min="9204" max="9204" width="13.7109375" style="1" customWidth="1"/>
    <col min="9205" max="9205" width="38.7109375" style="1" customWidth="1"/>
    <col min="9206" max="9206" width="3" style="1" bestFit="1" customWidth="1"/>
    <col min="9207" max="9207" width="32.28515625" style="1" customWidth="1"/>
    <col min="9208" max="9208" width="46.28515625" style="1" customWidth="1"/>
    <col min="9209" max="9209" width="19" style="1" customWidth="1"/>
    <col min="9210" max="9210" width="0" style="1" hidden="1" customWidth="1"/>
    <col min="9211" max="9211" width="17.7109375" style="1" customWidth="1"/>
    <col min="9212" max="9212" width="0" style="1" hidden="1" customWidth="1"/>
    <col min="9213" max="9213" width="22.28515625" style="1" customWidth="1"/>
    <col min="9214" max="9214" width="5.28515625" style="1" customWidth="1"/>
    <col min="9215" max="9215" width="36.28515625" style="1" customWidth="1"/>
    <col min="9216" max="9216" width="5.7109375" style="1" customWidth="1"/>
    <col min="9217" max="9217" width="0" style="1" hidden="1" customWidth="1"/>
    <col min="9218" max="9218" width="20.7109375" style="1" customWidth="1"/>
    <col min="9219" max="9219" width="4.7109375" style="1" customWidth="1"/>
    <col min="9220" max="9220" width="0" style="1" hidden="1" customWidth="1"/>
    <col min="9221" max="9221" width="24.7109375" style="1" customWidth="1"/>
    <col min="9222" max="9222" width="12.28515625" style="1" customWidth="1"/>
    <col min="9223" max="9223" width="0" style="1" hidden="1" customWidth="1"/>
    <col min="9224" max="9224" width="3.42578125" style="1" customWidth="1"/>
    <col min="9225" max="9225" width="0" style="1" hidden="1" customWidth="1"/>
    <col min="9226" max="9226" width="17.7109375" style="1" customWidth="1"/>
    <col min="9227" max="9227" width="3.42578125" style="1" customWidth="1"/>
    <col min="9228" max="9228" width="0" style="1" hidden="1" customWidth="1"/>
    <col min="9229" max="9229" width="23.7109375" style="1" customWidth="1"/>
    <col min="9230" max="9230" width="10" style="1" customWidth="1"/>
    <col min="9231" max="9231" width="0" style="1" hidden="1" customWidth="1"/>
    <col min="9232" max="9233" width="14.7109375" style="1" customWidth="1"/>
    <col min="9234" max="9234" width="12.7109375" style="1" customWidth="1"/>
    <col min="9235" max="9235" width="3.28515625" style="1" customWidth="1"/>
    <col min="9236" max="9236" width="30.28515625" style="1" customWidth="1"/>
    <col min="9237" max="9237" width="5" style="1" customWidth="1"/>
    <col min="9238" max="9238" width="0" style="1" hidden="1" customWidth="1"/>
    <col min="9239" max="9239" width="14.28515625" style="1" customWidth="1"/>
    <col min="9240" max="9240" width="5.7109375" style="1" customWidth="1"/>
    <col min="9241" max="9241" width="0" style="1" hidden="1" customWidth="1"/>
    <col min="9242" max="9242" width="17.28515625" style="1" customWidth="1"/>
    <col min="9243" max="9243" width="12.7109375" style="1" customWidth="1"/>
    <col min="9244" max="9244" width="0" style="1" hidden="1" customWidth="1"/>
    <col min="9245" max="9245" width="5.28515625" style="1" customWidth="1"/>
    <col min="9246" max="9246" width="0" style="1" hidden="1" customWidth="1"/>
    <col min="9247" max="9247" width="17" style="1" customWidth="1"/>
    <col min="9248" max="9248" width="6.28515625" style="1" customWidth="1"/>
    <col min="9249" max="9249" width="0" style="1" hidden="1" customWidth="1"/>
    <col min="9250" max="9250" width="14.28515625" style="1" customWidth="1"/>
    <col min="9251" max="9251" width="7.5703125" style="1" customWidth="1"/>
    <col min="9252" max="9252" width="0" style="1" hidden="1" customWidth="1"/>
    <col min="9253" max="9254" width="14.28515625" style="1" customWidth="1"/>
    <col min="9255" max="9255" width="20.7109375" style="1" customWidth="1"/>
    <col min="9256" max="9256" width="14.42578125" style="1" customWidth="1"/>
    <col min="9257" max="9257" width="15" style="1" customWidth="1"/>
    <col min="9258" max="9258" width="2.7109375" style="1" customWidth="1"/>
    <col min="9259" max="9259" width="11.7109375" style="1" customWidth="1"/>
    <col min="9260" max="9260" width="11.5703125" style="1" customWidth="1"/>
    <col min="9261" max="9261" width="2.28515625" style="1" customWidth="1"/>
    <col min="9262" max="9262" width="41" style="1" customWidth="1"/>
    <col min="9263" max="9263" width="14.28515625" style="1" customWidth="1"/>
    <col min="9264" max="9265" width="11.5703125" style="1" customWidth="1"/>
    <col min="9266" max="9266" width="21.7109375" style="1" customWidth="1"/>
    <col min="9267" max="9458" width="11.42578125" style="1"/>
    <col min="9459" max="9459" width="21.7109375" style="1" customWidth="1"/>
    <col min="9460" max="9460" width="13.7109375" style="1" customWidth="1"/>
    <col min="9461" max="9461" width="38.7109375" style="1" customWidth="1"/>
    <col min="9462" max="9462" width="3" style="1" bestFit="1" customWidth="1"/>
    <col min="9463" max="9463" width="32.28515625" style="1" customWidth="1"/>
    <col min="9464" max="9464" width="46.28515625" style="1" customWidth="1"/>
    <col min="9465" max="9465" width="19" style="1" customWidth="1"/>
    <col min="9466" max="9466" width="0" style="1" hidden="1" customWidth="1"/>
    <col min="9467" max="9467" width="17.7109375" style="1" customWidth="1"/>
    <col min="9468" max="9468" width="0" style="1" hidden="1" customWidth="1"/>
    <col min="9469" max="9469" width="22.28515625" style="1" customWidth="1"/>
    <col min="9470" max="9470" width="5.28515625" style="1" customWidth="1"/>
    <col min="9471" max="9471" width="36.28515625" style="1" customWidth="1"/>
    <col min="9472" max="9472" width="5.7109375" style="1" customWidth="1"/>
    <col min="9473" max="9473" width="0" style="1" hidden="1" customWidth="1"/>
    <col min="9474" max="9474" width="20.7109375" style="1" customWidth="1"/>
    <col min="9475" max="9475" width="4.7109375" style="1" customWidth="1"/>
    <col min="9476" max="9476" width="0" style="1" hidden="1" customWidth="1"/>
    <col min="9477" max="9477" width="24.7109375" style="1" customWidth="1"/>
    <col min="9478" max="9478" width="12.28515625" style="1" customWidth="1"/>
    <col min="9479" max="9479" width="0" style="1" hidden="1" customWidth="1"/>
    <col min="9480" max="9480" width="3.42578125" style="1" customWidth="1"/>
    <col min="9481" max="9481" width="0" style="1" hidden="1" customWidth="1"/>
    <col min="9482" max="9482" width="17.7109375" style="1" customWidth="1"/>
    <col min="9483" max="9483" width="3.42578125" style="1" customWidth="1"/>
    <col min="9484" max="9484" width="0" style="1" hidden="1" customWidth="1"/>
    <col min="9485" max="9485" width="23.7109375" style="1" customWidth="1"/>
    <col min="9486" max="9486" width="10" style="1" customWidth="1"/>
    <col min="9487" max="9487" width="0" style="1" hidden="1" customWidth="1"/>
    <col min="9488" max="9489" width="14.7109375" style="1" customWidth="1"/>
    <col min="9490" max="9490" width="12.7109375" style="1" customWidth="1"/>
    <col min="9491" max="9491" width="3.28515625" style="1" customWidth="1"/>
    <col min="9492" max="9492" width="30.28515625" style="1" customWidth="1"/>
    <col min="9493" max="9493" width="5" style="1" customWidth="1"/>
    <col min="9494" max="9494" width="0" style="1" hidden="1" customWidth="1"/>
    <col min="9495" max="9495" width="14.28515625" style="1" customWidth="1"/>
    <col min="9496" max="9496" width="5.7109375" style="1" customWidth="1"/>
    <col min="9497" max="9497" width="0" style="1" hidden="1" customWidth="1"/>
    <col min="9498" max="9498" width="17.28515625" style="1" customWidth="1"/>
    <col min="9499" max="9499" width="12.7109375" style="1" customWidth="1"/>
    <col min="9500" max="9500" width="0" style="1" hidden="1" customWidth="1"/>
    <col min="9501" max="9501" width="5.28515625" style="1" customWidth="1"/>
    <col min="9502" max="9502" width="0" style="1" hidden="1" customWidth="1"/>
    <col min="9503" max="9503" width="17" style="1" customWidth="1"/>
    <col min="9504" max="9504" width="6.28515625" style="1" customWidth="1"/>
    <col min="9505" max="9505" width="0" style="1" hidden="1" customWidth="1"/>
    <col min="9506" max="9506" width="14.28515625" style="1" customWidth="1"/>
    <col min="9507" max="9507" width="7.5703125" style="1" customWidth="1"/>
    <col min="9508" max="9508" width="0" style="1" hidden="1" customWidth="1"/>
    <col min="9509" max="9510" width="14.28515625" style="1" customWidth="1"/>
    <col min="9511" max="9511" width="20.7109375" style="1" customWidth="1"/>
    <col min="9512" max="9512" width="14.42578125" style="1" customWidth="1"/>
    <col min="9513" max="9513" width="15" style="1" customWidth="1"/>
    <col min="9514" max="9514" width="2.7109375" style="1" customWidth="1"/>
    <col min="9515" max="9515" width="11.7109375" style="1" customWidth="1"/>
    <col min="9516" max="9516" width="11.5703125" style="1" customWidth="1"/>
    <col min="9517" max="9517" width="2.28515625" style="1" customWidth="1"/>
    <col min="9518" max="9518" width="41" style="1" customWidth="1"/>
    <col min="9519" max="9519" width="14.28515625" style="1" customWidth="1"/>
    <col min="9520" max="9521" width="11.5703125" style="1" customWidth="1"/>
    <col min="9522" max="9522" width="21.7109375" style="1" customWidth="1"/>
    <col min="9523" max="9714" width="11.42578125" style="1"/>
    <col min="9715" max="9715" width="21.7109375" style="1" customWidth="1"/>
    <col min="9716" max="9716" width="13.7109375" style="1" customWidth="1"/>
    <col min="9717" max="9717" width="38.7109375" style="1" customWidth="1"/>
    <col min="9718" max="9718" width="3" style="1" bestFit="1" customWidth="1"/>
    <col min="9719" max="9719" width="32.28515625" style="1" customWidth="1"/>
    <col min="9720" max="9720" width="46.28515625" style="1" customWidth="1"/>
    <col min="9721" max="9721" width="19" style="1" customWidth="1"/>
    <col min="9722" max="9722" width="0" style="1" hidden="1" customWidth="1"/>
    <col min="9723" max="9723" width="17.7109375" style="1" customWidth="1"/>
    <col min="9724" max="9724" width="0" style="1" hidden="1" customWidth="1"/>
    <col min="9725" max="9725" width="22.28515625" style="1" customWidth="1"/>
    <col min="9726" max="9726" width="5.28515625" style="1" customWidth="1"/>
    <col min="9727" max="9727" width="36.28515625" style="1" customWidth="1"/>
    <col min="9728" max="9728" width="5.7109375" style="1" customWidth="1"/>
    <col min="9729" max="9729" width="0" style="1" hidden="1" customWidth="1"/>
    <col min="9730" max="9730" width="20.7109375" style="1" customWidth="1"/>
    <col min="9731" max="9731" width="4.7109375" style="1" customWidth="1"/>
    <col min="9732" max="9732" width="0" style="1" hidden="1" customWidth="1"/>
    <col min="9733" max="9733" width="24.7109375" style="1" customWidth="1"/>
    <col min="9734" max="9734" width="12.28515625" style="1" customWidth="1"/>
    <col min="9735" max="9735" width="0" style="1" hidden="1" customWidth="1"/>
    <col min="9736" max="9736" width="3.42578125" style="1" customWidth="1"/>
    <col min="9737" max="9737" width="0" style="1" hidden="1" customWidth="1"/>
    <col min="9738" max="9738" width="17.7109375" style="1" customWidth="1"/>
    <col min="9739" max="9739" width="3.42578125" style="1" customWidth="1"/>
    <col min="9740" max="9740" width="0" style="1" hidden="1" customWidth="1"/>
    <col min="9741" max="9741" width="23.7109375" style="1" customWidth="1"/>
    <col min="9742" max="9742" width="10" style="1" customWidth="1"/>
    <col min="9743" max="9743" width="0" style="1" hidden="1" customWidth="1"/>
    <col min="9744" max="9745" width="14.7109375" style="1" customWidth="1"/>
    <col min="9746" max="9746" width="12.7109375" style="1" customWidth="1"/>
    <col min="9747" max="9747" width="3.28515625" style="1" customWidth="1"/>
    <col min="9748" max="9748" width="30.28515625" style="1" customWidth="1"/>
    <col min="9749" max="9749" width="5" style="1" customWidth="1"/>
    <col min="9750" max="9750" width="0" style="1" hidden="1" customWidth="1"/>
    <col min="9751" max="9751" width="14.28515625" style="1" customWidth="1"/>
    <col min="9752" max="9752" width="5.7109375" style="1" customWidth="1"/>
    <col min="9753" max="9753" width="0" style="1" hidden="1" customWidth="1"/>
    <col min="9754" max="9754" width="17.28515625" style="1" customWidth="1"/>
    <col min="9755" max="9755" width="12.7109375" style="1" customWidth="1"/>
    <col min="9756" max="9756" width="0" style="1" hidden="1" customWidth="1"/>
    <col min="9757" max="9757" width="5.28515625" style="1" customWidth="1"/>
    <col min="9758" max="9758" width="0" style="1" hidden="1" customWidth="1"/>
    <col min="9759" max="9759" width="17" style="1" customWidth="1"/>
    <col min="9760" max="9760" width="6.28515625" style="1" customWidth="1"/>
    <col min="9761" max="9761" width="0" style="1" hidden="1" customWidth="1"/>
    <col min="9762" max="9762" width="14.28515625" style="1" customWidth="1"/>
    <col min="9763" max="9763" width="7.5703125" style="1" customWidth="1"/>
    <col min="9764" max="9764" width="0" style="1" hidden="1" customWidth="1"/>
    <col min="9765" max="9766" width="14.28515625" style="1" customWidth="1"/>
    <col min="9767" max="9767" width="20.7109375" style="1" customWidth="1"/>
    <col min="9768" max="9768" width="14.42578125" style="1" customWidth="1"/>
    <col min="9769" max="9769" width="15" style="1" customWidth="1"/>
    <col min="9770" max="9770" width="2.7109375" style="1" customWidth="1"/>
    <col min="9771" max="9771" width="11.7109375" style="1" customWidth="1"/>
    <col min="9772" max="9772" width="11.5703125" style="1" customWidth="1"/>
    <col min="9773" max="9773" width="2.28515625" style="1" customWidth="1"/>
    <col min="9774" max="9774" width="41" style="1" customWidth="1"/>
    <col min="9775" max="9775" width="14.28515625" style="1" customWidth="1"/>
    <col min="9776" max="9777" width="11.5703125" style="1" customWidth="1"/>
    <col min="9778" max="9778" width="21.7109375" style="1" customWidth="1"/>
    <col min="9779" max="9970" width="11.42578125" style="1"/>
    <col min="9971" max="9971" width="21.7109375" style="1" customWidth="1"/>
    <col min="9972" max="9972" width="13.7109375" style="1" customWidth="1"/>
    <col min="9973" max="9973" width="38.7109375" style="1" customWidth="1"/>
    <col min="9974" max="9974" width="3" style="1" bestFit="1" customWidth="1"/>
    <col min="9975" max="9975" width="32.28515625" style="1" customWidth="1"/>
    <col min="9976" max="9976" width="46.28515625" style="1" customWidth="1"/>
    <col min="9977" max="9977" width="19" style="1" customWidth="1"/>
    <col min="9978" max="9978" width="0" style="1" hidden="1" customWidth="1"/>
    <col min="9979" max="9979" width="17.7109375" style="1" customWidth="1"/>
    <col min="9980" max="9980" width="0" style="1" hidden="1" customWidth="1"/>
    <col min="9981" max="9981" width="22.28515625" style="1" customWidth="1"/>
    <col min="9982" max="9982" width="5.28515625" style="1" customWidth="1"/>
    <col min="9983" max="9983" width="36.28515625" style="1" customWidth="1"/>
    <col min="9984" max="9984" width="5.7109375" style="1" customWidth="1"/>
    <col min="9985" max="9985" width="0" style="1" hidden="1" customWidth="1"/>
    <col min="9986" max="9986" width="20.7109375" style="1" customWidth="1"/>
    <col min="9987" max="9987" width="4.7109375" style="1" customWidth="1"/>
    <col min="9988" max="9988" width="0" style="1" hidden="1" customWidth="1"/>
    <col min="9989" max="9989" width="24.7109375" style="1" customWidth="1"/>
    <col min="9990" max="9990" width="12.28515625" style="1" customWidth="1"/>
    <col min="9991" max="9991" width="0" style="1" hidden="1" customWidth="1"/>
    <col min="9992" max="9992" width="3.42578125" style="1" customWidth="1"/>
    <col min="9993" max="9993" width="0" style="1" hidden="1" customWidth="1"/>
    <col min="9994" max="9994" width="17.7109375" style="1" customWidth="1"/>
    <col min="9995" max="9995" width="3.42578125" style="1" customWidth="1"/>
    <col min="9996" max="9996" width="0" style="1" hidden="1" customWidth="1"/>
    <col min="9997" max="9997" width="23.7109375" style="1" customWidth="1"/>
    <col min="9998" max="9998" width="10" style="1" customWidth="1"/>
    <col min="9999" max="9999" width="0" style="1" hidden="1" customWidth="1"/>
    <col min="10000" max="10001" width="14.7109375" style="1" customWidth="1"/>
    <col min="10002" max="10002" width="12.7109375" style="1" customWidth="1"/>
    <col min="10003" max="10003" width="3.28515625" style="1" customWidth="1"/>
    <col min="10004" max="10004" width="30.28515625" style="1" customWidth="1"/>
    <col min="10005" max="10005" width="5" style="1" customWidth="1"/>
    <col min="10006" max="10006" width="0" style="1" hidden="1" customWidth="1"/>
    <col min="10007" max="10007" width="14.28515625" style="1" customWidth="1"/>
    <col min="10008" max="10008" width="5.7109375" style="1" customWidth="1"/>
    <col min="10009" max="10009" width="0" style="1" hidden="1" customWidth="1"/>
    <col min="10010" max="10010" width="17.28515625" style="1" customWidth="1"/>
    <col min="10011" max="10011" width="12.7109375" style="1" customWidth="1"/>
    <col min="10012" max="10012" width="0" style="1" hidden="1" customWidth="1"/>
    <col min="10013" max="10013" width="5.28515625" style="1" customWidth="1"/>
    <col min="10014" max="10014" width="0" style="1" hidden="1" customWidth="1"/>
    <col min="10015" max="10015" width="17" style="1" customWidth="1"/>
    <col min="10016" max="10016" width="6.28515625" style="1" customWidth="1"/>
    <col min="10017" max="10017" width="0" style="1" hidden="1" customWidth="1"/>
    <col min="10018" max="10018" width="14.28515625" style="1" customWidth="1"/>
    <col min="10019" max="10019" width="7.5703125" style="1" customWidth="1"/>
    <col min="10020" max="10020" width="0" style="1" hidden="1" customWidth="1"/>
    <col min="10021" max="10022" width="14.28515625" style="1" customWidth="1"/>
    <col min="10023" max="10023" width="20.7109375" style="1" customWidth="1"/>
    <col min="10024" max="10024" width="14.42578125" style="1" customWidth="1"/>
    <col min="10025" max="10025" width="15" style="1" customWidth="1"/>
    <col min="10026" max="10026" width="2.7109375" style="1" customWidth="1"/>
    <col min="10027" max="10027" width="11.7109375" style="1" customWidth="1"/>
    <col min="10028" max="10028" width="11.5703125" style="1" customWidth="1"/>
    <col min="10029" max="10029" width="2.28515625" style="1" customWidth="1"/>
    <col min="10030" max="10030" width="41" style="1" customWidth="1"/>
    <col min="10031" max="10031" width="14.28515625" style="1" customWidth="1"/>
    <col min="10032" max="10033" width="11.5703125" style="1" customWidth="1"/>
    <col min="10034" max="10034" width="21.7109375" style="1" customWidth="1"/>
    <col min="10035" max="10226" width="11.42578125" style="1"/>
    <col min="10227" max="10227" width="21.7109375" style="1" customWidth="1"/>
    <col min="10228" max="10228" width="13.7109375" style="1" customWidth="1"/>
    <col min="10229" max="10229" width="38.7109375" style="1" customWidth="1"/>
    <col min="10230" max="10230" width="3" style="1" bestFit="1" customWidth="1"/>
    <col min="10231" max="10231" width="32.28515625" style="1" customWidth="1"/>
    <col min="10232" max="10232" width="46.28515625" style="1" customWidth="1"/>
    <col min="10233" max="10233" width="19" style="1" customWidth="1"/>
    <col min="10234" max="10234" width="0" style="1" hidden="1" customWidth="1"/>
    <col min="10235" max="10235" width="17.7109375" style="1" customWidth="1"/>
    <col min="10236" max="10236" width="0" style="1" hidden="1" customWidth="1"/>
    <col min="10237" max="10237" width="22.28515625" style="1" customWidth="1"/>
    <col min="10238" max="10238" width="5.28515625" style="1" customWidth="1"/>
    <col min="10239" max="10239" width="36.28515625" style="1" customWidth="1"/>
    <col min="10240" max="10240" width="5.7109375" style="1" customWidth="1"/>
    <col min="10241" max="10241" width="0" style="1" hidden="1" customWidth="1"/>
    <col min="10242" max="10242" width="20.7109375" style="1" customWidth="1"/>
    <col min="10243" max="10243" width="4.7109375" style="1" customWidth="1"/>
    <col min="10244" max="10244" width="0" style="1" hidden="1" customWidth="1"/>
    <col min="10245" max="10245" width="24.7109375" style="1" customWidth="1"/>
    <col min="10246" max="10246" width="12.28515625" style="1" customWidth="1"/>
    <col min="10247" max="10247" width="0" style="1" hidden="1" customWidth="1"/>
    <col min="10248" max="10248" width="3.42578125" style="1" customWidth="1"/>
    <col min="10249" max="10249" width="0" style="1" hidden="1" customWidth="1"/>
    <col min="10250" max="10250" width="17.7109375" style="1" customWidth="1"/>
    <col min="10251" max="10251" width="3.42578125" style="1" customWidth="1"/>
    <col min="10252" max="10252" width="0" style="1" hidden="1" customWidth="1"/>
    <col min="10253" max="10253" width="23.7109375" style="1" customWidth="1"/>
    <col min="10254" max="10254" width="10" style="1" customWidth="1"/>
    <col min="10255" max="10255" width="0" style="1" hidden="1" customWidth="1"/>
    <col min="10256" max="10257" width="14.7109375" style="1" customWidth="1"/>
    <col min="10258" max="10258" width="12.7109375" style="1" customWidth="1"/>
    <col min="10259" max="10259" width="3.28515625" style="1" customWidth="1"/>
    <col min="10260" max="10260" width="30.28515625" style="1" customWidth="1"/>
    <col min="10261" max="10261" width="5" style="1" customWidth="1"/>
    <col min="10262" max="10262" width="0" style="1" hidden="1" customWidth="1"/>
    <col min="10263" max="10263" width="14.28515625" style="1" customWidth="1"/>
    <col min="10264" max="10264" width="5.7109375" style="1" customWidth="1"/>
    <col min="10265" max="10265" width="0" style="1" hidden="1" customWidth="1"/>
    <col min="10266" max="10266" width="17.28515625" style="1" customWidth="1"/>
    <col min="10267" max="10267" width="12.7109375" style="1" customWidth="1"/>
    <col min="10268" max="10268" width="0" style="1" hidden="1" customWidth="1"/>
    <col min="10269" max="10269" width="5.28515625" style="1" customWidth="1"/>
    <col min="10270" max="10270" width="0" style="1" hidden="1" customWidth="1"/>
    <col min="10271" max="10271" width="17" style="1" customWidth="1"/>
    <col min="10272" max="10272" width="6.28515625" style="1" customWidth="1"/>
    <col min="10273" max="10273" width="0" style="1" hidden="1" customWidth="1"/>
    <col min="10274" max="10274" width="14.28515625" style="1" customWidth="1"/>
    <col min="10275" max="10275" width="7.5703125" style="1" customWidth="1"/>
    <col min="10276" max="10276" width="0" style="1" hidden="1" customWidth="1"/>
    <col min="10277" max="10278" width="14.28515625" style="1" customWidth="1"/>
    <col min="10279" max="10279" width="20.7109375" style="1" customWidth="1"/>
    <col min="10280" max="10280" width="14.42578125" style="1" customWidth="1"/>
    <col min="10281" max="10281" width="15" style="1" customWidth="1"/>
    <col min="10282" max="10282" width="2.7109375" style="1" customWidth="1"/>
    <col min="10283" max="10283" width="11.7109375" style="1" customWidth="1"/>
    <col min="10284" max="10284" width="11.5703125" style="1" customWidth="1"/>
    <col min="10285" max="10285" width="2.28515625" style="1" customWidth="1"/>
    <col min="10286" max="10286" width="41" style="1" customWidth="1"/>
    <col min="10287" max="10287" width="14.28515625" style="1" customWidth="1"/>
    <col min="10288" max="10289" width="11.5703125" style="1" customWidth="1"/>
    <col min="10290" max="10290" width="21.7109375" style="1" customWidth="1"/>
    <col min="10291" max="10482" width="11.42578125" style="1"/>
    <col min="10483" max="10483" width="21.7109375" style="1" customWidth="1"/>
    <col min="10484" max="10484" width="13.7109375" style="1" customWidth="1"/>
    <col min="10485" max="10485" width="38.7109375" style="1" customWidth="1"/>
    <col min="10486" max="10486" width="3" style="1" bestFit="1" customWidth="1"/>
    <col min="10487" max="10487" width="32.28515625" style="1" customWidth="1"/>
    <col min="10488" max="10488" width="46.28515625" style="1" customWidth="1"/>
    <col min="10489" max="10489" width="19" style="1" customWidth="1"/>
    <col min="10490" max="10490" width="0" style="1" hidden="1" customWidth="1"/>
    <col min="10491" max="10491" width="17.7109375" style="1" customWidth="1"/>
    <col min="10492" max="10492" width="0" style="1" hidden="1" customWidth="1"/>
    <col min="10493" max="10493" width="22.28515625" style="1" customWidth="1"/>
    <col min="10494" max="10494" width="5.28515625" style="1" customWidth="1"/>
    <col min="10495" max="10495" width="36.28515625" style="1" customWidth="1"/>
    <col min="10496" max="10496" width="5.7109375" style="1" customWidth="1"/>
    <col min="10497" max="10497" width="0" style="1" hidden="1" customWidth="1"/>
    <col min="10498" max="10498" width="20.7109375" style="1" customWidth="1"/>
    <col min="10499" max="10499" width="4.7109375" style="1" customWidth="1"/>
    <col min="10500" max="10500" width="0" style="1" hidden="1" customWidth="1"/>
    <col min="10501" max="10501" width="24.7109375" style="1" customWidth="1"/>
    <col min="10502" max="10502" width="12.28515625" style="1" customWidth="1"/>
    <col min="10503" max="10503" width="0" style="1" hidden="1" customWidth="1"/>
    <col min="10504" max="10504" width="3.42578125" style="1" customWidth="1"/>
    <col min="10505" max="10505" width="0" style="1" hidden="1" customWidth="1"/>
    <col min="10506" max="10506" width="17.7109375" style="1" customWidth="1"/>
    <col min="10507" max="10507" width="3.42578125" style="1" customWidth="1"/>
    <col min="10508" max="10508" width="0" style="1" hidden="1" customWidth="1"/>
    <col min="10509" max="10509" width="23.7109375" style="1" customWidth="1"/>
    <col min="10510" max="10510" width="10" style="1" customWidth="1"/>
    <col min="10511" max="10511" width="0" style="1" hidden="1" customWidth="1"/>
    <col min="10512" max="10513" width="14.7109375" style="1" customWidth="1"/>
    <col min="10514" max="10514" width="12.7109375" style="1" customWidth="1"/>
    <col min="10515" max="10515" width="3.28515625" style="1" customWidth="1"/>
    <col min="10516" max="10516" width="30.28515625" style="1" customWidth="1"/>
    <col min="10517" max="10517" width="5" style="1" customWidth="1"/>
    <col min="10518" max="10518" width="0" style="1" hidden="1" customWidth="1"/>
    <col min="10519" max="10519" width="14.28515625" style="1" customWidth="1"/>
    <col min="10520" max="10520" width="5.7109375" style="1" customWidth="1"/>
    <col min="10521" max="10521" width="0" style="1" hidden="1" customWidth="1"/>
    <col min="10522" max="10522" width="17.28515625" style="1" customWidth="1"/>
    <col min="10523" max="10523" width="12.7109375" style="1" customWidth="1"/>
    <col min="10524" max="10524" width="0" style="1" hidden="1" customWidth="1"/>
    <col min="10525" max="10525" width="5.28515625" style="1" customWidth="1"/>
    <col min="10526" max="10526" width="0" style="1" hidden="1" customWidth="1"/>
    <col min="10527" max="10527" width="17" style="1" customWidth="1"/>
    <col min="10528" max="10528" width="6.28515625" style="1" customWidth="1"/>
    <col min="10529" max="10529" width="0" style="1" hidden="1" customWidth="1"/>
    <col min="10530" max="10530" width="14.28515625" style="1" customWidth="1"/>
    <col min="10531" max="10531" width="7.5703125" style="1" customWidth="1"/>
    <col min="10532" max="10532" width="0" style="1" hidden="1" customWidth="1"/>
    <col min="10533" max="10534" width="14.28515625" style="1" customWidth="1"/>
    <col min="10535" max="10535" width="20.7109375" style="1" customWidth="1"/>
    <col min="10536" max="10536" width="14.42578125" style="1" customWidth="1"/>
    <col min="10537" max="10537" width="15" style="1" customWidth="1"/>
    <col min="10538" max="10538" width="2.7109375" style="1" customWidth="1"/>
    <col min="10539" max="10539" width="11.7109375" style="1" customWidth="1"/>
    <col min="10540" max="10540" width="11.5703125" style="1" customWidth="1"/>
    <col min="10541" max="10541" width="2.28515625" style="1" customWidth="1"/>
    <col min="10542" max="10542" width="41" style="1" customWidth="1"/>
    <col min="10543" max="10543" width="14.28515625" style="1" customWidth="1"/>
    <col min="10544" max="10545" width="11.5703125" style="1" customWidth="1"/>
    <col min="10546" max="10546" width="21.7109375" style="1" customWidth="1"/>
    <col min="10547" max="10738" width="11.42578125" style="1"/>
    <col min="10739" max="10739" width="21.7109375" style="1" customWidth="1"/>
    <col min="10740" max="10740" width="13.7109375" style="1" customWidth="1"/>
    <col min="10741" max="10741" width="38.7109375" style="1" customWidth="1"/>
    <col min="10742" max="10742" width="3" style="1" bestFit="1" customWidth="1"/>
    <col min="10743" max="10743" width="32.28515625" style="1" customWidth="1"/>
    <col min="10744" max="10744" width="46.28515625" style="1" customWidth="1"/>
    <col min="10745" max="10745" width="19" style="1" customWidth="1"/>
    <col min="10746" max="10746" width="0" style="1" hidden="1" customWidth="1"/>
    <col min="10747" max="10747" width="17.7109375" style="1" customWidth="1"/>
    <col min="10748" max="10748" width="0" style="1" hidden="1" customWidth="1"/>
    <col min="10749" max="10749" width="22.28515625" style="1" customWidth="1"/>
    <col min="10750" max="10750" width="5.28515625" style="1" customWidth="1"/>
    <col min="10751" max="10751" width="36.28515625" style="1" customWidth="1"/>
    <col min="10752" max="10752" width="5.7109375" style="1" customWidth="1"/>
    <col min="10753" max="10753" width="0" style="1" hidden="1" customWidth="1"/>
    <col min="10754" max="10754" width="20.7109375" style="1" customWidth="1"/>
    <col min="10755" max="10755" width="4.7109375" style="1" customWidth="1"/>
    <col min="10756" max="10756" width="0" style="1" hidden="1" customWidth="1"/>
    <col min="10757" max="10757" width="24.7109375" style="1" customWidth="1"/>
    <col min="10758" max="10758" width="12.28515625" style="1" customWidth="1"/>
    <col min="10759" max="10759" width="0" style="1" hidden="1" customWidth="1"/>
    <col min="10760" max="10760" width="3.42578125" style="1" customWidth="1"/>
    <col min="10761" max="10761" width="0" style="1" hidden="1" customWidth="1"/>
    <col min="10762" max="10762" width="17.7109375" style="1" customWidth="1"/>
    <col min="10763" max="10763" width="3.42578125" style="1" customWidth="1"/>
    <col min="10764" max="10764" width="0" style="1" hidden="1" customWidth="1"/>
    <col min="10765" max="10765" width="23.7109375" style="1" customWidth="1"/>
    <col min="10766" max="10766" width="10" style="1" customWidth="1"/>
    <col min="10767" max="10767" width="0" style="1" hidden="1" customWidth="1"/>
    <col min="10768" max="10769" width="14.7109375" style="1" customWidth="1"/>
    <col min="10770" max="10770" width="12.7109375" style="1" customWidth="1"/>
    <col min="10771" max="10771" width="3.28515625" style="1" customWidth="1"/>
    <col min="10772" max="10772" width="30.28515625" style="1" customWidth="1"/>
    <col min="10773" max="10773" width="5" style="1" customWidth="1"/>
    <col min="10774" max="10774" width="0" style="1" hidden="1" customWidth="1"/>
    <col min="10775" max="10775" width="14.28515625" style="1" customWidth="1"/>
    <col min="10776" max="10776" width="5.7109375" style="1" customWidth="1"/>
    <col min="10777" max="10777" width="0" style="1" hidden="1" customWidth="1"/>
    <col min="10778" max="10778" width="17.28515625" style="1" customWidth="1"/>
    <col min="10779" max="10779" width="12.7109375" style="1" customWidth="1"/>
    <col min="10780" max="10780" width="0" style="1" hidden="1" customWidth="1"/>
    <col min="10781" max="10781" width="5.28515625" style="1" customWidth="1"/>
    <col min="10782" max="10782" width="0" style="1" hidden="1" customWidth="1"/>
    <col min="10783" max="10783" width="17" style="1" customWidth="1"/>
    <col min="10784" max="10784" width="6.28515625" style="1" customWidth="1"/>
    <col min="10785" max="10785" width="0" style="1" hidden="1" customWidth="1"/>
    <col min="10786" max="10786" width="14.28515625" style="1" customWidth="1"/>
    <col min="10787" max="10787" width="7.5703125" style="1" customWidth="1"/>
    <col min="10788" max="10788" width="0" style="1" hidden="1" customWidth="1"/>
    <col min="10789" max="10790" width="14.28515625" style="1" customWidth="1"/>
    <col min="10791" max="10791" width="20.7109375" style="1" customWidth="1"/>
    <col min="10792" max="10792" width="14.42578125" style="1" customWidth="1"/>
    <col min="10793" max="10793" width="15" style="1" customWidth="1"/>
    <col min="10794" max="10794" width="2.7109375" style="1" customWidth="1"/>
    <col min="10795" max="10795" width="11.7109375" style="1" customWidth="1"/>
    <col min="10796" max="10796" width="11.5703125" style="1" customWidth="1"/>
    <col min="10797" max="10797" width="2.28515625" style="1" customWidth="1"/>
    <col min="10798" max="10798" width="41" style="1" customWidth="1"/>
    <col min="10799" max="10799" width="14.28515625" style="1" customWidth="1"/>
    <col min="10800" max="10801" width="11.5703125" style="1" customWidth="1"/>
    <col min="10802" max="10802" width="21.7109375" style="1" customWidth="1"/>
    <col min="10803" max="10994" width="11.42578125" style="1"/>
    <col min="10995" max="10995" width="21.7109375" style="1" customWidth="1"/>
    <col min="10996" max="10996" width="13.7109375" style="1" customWidth="1"/>
    <col min="10997" max="10997" width="38.7109375" style="1" customWidth="1"/>
    <col min="10998" max="10998" width="3" style="1" bestFit="1" customWidth="1"/>
    <col min="10999" max="10999" width="32.28515625" style="1" customWidth="1"/>
    <col min="11000" max="11000" width="46.28515625" style="1" customWidth="1"/>
    <col min="11001" max="11001" width="19" style="1" customWidth="1"/>
    <col min="11002" max="11002" width="0" style="1" hidden="1" customWidth="1"/>
    <col min="11003" max="11003" width="17.7109375" style="1" customWidth="1"/>
    <col min="11004" max="11004" width="0" style="1" hidden="1" customWidth="1"/>
    <col min="11005" max="11005" width="22.28515625" style="1" customWidth="1"/>
    <col min="11006" max="11006" width="5.28515625" style="1" customWidth="1"/>
    <col min="11007" max="11007" width="36.28515625" style="1" customWidth="1"/>
    <col min="11008" max="11008" width="5.7109375" style="1" customWidth="1"/>
    <col min="11009" max="11009" width="0" style="1" hidden="1" customWidth="1"/>
    <col min="11010" max="11010" width="20.7109375" style="1" customWidth="1"/>
    <col min="11011" max="11011" width="4.7109375" style="1" customWidth="1"/>
    <col min="11012" max="11012" width="0" style="1" hidden="1" customWidth="1"/>
    <col min="11013" max="11013" width="24.7109375" style="1" customWidth="1"/>
    <col min="11014" max="11014" width="12.28515625" style="1" customWidth="1"/>
    <col min="11015" max="11015" width="0" style="1" hidden="1" customWidth="1"/>
    <col min="11016" max="11016" width="3.42578125" style="1" customWidth="1"/>
    <col min="11017" max="11017" width="0" style="1" hidden="1" customWidth="1"/>
    <col min="11018" max="11018" width="17.7109375" style="1" customWidth="1"/>
    <col min="11019" max="11019" width="3.42578125" style="1" customWidth="1"/>
    <col min="11020" max="11020" width="0" style="1" hidden="1" customWidth="1"/>
    <col min="11021" max="11021" width="23.7109375" style="1" customWidth="1"/>
    <col min="11022" max="11022" width="10" style="1" customWidth="1"/>
    <col min="11023" max="11023" width="0" style="1" hidden="1" customWidth="1"/>
    <col min="11024" max="11025" width="14.7109375" style="1" customWidth="1"/>
    <col min="11026" max="11026" width="12.7109375" style="1" customWidth="1"/>
    <col min="11027" max="11027" width="3.28515625" style="1" customWidth="1"/>
    <col min="11028" max="11028" width="30.28515625" style="1" customWidth="1"/>
    <col min="11029" max="11029" width="5" style="1" customWidth="1"/>
    <col min="11030" max="11030" width="0" style="1" hidden="1" customWidth="1"/>
    <col min="11031" max="11031" width="14.28515625" style="1" customWidth="1"/>
    <col min="11032" max="11032" width="5.7109375" style="1" customWidth="1"/>
    <col min="11033" max="11033" width="0" style="1" hidden="1" customWidth="1"/>
    <col min="11034" max="11034" width="17.28515625" style="1" customWidth="1"/>
    <col min="11035" max="11035" width="12.7109375" style="1" customWidth="1"/>
    <col min="11036" max="11036" width="0" style="1" hidden="1" customWidth="1"/>
    <col min="11037" max="11037" width="5.28515625" style="1" customWidth="1"/>
    <col min="11038" max="11038" width="0" style="1" hidden="1" customWidth="1"/>
    <col min="11039" max="11039" width="17" style="1" customWidth="1"/>
    <col min="11040" max="11040" width="6.28515625" style="1" customWidth="1"/>
    <col min="11041" max="11041" width="0" style="1" hidden="1" customWidth="1"/>
    <col min="11042" max="11042" width="14.28515625" style="1" customWidth="1"/>
    <col min="11043" max="11043" width="7.5703125" style="1" customWidth="1"/>
    <col min="11044" max="11044" width="0" style="1" hidden="1" customWidth="1"/>
    <col min="11045" max="11046" width="14.28515625" style="1" customWidth="1"/>
    <col min="11047" max="11047" width="20.7109375" style="1" customWidth="1"/>
    <col min="11048" max="11048" width="14.42578125" style="1" customWidth="1"/>
    <col min="11049" max="11049" width="15" style="1" customWidth="1"/>
    <col min="11050" max="11050" width="2.7109375" style="1" customWidth="1"/>
    <col min="11051" max="11051" width="11.7109375" style="1" customWidth="1"/>
    <col min="11052" max="11052" width="11.5703125" style="1" customWidth="1"/>
    <col min="11053" max="11053" width="2.28515625" style="1" customWidth="1"/>
    <col min="11054" max="11054" width="41" style="1" customWidth="1"/>
    <col min="11055" max="11055" width="14.28515625" style="1" customWidth="1"/>
    <col min="11056" max="11057" width="11.5703125" style="1" customWidth="1"/>
    <col min="11058" max="11058" width="21.7109375" style="1" customWidth="1"/>
    <col min="11059" max="11250" width="11.42578125" style="1"/>
    <col min="11251" max="11251" width="21.7109375" style="1" customWidth="1"/>
    <col min="11252" max="11252" width="13.7109375" style="1" customWidth="1"/>
    <col min="11253" max="11253" width="38.7109375" style="1" customWidth="1"/>
    <col min="11254" max="11254" width="3" style="1" bestFit="1" customWidth="1"/>
    <col min="11255" max="11255" width="32.28515625" style="1" customWidth="1"/>
    <col min="11256" max="11256" width="46.28515625" style="1" customWidth="1"/>
    <col min="11257" max="11257" width="19" style="1" customWidth="1"/>
    <col min="11258" max="11258" width="0" style="1" hidden="1" customWidth="1"/>
    <col min="11259" max="11259" width="17.7109375" style="1" customWidth="1"/>
    <col min="11260" max="11260" width="0" style="1" hidden="1" customWidth="1"/>
    <col min="11261" max="11261" width="22.28515625" style="1" customWidth="1"/>
    <col min="11262" max="11262" width="5.28515625" style="1" customWidth="1"/>
    <col min="11263" max="11263" width="36.28515625" style="1" customWidth="1"/>
    <col min="11264" max="11264" width="5.7109375" style="1" customWidth="1"/>
    <col min="11265" max="11265" width="0" style="1" hidden="1" customWidth="1"/>
    <col min="11266" max="11266" width="20.7109375" style="1" customWidth="1"/>
    <col min="11267" max="11267" width="4.7109375" style="1" customWidth="1"/>
    <col min="11268" max="11268" width="0" style="1" hidden="1" customWidth="1"/>
    <col min="11269" max="11269" width="24.7109375" style="1" customWidth="1"/>
    <col min="11270" max="11270" width="12.28515625" style="1" customWidth="1"/>
    <col min="11271" max="11271" width="0" style="1" hidden="1" customWidth="1"/>
    <col min="11272" max="11272" width="3.42578125" style="1" customWidth="1"/>
    <col min="11273" max="11273" width="0" style="1" hidden="1" customWidth="1"/>
    <col min="11274" max="11274" width="17.7109375" style="1" customWidth="1"/>
    <col min="11275" max="11275" width="3.42578125" style="1" customWidth="1"/>
    <col min="11276" max="11276" width="0" style="1" hidden="1" customWidth="1"/>
    <col min="11277" max="11277" width="23.7109375" style="1" customWidth="1"/>
    <col min="11278" max="11278" width="10" style="1" customWidth="1"/>
    <col min="11279" max="11279" width="0" style="1" hidden="1" customWidth="1"/>
    <col min="11280" max="11281" width="14.7109375" style="1" customWidth="1"/>
    <col min="11282" max="11282" width="12.7109375" style="1" customWidth="1"/>
    <col min="11283" max="11283" width="3.28515625" style="1" customWidth="1"/>
    <col min="11284" max="11284" width="30.28515625" style="1" customWidth="1"/>
    <col min="11285" max="11285" width="5" style="1" customWidth="1"/>
    <col min="11286" max="11286" width="0" style="1" hidden="1" customWidth="1"/>
    <col min="11287" max="11287" width="14.28515625" style="1" customWidth="1"/>
    <col min="11288" max="11288" width="5.7109375" style="1" customWidth="1"/>
    <col min="11289" max="11289" width="0" style="1" hidden="1" customWidth="1"/>
    <col min="11290" max="11290" width="17.28515625" style="1" customWidth="1"/>
    <col min="11291" max="11291" width="12.7109375" style="1" customWidth="1"/>
    <col min="11292" max="11292" width="0" style="1" hidden="1" customWidth="1"/>
    <col min="11293" max="11293" width="5.28515625" style="1" customWidth="1"/>
    <col min="11294" max="11294" width="0" style="1" hidden="1" customWidth="1"/>
    <col min="11295" max="11295" width="17" style="1" customWidth="1"/>
    <col min="11296" max="11296" width="6.28515625" style="1" customWidth="1"/>
    <col min="11297" max="11297" width="0" style="1" hidden="1" customWidth="1"/>
    <col min="11298" max="11298" width="14.28515625" style="1" customWidth="1"/>
    <col min="11299" max="11299" width="7.5703125" style="1" customWidth="1"/>
    <col min="11300" max="11300" width="0" style="1" hidden="1" customWidth="1"/>
    <col min="11301" max="11302" width="14.28515625" style="1" customWidth="1"/>
    <col min="11303" max="11303" width="20.7109375" style="1" customWidth="1"/>
    <col min="11304" max="11304" width="14.42578125" style="1" customWidth="1"/>
    <col min="11305" max="11305" width="15" style="1" customWidth="1"/>
    <col min="11306" max="11306" width="2.7109375" style="1" customWidth="1"/>
    <col min="11307" max="11307" width="11.7109375" style="1" customWidth="1"/>
    <col min="11308" max="11308" width="11.5703125" style="1" customWidth="1"/>
    <col min="11309" max="11309" width="2.28515625" style="1" customWidth="1"/>
    <col min="11310" max="11310" width="41" style="1" customWidth="1"/>
    <col min="11311" max="11311" width="14.28515625" style="1" customWidth="1"/>
    <col min="11312" max="11313" width="11.5703125" style="1" customWidth="1"/>
    <col min="11314" max="11314" width="21.7109375" style="1" customWidth="1"/>
    <col min="11315" max="11506" width="11.42578125" style="1"/>
    <col min="11507" max="11507" width="21.7109375" style="1" customWidth="1"/>
    <col min="11508" max="11508" width="13.7109375" style="1" customWidth="1"/>
    <col min="11509" max="11509" width="38.7109375" style="1" customWidth="1"/>
    <col min="11510" max="11510" width="3" style="1" bestFit="1" customWidth="1"/>
    <col min="11511" max="11511" width="32.28515625" style="1" customWidth="1"/>
    <col min="11512" max="11512" width="46.28515625" style="1" customWidth="1"/>
    <col min="11513" max="11513" width="19" style="1" customWidth="1"/>
    <col min="11514" max="11514" width="0" style="1" hidden="1" customWidth="1"/>
    <col min="11515" max="11515" width="17.7109375" style="1" customWidth="1"/>
    <col min="11516" max="11516" width="0" style="1" hidden="1" customWidth="1"/>
    <col min="11517" max="11517" width="22.28515625" style="1" customWidth="1"/>
    <col min="11518" max="11518" width="5.28515625" style="1" customWidth="1"/>
    <col min="11519" max="11519" width="36.28515625" style="1" customWidth="1"/>
    <col min="11520" max="11520" width="5.7109375" style="1" customWidth="1"/>
    <col min="11521" max="11521" width="0" style="1" hidden="1" customWidth="1"/>
    <col min="11522" max="11522" width="20.7109375" style="1" customWidth="1"/>
    <col min="11523" max="11523" width="4.7109375" style="1" customWidth="1"/>
    <col min="11524" max="11524" width="0" style="1" hidden="1" customWidth="1"/>
    <col min="11525" max="11525" width="24.7109375" style="1" customWidth="1"/>
    <col min="11526" max="11526" width="12.28515625" style="1" customWidth="1"/>
    <col min="11527" max="11527" width="0" style="1" hidden="1" customWidth="1"/>
    <col min="11528" max="11528" width="3.42578125" style="1" customWidth="1"/>
    <col min="11529" max="11529" width="0" style="1" hidden="1" customWidth="1"/>
    <col min="11530" max="11530" width="17.7109375" style="1" customWidth="1"/>
    <col min="11531" max="11531" width="3.42578125" style="1" customWidth="1"/>
    <col min="11532" max="11532" width="0" style="1" hidden="1" customWidth="1"/>
    <col min="11533" max="11533" width="23.7109375" style="1" customWidth="1"/>
    <col min="11534" max="11534" width="10" style="1" customWidth="1"/>
    <col min="11535" max="11535" width="0" style="1" hidden="1" customWidth="1"/>
    <col min="11536" max="11537" width="14.7109375" style="1" customWidth="1"/>
    <col min="11538" max="11538" width="12.7109375" style="1" customWidth="1"/>
    <col min="11539" max="11539" width="3.28515625" style="1" customWidth="1"/>
    <col min="11540" max="11540" width="30.28515625" style="1" customWidth="1"/>
    <col min="11541" max="11541" width="5" style="1" customWidth="1"/>
    <col min="11542" max="11542" width="0" style="1" hidden="1" customWidth="1"/>
    <col min="11543" max="11543" width="14.28515625" style="1" customWidth="1"/>
    <col min="11544" max="11544" width="5.7109375" style="1" customWidth="1"/>
    <col min="11545" max="11545" width="0" style="1" hidden="1" customWidth="1"/>
    <col min="11546" max="11546" width="17.28515625" style="1" customWidth="1"/>
    <col min="11547" max="11547" width="12.7109375" style="1" customWidth="1"/>
    <col min="11548" max="11548" width="0" style="1" hidden="1" customWidth="1"/>
    <col min="11549" max="11549" width="5.28515625" style="1" customWidth="1"/>
    <col min="11550" max="11550" width="0" style="1" hidden="1" customWidth="1"/>
    <col min="11551" max="11551" width="17" style="1" customWidth="1"/>
    <col min="11552" max="11552" width="6.28515625" style="1" customWidth="1"/>
    <col min="11553" max="11553" width="0" style="1" hidden="1" customWidth="1"/>
    <col min="11554" max="11554" width="14.28515625" style="1" customWidth="1"/>
    <col min="11555" max="11555" width="7.5703125" style="1" customWidth="1"/>
    <col min="11556" max="11556" width="0" style="1" hidden="1" customWidth="1"/>
    <col min="11557" max="11558" width="14.28515625" style="1" customWidth="1"/>
    <col min="11559" max="11559" width="20.7109375" style="1" customWidth="1"/>
    <col min="11560" max="11560" width="14.42578125" style="1" customWidth="1"/>
    <col min="11561" max="11561" width="15" style="1" customWidth="1"/>
    <col min="11562" max="11562" width="2.7109375" style="1" customWidth="1"/>
    <col min="11563" max="11563" width="11.7109375" style="1" customWidth="1"/>
    <col min="11564" max="11564" width="11.5703125" style="1" customWidth="1"/>
    <col min="11565" max="11565" width="2.28515625" style="1" customWidth="1"/>
    <col min="11566" max="11566" width="41" style="1" customWidth="1"/>
    <col min="11567" max="11567" width="14.28515625" style="1" customWidth="1"/>
    <col min="11568" max="11569" width="11.5703125" style="1" customWidth="1"/>
    <col min="11570" max="11570" width="21.7109375" style="1" customWidth="1"/>
    <col min="11571" max="11762" width="11.42578125" style="1"/>
    <col min="11763" max="11763" width="21.7109375" style="1" customWidth="1"/>
    <col min="11764" max="11764" width="13.7109375" style="1" customWidth="1"/>
    <col min="11765" max="11765" width="38.7109375" style="1" customWidth="1"/>
    <col min="11766" max="11766" width="3" style="1" bestFit="1" customWidth="1"/>
    <col min="11767" max="11767" width="32.28515625" style="1" customWidth="1"/>
    <col min="11768" max="11768" width="46.28515625" style="1" customWidth="1"/>
    <col min="11769" max="11769" width="19" style="1" customWidth="1"/>
    <col min="11770" max="11770" width="0" style="1" hidden="1" customWidth="1"/>
    <col min="11771" max="11771" width="17.7109375" style="1" customWidth="1"/>
    <col min="11772" max="11772" width="0" style="1" hidden="1" customWidth="1"/>
    <col min="11773" max="11773" width="22.28515625" style="1" customWidth="1"/>
    <col min="11774" max="11774" width="5.28515625" style="1" customWidth="1"/>
    <col min="11775" max="11775" width="36.28515625" style="1" customWidth="1"/>
    <col min="11776" max="11776" width="5.7109375" style="1" customWidth="1"/>
    <col min="11777" max="11777" width="0" style="1" hidden="1" customWidth="1"/>
    <col min="11778" max="11778" width="20.7109375" style="1" customWidth="1"/>
    <col min="11779" max="11779" width="4.7109375" style="1" customWidth="1"/>
    <col min="11780" max="11780" width="0" style="1" hidden="1" customWidth="1"/>
    <col min="11781" max="11781" width="24.7109375" style="1" customWidth="1"/>
    <col min="11782" max="11782" width="12.28515625" style="1" customWidth="1"/>
    <col min="11783" max="11783" width="0" style="1" hidden="1" customWidth="1"/>
    <col min="11784" max="11784" width="3.42578125" style="1" customWidth="1"/>
    <col min="11785" max="11785" width="0" style="1" hidden="1" customWidth="1"/>
    <col min="11786" max="11786" width="17.7109375" style="1" customWidth="1"/>
    <col min="11787" max="11787" width="3.42578125" style="1" customWidth="1"/>
    <col min="11788" max="11788" width="0" style="1" hidden="1" customWidth="1"/>
    <col min="11789" max="11789" width="23.7109375" style="1" customWidth="1"/>
    <col min="11790" max="11790" width="10" style="1" customWidth="1"/>
    <col min="11791" max="11791" width="0" style="1" hidden="1" customWidth="1"/>
    <col min="11792" max="11793" width="14.7109375" style="1" customWidth="1"/>
    <col min="11794" max="11794" width="12.7109375" style="1" customWidth="1"/>
    <col min="11795" max="11795" width="3.28515625" style="1" customWidth="1"/>
    <col min="11796" max="11796" width="30.28515625" style="1" customWidth="1"/>
    <col min="11797" max="11797" width="5" style="1" customWidth="1"/>
    <col min="11798" max="11798" width="0" style="1" hidden="1" customWidth="1"/>
    <col min="11799" max="11799" width="14.28515625" style="1" customWidth="1"/>
    <col min="11800" max="11800" width="5.7109375" style="1" customWidth="1"/>
    <col min="11801" max="11801" width="0" style="1" hidden="1" customWidth="1"/>
    <col min="11802" max="11802" width="17.28515625" style="1" customWidth="1"/>
    <col min="11803" max="11803" width="12.7109375" style="1" customWidth="1"/>
    <col min="11804" max="11804" width="0" style="1" hidden="1" customWidth="1"/>
    <col min="11805" max="11805" width="5.28515625" style="1" customWidth="1"/>
    <col min="11806" max="11806" width="0" style="1" hidden="1" customWidth="1"/>
    <col min="11807" max="11807" width="17" style="1" customWidth="1"/>
    <col min="11808" max="11808" width="6.28515625" style="1" customWidth="1"/>
    <col min="11809" max="11809" width="0" style="1" hidden="1" customWidth="1"/>
    <col min="11810" max="11810" width="14.28515625" style="1" customWidth="1"/>
    <col min="11811" max="11811" width="7.5703125" style="1" customWidth="1"/>
    <col min="11812" max="11812" width="0" style="1" hidden="1" customWidth="1"/>
    <col min="11813" max="11814" width="14.28515625" style="1" customWidth="1"/>
    <col min="11815" max="11815" width="20.7109375" style="1" customWidth="1"/>
    <col min="11816" max="11816" width="14.42578125" style="1" customWidth="1"/>
    <col min="11817" max="11817" width="15" style="1" customWidth="1"/>
    <col min="11818" max="11818" width="2.7109375" style="1" customWidth="1"/>
    <col min="11819" max="11819" width="11.7109375" style="1" customWidth="1"/>
    <col min="11820" max="11820" width="11.5703125" style="1" customWidth="1"/>
    <col min="11821" max="11821" width="2.28515625" style="1" customWidth="1"/>
    <col min="11822" max="11822" width="41" style="1" customWidth="1"/>
    <col min="11823" max="11823" width="14.28515625" style="1" customWidth="1"/>
    <col min="11824" max="11825" width="11.5703125" style="1" customWidth="1"/>
    <col min="11826" max="11826" width="21.7109375" style="1" customWidth="1"/>
    <col min="11827" max="12018" width="11.42578125" style="1"/>
    <col min="12019" max="12019" width="21.7109375" style="1" customWidth="1"/>
    <col min="12020" max="12020" width="13.7109375" style="1" customWidth="1"/>
    <col min="12021" max="12021" width="38.7109375" style="1" customWidth="1"/>
    <col min="12022" max="12022" width="3" style="1" bestFit="1" customWidth="1"/>
    <col min="12023" max="12023" width="32.28515625" style="1" customWidth="1"/>
    <col min="12024" max="12024" width="46.28515625" style="1" customWidth="1"/>
    <col min="12025" max="12025" width="19" style="1" customWidth="1"/>
    <col min="12026" max="12026" width="0" style="1" hidden="1" customWidth="1"/>
    <col min="12027" max="12027" width="17.7109375" style="1" customWidth="1"/>
    <col min="12028" max="12028" width="0" style="1" hidden="1" customWidth="1"/>
    <col min="12029" max="12029" width="22.28515625" style="1" customWidth="1"/>
    <col min="12030" max="12030" width="5.28515625" style="1" customWidth="1"/>
    <col min="12031" max="12031" width="36.28515625" style="1" customWidth="1"/>
    <col min="12032" max="12032" width="5.7109375" style="1" customWidth="1"/>
    <col min="12033" max="12033" width="0" style="1" hidden="1" customWidth="1"/>
    <col min="12034" max="12034" width="20.7109375" style="1" customWidth="1"/>
    <col min="12035" max="12035" width="4.7109375" style="1" customWidth="1"/>
    <col min="12036" max="12036" width="0" style="1" hidden="1" customWidth="1"/>
    <col min="12037" max="12037" width="24.7109375" style="1" customWidth="1"/>
    <col min="12038" max="12038" width="12.28515625" style="1" customWidth="1"/>
    <col min="12039" max="12039" width="0" style="1" hidden="1" customWidth="1"/>
    <col min="12040" max="12040" width="3.42578125" style="1" customWidth="1"/>
    <col min="12041" max="12041" width="0" style="1" hidden="1" customWidth="1"/>
    <col min="12042" max="12042" width="17.7109375" style="1" customWidth="1"/>
    <col min="12043" max="12043" width="3.42578125" style="1" customWidth="1"/>
    <col min="12044" max="12044" width="0" style="1" hidden="1" customWidth="1"/>
    <col min="12045" max="12045" width="23.7109375" style="1" customWidth="1"/>
    <col min="12046" max="12046" width="10" style="1" customWidth="1"/>
    <col min="12047" max="12047" width="0" style="1" hidden="1" customWidth="1"/>
    <col min="12048" max="12049" width="14.7109375" style="1" customWidth="1"/>
    <col min="12050" max="12050" width="12.7109375" style="1" customWidth="1"/>
    <col min="12051" max="12051" width="3.28515625" style="1" customWidth="1"/>
    <col min="12052" max="12052" width="30.28515625" style="1" customWidth="1"/>
    <col min="12053" max="12053" width="5" style="1" customWidth="1"/>
    <col min="12054" max="12054" width="0" style="1" hidden="1" customWidth="1"/>
    <col min="12055" max="12055" width="14.28515625" style="1" customWidth="1"/>
    <col min="12056" max="12056" width="5.7109375" style="1" customWidth="1"/>
    <col min="12057" max="12057" width="0" style="1" hidden="1" customWidth="1"/>
    <col min="12058" max="12058" width="17.28515625" style="1" customWidth="1"/>
    <col min="12059" max="12059" width="12.7109375" style="1" customWidth="1"/>
    <col min="12060" max="12060" width="0" style="1" hidden="1" customWidth="1"/>
    <col min="12061" max="12061" width="5.28515625" style="1" customWidth="1"/>
    <col min="12062" max="12062" width="0" style="1" hidden="1" customWidth="1"/>
    <col min="12063" max="12063" width="17" style="1" customWidth="1"/>
    <col min="12064" max="12064" width="6.28515625" style="1" customWidth="1"/>
    <col min="12065" max="12065" width="0" style="1" hidden="1" customWidth="1"/>
    <col min="12066" max="12066" width="14.28515625" style="1" customWidth="1"/>
    <col min="12067" max="12067" width="7.5703125" style="1" customWidth="1"/>
    <col min="12068" max="12068" width="0" style="1" hidden="1" customWidth="1"/>
    <col min="12069" max="12070" width="14.28515625" style="1" customWidth="1"/>
    <col min="12071" max="12071" width="20.7109375" style="1" customWidth="1"/>
    <col min="12072" max="12072" width="14.42578125" style="1" customWidth="1"/>
    <col min="12073" max="12073" width="15" style="1" customWidth="1"/>
    <col min="12074" max="12074" width="2.7109375" style="1" customWidth="1"/>
    <col min="12075" max="12075" width="11.7109375" style="1" customWidth="1"/>
    <col min="12076" max="12076" width="11.5703125" style="1" customWidth="1"/>
    <col min="12077" max="12077" width="2.28515625" style="1" customWidth="1"/>
    <col min="12078" max="12078" width="41" style="1" customWidth="1"/>
    <col min="12079" max="12079" width="14.28515625" style="1" customWidth="1"/>
    <col min="12080" max="12081" width="11.5703125" style="1" customWidth="1"/>
    <col min="12082" max="12082" width="21.7109375" style="1" customWidth="1"/>
    <col min="12083" max="12274" width="11.42578125" style="1"/>
    <col min="12275" max="12275" width="21.7109375" style="1" customWidth="1"/>
    <col min="12276" max="12276" width="13.7109375" style="1" customWidth="1"/>
    <col min="12277" max="12277" width="38.7109375" style="1" customWidth="1"/>
    <col min="12278" max="12278" width="3" style="1" bestFit="1" customWidth="1"/>
    <col min="12279" max="12279" width="32.28515625" style="1" customWidth="1"/>
    <col min="12280" max="12280" width="46.28515625" style="1" customWidth="1"/>
    <col min="12281" max="12281" width="19" style="1" customWidth="1"/>
    <col min="12282" max="12282" width="0" style="1" hidden="1" customWidth="1"/>
    <col min="12283" max="12283" width="17.7109375" style="1" customWidth="1"/>
    <col min="12284" max="12284" width="0" style="1" hidden="1" customWidth="1"/>
    <col min="12285" max="12285" width="22.28515625" style="1" customWidth="1"/>
    <col min="12286" max="12286" width="5.28515625" style="1" customWidth="1"/>
    <col min="12287" max="12287" width="36.28515625" style="1" customWidth="1"/>
    <col min="12288" max="12288" width="5.7109375" style="1" customWidth="1"/>
    <col min="12289" max="12289" width="0" style="1" hidden="1" customWidth="1"/>
    <col min="12290" max="12290" width="20.7109375" style="1" customWidth="1"/>
    <col min="12291" max="12291" width="4.7109375" style="1" customWidth="1"/>
    <col min="12292" max="12292" width="0" style="1" hidden="1" customWidth="1"/>
    <col min="12293" max="12293" width="24.7109375" style="1" customWidth="1"/>
    <col min="12294" max="12294" width="12.28515625" style="1" customWidth="1"/>
    <col min="12295" max="12295" width="0" style="1" hidden="1" customWidth="1"/>
    <col min="12296" max="12296" width="3.42578125" style="1" customWidth="1"/>
    <col min="12297" max="12297" width="0" style="1" hidden="1" customWidth="1"/>
    <col min="12298" max="12298" width="17.7109375" style="1" customWidth="1"/>
    <col min="12299" max="12299" width="3.42578125" style="1" customWidth="1"/>
    <col min="12300" max="12300" width="0" style="1" hidden="1" customWidth="1"/>
    <col min="12301" max="12301" width="23.7109375" style="1" customWidth="1"/>
    <col min="12302" max="12302" width="10" style="1" customWidth="1"/>
    <col min="12303" max="12303" width="0" style="1" hidden="1" customWidth="1"/>
    <col min="12304" max="12305" width="14.7109375" style="1" customWidth="1"/>
    <col min="12306" max="12306" width="12.7109375" style="1" customWidth="1"/>
    <col min="12307" max="12307" width="3.28515625" style="1" customWidth="1"/>
    <col min="12308" max="12308" width="30.28515625" style="1" customWidth="1"/>
    <col min="12309" max="12309" width="5" style="1" customWidth="1"/>
    <col min="12310" max="12310" width="0" style="1" hidden="1" customWidth="1"/>
    <col min="12311" max="12311" width="14.28515625" style="1" customWidth="1"/>
    <col min="12312" max="12312" width="5.7109375" style="1" customWidth="1"/>
    <col min="12313" max="12313" width="0" style="1" hidden="1" customWidth="1"/>
    <col min="12314" max="12314" width="17.28515625" style="1" customWidth="1"/>
    <col min="12315" max="12315" width="12.7109375" style="1" customWidth="1"/>
    <col min="12316" max="12316" width="0" style="1" hidden="1" customWidth="1"/>
    <col min="12317" max="12317" width="5.28515625" style="1" customWidth="1"/>
    <col min="12318" max="12318" width="0" style="1" hidden="1" customWidth="1"/>
    <col min="12319" max="12319" width="17" style="1" customWidth="1"/>
    <col min="12320" max="12320" width="6.28515625" style="1" customWidth="1"/>
    <col min="12321" max="12321" width="0" style="1" hidden="1" customWidth="1"/>
    <col min="12322" max="12322" width="14.28515625" style="1" customWidth="1"/>
    <col min="12323" max="12323" width="7.5703125" style="1" customWidth="1"/>
    <col min="12324" max="12324" width="0" style="1" hidden="1" customWidth="1"/>
    <col min="12325" max="12326" width="14.28515625" style="1" customWidth="1"/>
    <col min="12327" max="12327" width="20.7109375" style="1" customWidth="1"/>
    <col min="12328" max="12328" width="14.42578125" style="1" customWidth="1"/>
    <col min="12329" max="12329" width="15" style="1" customWidth="1"/>
    <col min="12330" max="12330" width="2.7109375" style="1" customWidth="1"/>
    <col min="12331" max="12331" width="11.7109375" style="1" customWidth="1"/>
    <col min="12332" max="12332" width="11.5703125" style="1" customWidth="1"/>
    <col min="12333" max="12333" width="2.28515625" style="1" customWidth="1"/>
    <col min="12334" max="12334" width="41" style="1" customWidth="1"/>
    <col min="12335" max="12335" width="14.28515625" style="1" customWidth="1"/>
    <col min="12336" max="12337" width="11.5703125" style="1" customWidth="1"/>
    <col min="12338" max="12338" width="21.7109375" style="1" customWidth="1"/>
    <col min="12339" max="12530" width="11.42578125" style="1"/>
    <col min="12531" max="12531" width="21.7109375" style="1" customWidth="1"/>
    <col min="12532" max="12532" width="13.7109375" style="1" customWidth="1"/>
    <col min="12533" max="12533" width="38.7109375" style="1" customWidth="1"/>
    <col min="12534" max="12534" width="3" style="1" bestFit="1" customWidth="1"/>
    <col min="12535" max="12535" width="32.28515625" style="1" customWidth="1"/>
    <col min="12536" max="12536" width="46.28515625" style="1" customWidth="1"/>
    <col min="12537" max="12537" width="19" style="1" customWidth="1"/>
    <col min="12538" max="12538" width="0" style="1" hidden="1" customWidth="1"/>
    <col min="12539" max="12539" width="17.7109375" style="1" customWidth="1"/>
    <col min="12540" max="12540" width="0" style="1" hidden="1" customWidth="1"/>
    <col min="12541" max="12541" width="22.28515625" style="1" customWidth="1"/>
    <col min="12542" max="12542" width="5.28515625" style="1" customWidth="1"/>
    <col min="12543" max="12543" width="36.28515625" style="1" customWidth="1"/>
    <col min="12544" max="12544" width="5.7109375" style="1" customWidth="1"/>
    <col min="12545" max="12545" width="0" style="1" hidden="1" customWidth="1"/>
    <col min="12546" max="12546" width="20.7109375" style="1" customWidth="1"/>
    <col min="12547" max="12547" width="4.7109375" style="1" customWidth="1"/>
    <col min="12548" max="12548" width="0" style="1" hidden="1" customWidth="1"/>
    <col min="12549" max="12549" width="24.7109375" style="1" customWidth="1"/>
    <col min="12550" max="12550" width="12.28515625" style="1" customWidth="1"/>
    <col min="12551" max="12551" width="0" style="1" hidden="1" customWidth="1"/>
    <col min="12552" max="12552" width="3.42578125" style="1" customWidth="1"/>
    <col min="12553" max="12553" width="0" style="1" hidden="1" customWidth="1"/>
    <col min="12554" max="12554" width="17.7109375" style="1" customWidth="1"/>
    <col min="12555" max="12555" width="3.42578125" style="1" customWidth="1"/>
    <col min="12556" max="12556" width="0" style="1" hidden="1" customWidth="1"/>
    <col min="12557" max="12557" width="23.7109375" style="1" customWidth="1"/>
    <col min="12558" max="12558" width="10" style="1" customWidth="1"/>
    <col min="12559" max="12559" width="0" style="1" hidden="1" customWidth="1"/>
    <col min="12560" max="12561" width="14.7109375" style="1" customWidth="1"/>
    <col min="12562" max="12562" width="12.7109375" style="1" customWidth="1"/>
    <col min="12563" max="12563" width="3.28515625" style="1" customWidth="1"/>
    <col min="12564" max="12564" width="30.28515625" style="1" customWidth="1"/>
    <col min="12565" max="12565" width="5" style="1" customWidth="1"/>
    <col min="12566" max="12566" width="0" style="1" hidden="1" customWidth="1"/>
    <col min="12567" max="12567" width="14.28515625" style="1" customWidth="1"/>
    <col min="12568" max="12568" width="5.7109375" style="1" customWidth="1"/>
    <col min="12569" max="12569" width="0" style="1" hidden="1" customWidth="1"/>
    <col min="12570" max="12570" width="17.28515625" style="1" customWidth="1"/>
    <col min="12571" max="12571" width="12.7109375" style="1" customWidth="1"/>
    <col min="12572" max="12572" width="0" style="1" hidden="1" customWidth="1"/>
    <col min="12573" max="12573" width="5.28515625" style="1" customWidth="1"/>
    <col min="12574" max="12574" width="0" style="1" hidden="1" customWidth="1"/>
    <col min="12575" max="12575" width="17" style="1" customWidth="1"/>
    <col min="12576" max="12576" width="6.28515625" style="1" customWidth="1"/>
    <col min="12577" max="12577" width="0" style="1" hidden="1" customWidth="1"/>
    <col min="12578" max="12578" width="14.28515625" style="1" customWidth="1"/>
    <col min="12579" max="12579" width="7.5703125" style="1" customWidth="1"/>
    <col min="12580" max="12580" width="0" style="1" hidden="1" customWidth="1"/>
    <col min="12581" max="12582" width="14.28515625" style="1" customWidth="1"/>
    <col min="12583" max="12583" width="20.7109375" style="1" customWidth="1"/>
    <col min="12584" max="12584" width="14.42578125" style="1" customWidth="1"/>
    <col min="12585" max="12585" width="15" style="1" customWidth="1"/>
    <col min="12586" max="12586" width="2.7109375" style="1" customWidth="1"/>
    <col min="12587" max="12587" width="11.7109375" style="1" customWidth="1"/>
    <col min="12588" max="12588" width="11.5703125" style="1" customWidth="1"/>
    <col min="12589" max="12589" width="2.28515625" style="1" customWidth="1"/>
    <col min="12590" max="12590" width="41" style="1" customWidth="1"/>
    <col min="12591" max="12591" width="14.28515625" style="1" customWidth="1"/>
    <col min="12592" max="12593" width="11.5703125" style="1" customWidth="1"/>
    <col min="12594" max="12594" width="21.7109375" style="1" customWidth="1"/>
    <col min="12595" max="12786" width="11.42578125" style="1"/>
    <col min="12787" max="12787" width="21.7109375" style="1" customWidth="1"/>
    <col min="12788" max="12788" width="13.7109375" style="1" customWidth="1"/>
    <col min="12789" max="12789" width="38.7109375" style="1" customWidth="1"/>
    <col min="12790" max="12790" width="3" style="1" bestFit="1" customWidth="1"/>
    <col min="12791" max="12791" width="32.28515625" style="1" customWidth="1"/>
    <col min="12792" max="12792" width="46.28515625" style="1" customWidth="1"/>
    <col min="12793" max="12793" width="19" style="1" customWidth="1"/>
    <col min="12794" max="12794" width="0" style="1" hidden="1" customWidth="1"/>
    <col min="12795" max="12795" width="17.7109375" style="1" customWidth="1"/>
    <col min="12796" max="12796" width="0" style="1" hidden="1" customWidth="1"/>
    <col min="12797" max="12797" width="22.28515625" style="1" customWidth="1"/>
    <col min="12798" max="12798" width="5.28515625" style="1" customWidth="1"/>
    <col min="12799" max="12799" width="36.28515625" style="1" customWidth="1"/>
    <col min="12800" max="12800" width="5.7109375" style="1" customWidth="1"/>
    <col min="12801" max="12801" width="0" style="1" hidden="1" customWidth="1"/>
    <col min="12802" max="12802" width="20.7109375" style="1" customWidth="1"/>
    <col min="12803" max="12803" width="4.7109375" style="1" customWidth="1"/>
    <col min="12804" max="12804" width="0" style="1" hidden="1" customWidth="1"/>
    <col min="12805" max="12805" width="24.7109375" style="1" customWidth="1"/>
    <col min="12806" max="12806" width="12.28515625" style="1" customWidth="1"/>
    <col min="12807" max="12807" width="0" style="1" hidden="1" customWidth="1"/>
    <col min="12808" max="12808" width="3.42578125" style="1" customWidth="1"/>
    <col min="12809" max="12809" width="0" style="1" hidden="1" customWidth="1"/>
    <col min="12810" max="12810" width="17.7109375" style="1" customWidth="1"/>
    <col min="12811" max="12811" width="3.42578125" style="1" customWidth="1"/>
    <col min="12812" max="12812" width="0" style="1" hidden="1" customWidth="1"/>
    <col min="12813" max="12813" width="23.7109375" style="1" customWidth="1"/>
    <col min="12814" max="12814" width="10" style="1" customWidth="1"/>
    <col min="12815" max="12815" width="0" style="1" hidden="1" customWidth="1"/>
    <col min="12816" max="12817" width="14.7109375" style="1" customWidth="1"/>
    <col min="12818" max="12818" width="12.7109375" style="1" customWidth="1"/>
    <col min="12819" max="12819" width="3.28515625" style="1" customWidth="1"/>
    <col min="12820" max="12820" width="30.28515625" style="1" customWidth="1"/>
    <col min="12821" max="12821" width="5" style="1" customWidth="1"/>
    <col min="12822" max="12822" width="0" style="1" hidden="1" customWidth="1"/>
    <col min="12823" max="12823" width="14.28515625" style="1" customWidth="1"/>
    <col min="12824" max="12824" width="5.7109375" style="1" customWidth="1"/>
    <col min="12825" max="12825" width="0" style="1" hidden="1" customWidth="1"/>
    <col min="12826" max="12826" width="17.28515625" style="1" customWidth="1"/>
    <col min="12827" max="12827" width="12.7109375" style="1" customWidth="1"/>
    <col min="12828" max="12828" width="0" style="1" hidden="1" customWidth="1"/>
    <col min="12829" max="12829" width="5.28515625" style="1" customWidth="1"/>
    <col min="12830" max="12830" width="0" style="1" hidden="1" customWidth="1"/>
    <col min="12831" max="12831" width="17" style="1" customWidth="1"/>
    <col min="12832" max="12832" width="6.28515625" style="1" customWidth="1"/>
    <col min="12833" max="12833" width="0" style="1" hidden="1" customWidth="1"/>
    <col min="12834" max="12834" width="14.28515625" style="1" customWidth="1"/>
    <col min="12835" max="12835" width="7.5703125" style="1" customWidth="1"/>
    <col min="12836" max="12836" width="0" style="1" hidden="1" customWidth="1"/>
    <col min="12837" max="12838" width="14.28515625" style="1" customWidth="1"/>
    <col min="12839" max="12839" width="20.7109375" style="1" customWidth="1"/>
    <col min="12840" max="12840" width="14.42578125" style="1" customWidth="1"/>
    <col min="12841" max="12841" width="15" style="1" customWidth="1"/>
    <col min="12842" max="12842" width="2.7109375" style="1" customWidth="1"/>
    <col min="12843" max="12843" width="11.7109375" style="1" customWidth="1"/>
    <col min="12844" max="12844" width="11.5703125" style="1" customWidth="1"/>
    <col min="12845" max="12845" width="2.28515625" style="1" customWidth="1"/>
    <col min="12846" max="12846" width="41" style="1" customWidth="1"/>
    <col min="12847" max="12847" width="14.28515625" style="1" customWidth="1"/>
    <col min="12848" max="12849" width="11.5703125" style="1" customWidth="1"/>
    <col min="12850" max="12850" width="21.7109375" style="1" customWidth="1"/>
    <col min="12851" max="13042" width="11.42578125" style="1"/>
    <col min="13043" max="13043" width="21.7109375" style="1" customWidth="1"/>
    <col min="13044" max="13044" width="13.7109375" style="1" customWidth="1"/>
    <col min="13045" max="13045" width="38.7109375" style="1" customWidth="1"/>
    <col min="13046" max="13046" width="3" style="1" bestFit="1" customWidth="1"/>
    <col min="13047" max="13047" width="32.28515625" style="1" customWidth="1"/>
    <col min="13048" max="13048" width="46.28515625" style="1" customWidth="1"/>
    <col min="13049" max="13049" width="19" style="1" customWidth="1"/>
    <col min="13050" max="13050" width="0" style="1" hidden="1" customWidth="1"/>
    <col min="13051" max="13051" width="17.7109375" style="1" customWidth="1"/>
    <col min="13052" max="13052" width="0" style="1" hidden="1" customWidth="1"/>
    <col min="13053" max="13053" width="22.28515625" style="1" customWidth="1"/>
    <col min="13054" max="13054" width="5.28515625" style="1" customWidth="1"/>
    <col min="13055" max="13055" width="36.28515625" style="1" customWidth="1"/>
    <col min="13056" max="13056" width="5.7109375" style="1" customWidth="1"/>
    <col min="13057" max="13057" width="0" style="1" hidden="1" customWidth="1"/>
    <col min="13058" max="13058" width="20.7109375" style="1" customWidth="1"/>
    <col min="13059" max="13059" width="4.7109375" style="1" customWidth="1"/>
    <col min="13060" max="13060" width="0" style="1" hidden="1" customWidth="1"/>
    <col min="13061" max="13061" width="24.7109375" style="1" customWidth="1"/>
    <col min="13062" max="13062" width="12.28515625" style="1" customWidth="1"/>
    <col min="13063" max="13063" width="0" style="1" hidden="1" customWidth="1"/>
    <col min="13064" max="13064" width="3.42578125" style="1" customWidth="1"/>
    <col min="13065" max="13065" width="0" style="1" hidden="1" customWidth="1"/>
    <col min="13066" max="13066" width="17.7109375" style="1" customWidth="1"/>
    <col min="13067" max="13067" width="3.42578125" style="1" customWidth="1"/>
    <col min="13068" max="13068" width="0" style="1" hidden="1" customWidth="1"/>
    <col min="13069" max="13069" width="23.7109375" style="1" customWidth="1"/>
    <col min="13070" max="13070" width="10" style="1" customWidth="1"/>
    <col min="13071" max="13071" width="0" style="1" hidden="1" customWidth="1"/>
    <col min="13072" max="13073" width="14.7109375" style="1" customWidth="1"/>
    <col min="13074" max="13074" width="12.7109375" style="1" customWidth="1"/>
    <col min="13075" max="13075" width="3.28515625" style="1" customWidth="1"/>
    <col min="13076" max="13076" width="30.28515625" style="1" customWidth="1"/>
    <col min="13077" max="13077" width="5" style="1" customWidth="1"/>
    <col min="13078" max="13078" width="0" style="1" hidden="1" customWidth="1"/>
    <col min="13079" max="13079" width="14.28515625" style="1" customWidth="1"/>
    <col min="13080" max="13080" width="5.7109375" style="1" customWidth="1"/>
    <col min="13081" max="13081" width="0" style="1" hidden="1" customWidth="1"/>
    <col min="13082" max="13082" width="17.28515625" style="1" customWidth="1"/>
    <col min="13083" max="13083" width="12.7109375" style="1" customWidth="1"/>
    <col min="13084" max="13084" width="0" style="1" hidden="1" customWidth="1"/>
    <col min="13085" max="13085" width="5.28515625" style="1" customWidth="1"/>
    <col min="13086" max="13086" width="0" style="1" hidden="1" customWidth="1"/>
    <col min="13087" max="13087" width="17" style="1" customWidth="1"/>
    <col min="13088" max="13088" width="6.28515625" style="1" customWidth="1"/>
    <col min="13089" max="13089" width="0" style="1" hidden="1" customWidth="1"/>
    <col min="13090" max="13090" width="14.28515625" style="1" customWidth="1"/>
    <col min="13091" max="13091" width="7.5703125" style="1" customWidth="1"/>
    <col min="13092" max="13092" width="0" style="1" hidden="1" customWidth="1"/>
    <col min="13093" max="13094" width="14.28515625" style="1" customWidth="1"/>
    <col min="13095" max="13095" width="20.7109375" style="1" customWidth="1"/>
    <col min="13096" max="13096" width="14.42578125" style="1" customWidth="1"/>
    <col min="13097" max="13097" width="15" style="1" customWidth="1"/>
    <col min="13098" max="13098" width="2.7109375" style="1" customWidth="1"/>
    <col min="13099" max="13099" width="11.7109375" style="1" customWidth="1"/>
    <col min="13100" max="13100" width="11.5703125" style="1" customWidth="1"/>
    <col min="13101" max="13101" width="2.28515625" style="1" customWidth="1"/>
    <col min="13102" max="13102" width="41" style="1" customWidth="1"/>
    <col min="13103" max="13103" width="14.28515625" style="1" customWidth="1"/>
    <col min="13104" max="13105" width="11.5703125" style="1" customWidth="1"/>
    <col min="13106" max="13106" width="21.7109375" style="1" customWidth="1"/>
    <col min="13107" max="13298" width="11.42578125" style="1"/>
    <col min="13299" max="13299" width="21.7109375" style="1" customWidth="1"/>
    <col min="13300" max="13300" width="13.7109375" style="1" customWidth="1"/>
    <col min="13301" max="13301" width="38.7109375" style="1" customWidth="1"/>
    <col min="13302" max="13302" width="3" style="1" bestFit="1" customWidth="1"/>
    <col min="13303" max="13303" width="32.28515625" style="1" customWidth="1"/>
    <col min="13304" max="13304" width="46.28515625" style="1" customWidth="1"/>
    <col min="13305" max="13305" width="19" style="1" customWidth="1"/>
    <col min="13306" max="13306" width="0" style="1" hidden="1" customWidth="1"/>
    <col min="13307" max="13307" width="17.7109375" style="1" customWidth="1"/>
    <col min="13308" max="13308" width="0" style="1" hidden="1" customWidth="1"/>
    <col min="13309" max="13309" width="22.28515625" style="1" customWidth="1"/>
    <col min="13310" max="13310" width="5.28515625" style="1" customWidth="1"/>
    <col min="13311" max="13311" width="36.28515625" style="1" customWidth="1"/>
    <col min="13312" max="13312" width="5.7109375" style="1" customWidth="1"/>
    <col min="13313" max="13313" width="0" style="1" hidden="1" customWidth="1"/>
    <col min="13314" max="13314" width="20.7109375" style="1" customWidth="1"/>
    <col min="13315" max="13315" width="4.7109375" style="1" customWidth="1"/>
    <col min="13316" max="13316" width="0" style="1" hidden="1" customWidth="1"/>
    <col min="13317" max="13317" width="24.7109375" style="1" customWidth="1"/>
    <col min="13318" max="13318" width="12.28515625" style="1" customWidth="1"/>
    <col min="13319" max="13319" width="0" style="1" hidden="1" customWidth="1"/>
    <col min="13320" max="13320" width="3.42578125" style="1" customWidth="1"/>
    <col min="13321" max="13321" width="0" style="1" hidden="1" customWidth="1"/>
    <col min="13322" max="13322" width="17.7109375" style="1" customWidth="1"/>
    <col min="13323" max="13323" width="3.42578125" style="1" customWidth="1"/>
    <col min="13324" max="13324" width="0" style="1" hidden="1" customWidth="1"/>
    <col min="13325" max="13325" width="23.7109375" style="1" customWidth="1"/>
    <col min="13326" max="13326" width="10" style="1" customWidth="1"/>
    <col min="13327" max="13327" width="0" style="1" hidden="1" customWidth="1"/>
    <col min="13328" max="13329" width="14.7109375" style="1" customWidth="1"/>
    <col min="13330" max="13330" width="12.7109375" style="1" customWidth="1"/>
    <col min="13331" max="13331" width="3.28515625" style="1" customWidth="1"/>
    <col min="13332" max="13332" width="30.28515625" style="1" customWidth="1"/>
    <col min="13333" max="13333" width="5" style="1" customWidth="1"/>
    <col min="13334" max="13334" width="0" style="1" hidden="1" customWidth="1"/>
    <col min="13335" max="13335" width="14.28515625" style="1" customWidth="1"/>
    <col min="13336" max="13336" width="5.7109375" style="1" customWidth="1"/>
    <col min="13337" max="13337" width="0" style="1" hidden="1" customWidth="1"/>
    <col min="13338" max="13338" width="17.28515625" style="1" customWidth="1"/>
    <col min="13339" max="13339" width="12.7109375" style="1" customWidth="1"/>
    <col min="13340" max="13340" width="0" style="1" hidden="1" customWidth="1"/>
    <col min="13341" max="13341" width="5.28515625" style="1" customWidth="1"/>
    <col min="13342" max="13342" width="0" style="1" hidden="1" customWidth="1"/>
    <col min="13343" max="13343" width="17" style="1" customWidth="1"/>
    <col min="13344" max="13344" width="6.28515625" style="1" customWidth="1"/>
    <col min="13345" max="13345" width="0" style="1" hidden="1" customWidth="1"/>
    <col min="13346" max="13346" width="14.28515625" style="1" customWidth="1"/>
    <col min="13347" max="13347" width="7.5703125" style="1" customWidth="1"/>
    <col min="13348" max="13348" width="0" style="1" hidden="1" customWidth="1"/>
    <col min="13349" max="13350" width="14.28515625" style="1" customWidth="1"/>
    <col min="13351" max="13351" width="20.7109375" style="1" customWidth="1"/>
    <col min="13352" max="13352" width="14.42578125" style="1" customWidth="1"/>
    <col min="13353" max="13353" width="15" style="1" customWidth="1"/>
    <col min="13354" max="13354" width="2.7109375" style="1" customWidth="1"/>
    <col min="13355" max="13355" width="11.7109375" style="1" customWidth="1"/>
    <col min="13356" max="13356" width="11.5703125" style="1" customWidth="1"/>
    <col min="13357" max="13357" width="2.28515625" style="1" customWidth="1"/>
    <col min="13358" max="13358" width="41" style="1" customWidth="1"/>
    <col min="13359" max="13359" width="14.28515625" style="1" customWidth="1"/>
    <col min="13360" max="13361" width="11.5703125" style="1" customWidth="1"/>
    <col min="13362" max="13362" width="21.7109375" style="1" customWidth="1"/>
    <col min="13363" max="13554" width="11.42578125" style="1"/>
    <col min="13555" max="13555" width="21.7109375" style="1" customWidth="1"/>
    <col min="13556" max="13556" width="13.7109375" style="1" customWidth="1"/>
    <col min="13557" max="13557" width="38.7109375" style="1" customWidth="1"/>
    <col min="13558" max="13558" width="3" style="1" bestFit="1" customWidth="1"/>
    <col min="13559" max="13559" width="32.28515625" style="1" customWidth="1"/>
    <col min="13560" max="13560" width="46.28515625" style="1" customWidth="1"/>
    <col min="13561" max="13561" width="19" style="1" customWidth="1"/>
    <col min="13562" max="13562" width="0" style="1" hidden="1" customWidth="1"/>
    <col min="13563" max="13563" width="17.7109375" style="1" customWidth="1"/>
    <col min="13564" max="13564" width="0" style="1" hidden="1" customWidth="1"/>
    <col min="13565" max="13565" width="22.28515625" style="1" customWidth="1"/>
    <col min="13566" max="13566" width="5.28515625" style="1" customWidth="1"/>
    <col min="13567" max="13567" width="36.28515625" style="1" customWidth="1"/>
    <col min="13568" max="13568" width="5.7109375" style="1" customWidth="1"/>
    <col min="13569" max="13569" width="0" style="1" hidden="1" customWidth="1"/>
    <col min="13570" max="13570" width="20.7109375" style="1" customWidth="1"/>
    <col min="13571" max="13571" width="4.7109375" style="1" customWidth="1"/>
    <col min="13572" max="13572" width="0" style="1" hidden="1" customWidth="1"/>
    <col min="13573" max="13573" width="24.7109375" style="1" customWidth="1"/>
    <col min="13574" max="13574" width="12.28515625" style="1" customWidth="1"/>
    <col min="13575" max="13575" width="0" style="1" hidden="1" customWidth="1"/>
    <col min="13576" max="13576" width="3.42578125" style="1" customWidth="1"/>
    <col min="13577" max="13577" width="0" style="1" hidden="1" customWidth="1"/>
    <col min="13578" max="13578" width="17.7109375" style="1" customWidth="1"/>
    <col min="13579" max="13579" width="3.42578125" style="1" customWidth="1"/>
    <col min="13580" max="13580" width="0" style="1" hidden="1" customWidth="1"/>
    <col min="13581" max="13581" width="23.7109375" style="1" customWidth="1"/>
    <col min="13582" max="13582" width="10" style="1" customWidth="1"/>
    <col min="13583" max="13583" width="0" style="1" hidden="1" customWidth="1"/>
    <col min="13584" max="13585" width="14.7109375" style="1" customWidth="1"/>
    <col min="13586" max="13586" width="12.7109375" style="1" customWidth="1"/>
    <col min="13587" max="13587" width="3.28515625" style="1" customWidth="1"/>
    <col min="13588" max="13588" width="30.28515625" style="1" customWidth="1"/>
    <col min="13589" max="13589" width="5" style="1" customWidth="1"/>
    <col min="13590" max="13590" width="0" style="1" hidden="1" customWidth="1"/>
    <col min="13591" max="13591" width="14.28515625" style="1" customWidth="1"/>
    <col min="13592" max="13592" width="5.7109375" style="1" customWidth="1"/>
    <col min="13593" max="13593" width="0" style="1" hidden="1" customWidth="1"/>
    <col min="13594" max="13594" width="17.28515625" style="1" customWidth="1"/>
    <col min="13595" max="13595" width="12.7109375" style="1" customWidth="1"/>
    <col min="13596" max="13596" width="0" style="1" hidden="1" customWidth="1"/>
    <col min="13597" max="13597" width="5.28515625" style="1" customWidth="1"/>
    <col min="13598" max="13598" width="0" style="1" hidden="1" customWidth="1"/>
    <col min="13599" max="13599" width="17" style="1" customWidth="1"/>
    <col min="13600" max="13600" width="6.28515625" style="1" customWidth="1"/>
    <col min="13601" max="13601" width="0" style="1" hidden="1" customWidth="1"/>
    <col min="13602" max="13602" width="14.28515625" style="1" customWidth="1"/>
    <col min="13603" max="13603" width="7.5703125" style="1" customWidth="1"/>
    <col min="13604" max="13604" width="0" style="1" hidden="1" customWidth="1"/>
    <col min="13605" max="13606" width="14.28515625" style="1" customWidth="1"/>
    <col min="13607" max="13607" width="20.7109375" style="1" customWidth="1"/>
    <col min="13608" max="13608" width="14.42578125" style="1" customWidth="1"/>
    <col min="13609" max="13609" width="15" style="1" customWidth="1"/>
    <col min="13610" max="13610" width="2.7109375" style="1" customWidth="1"/>
    <col min="13611" max="13611" width="11.7109375" style="1" customWidth="1"/>
    <col min="13612" max="13612" width="11.5703125" style="1" customWidth="1"/>
    <col min="13613" max="13613" width="2.28515625" style="1" customWidth="1"/>
    <col min="13614" max="13614" width="41" style="1" customWidth="1"/>
    <col min="13615" max="13615" width="14.28515625" style="1" customWidth="1"/>
    <col min="13616" max="13617" width="11.5703125" style="1" customWidth="1"/>
    <col min="13618" max="13618" width="21.7109375" style="1" customWidth="1"/>
    <col min="13619" max="13810" width="11.42578125" style="1"/>
    <col min="13811" max="13811" width="21.7109375" style="1" customWidth="1"/>
    <col min="13812" max="13812" width="13.7109375" style="1" customWidth="1"/>
    <col min="13813" max="13813" width="38.7109375" style="1" customWidth="1"/>
    <col min="13814" max="13814" width="3" style="1" bestFit="1" customWidth="1"/>
    <col min="13815" max="13815" width="32.28515625" style="1" customWidth="1"/>
    <col min="13816" max="13816" width="46.28515625" style="1" customWidth="1"/>
    <col min="13817" max="13817" width="19" style="1" customWidth="1"/>
    <col min="13818" max="13818" width="0" style="1" hidden="1" customWidth="1"/>
    <col min="13819" max="13819" width="17.7109375" style="1" customWidth="1"/>
    <col min="13820" max="13820" width="0" style="1" hidden="1" customWidth="1"/>
    <col min="13821" max="13821" width="22.28515625" style="1" customWidth="1"/>
    <col min="13822" max="13822" width="5.28515625" style="1" customWidth="1"/>
    <col min="13823" max="13823" width="36.28515625" style="1" customWidth="1"/>
    <col min="13824" max="13824" width="5.7109375" style="1" customWidth="1"/>
    <col min="13825" max="13825" width="0" style="1" hidden="1" customWidth="1"/>
    <col min="13826" max="13826" width="20.7109375" style="1" customWidth="1"/>
    <col min="13827" max="13827" width="4.7109375" style="1" customWidth="1"/>
    <col min="13828" max="13828" width="0" style="1" hidden="1" customWidth="1"/>
    <col min="13829" max="13829" width="24.7109375" style="1" customWidth="1"/>
    <col min="13830" max="13830" width="12.28515625" style="1" customWidth="1"/>
    <col min="13831" max="13831" width="0" style="1" hidden="1" customWidth="1"/>
    <col min="13832" max="13832" width="3.42578125" style="1" customWidth="1"/>
    <col min="13833" max="13833" width="0" style="1" hidden="1" customWidth="1"/>
    <col min="13834" max="13834" width="17.7109375" style="1" customWidth="1"/>
    <col min="13835" max="13835" width="3.42578125" style="1" customWidth="1"/>
    <col min="13836" max="13836" width="0" style="1" hidden="1" customWidth="1"/>
    <col min="13837" max="13837" width="23.7109375" style="1" customWidth="1"/>
    <col min="13838" max="13838" width="10" style="1" customWidth="1"/>
    <col min="13839" max="13839" width="0" style="1" hidden="1" customWidth="1"/>
    <col min="13840" max="13841" width="14.7109375" style="1" customWidth="1"/>
    <col min="13842" max="13842" width="12.7109375" style="1" customWidth="1"/>
    <col min="13843" max="13843" width="3.28515625" style="1" customWidth="1"/>
    <col min="13844" max="13844" width="30.28515625" style="1" customWidth="1"/>
    <col min="13845" max="13845" width="5" style="1" customWidth="1"/>
    <col min="13846" max="13846" width="0" style="1" hidden="1" customWidth="1"/>
    <col min="13847" max="13847" width="14.28515625" style="1" customWidth="1"/>
    <col min="13848" max="13848" width="5.7109375" style="1" customWidth="1"/>
    <col min="13849" max="13849" width="0" style="1" hidden="1" customWidth="1"/>
    <col min="13850" max="13850" width="17.28515625" style="1" customWidth="1"/>
    <col min="13851" max="13851" width="12.7109375" style="1" customWidth="1"/>
    <col min="13852" max="13852" width="0" style="1" hidden="1" customWidth="1"/>
    <col min="13853" max="13853" width="5.28515625" style="1" customWidth="1"/>
    <col min="13854" max="13854" width="0" style="1" hidden="1" customWidth="1"/>
    <col min="13855" max="13855" width="17" style="1" customWidth="1"/>
    <col min="13856" max="13856" width="6.28515625" style="1" customWidth="1"/>
    <col min="13857" max="13857" width="0" style="1" hidden="1" customWidth="1"/>
    <col min="13858" max="13858" width="14.28515625" style="1" customWidth="1"/>
    <col min="13859" max="13859" width="7.5703125" style="1" customWidth="1"/>
    <col min="13860" max="13860" width="0" style="1" hidden="1" customWidth="1"/>
    <col min="13861" max="13862" width="14.28515625" style="1" customWidth="1"/>
    <col min="13863" max="13863" width="20.7109375" style="1" customWidth="1"/>
    <col min="13864" max="13864" width="14.42578125" style="1" customWidth="1"/>
    <col min="13865" max="13865" width="15" style="1" customWidth="1"/>
    <col min="13866" max="13866" width="2.7109375" style="1" customWidth="1"/>
    <col min="13867" max="13867" width="11.7109375" style="1" customWidth="1"/>
    <col min="13868" max="13868" width="11.5703125" style="1" customWidth="1"/>
    <col min="13869" max="13869" width="2.28515625" style="1" customWidth="1"/>
    <col min="13870" max="13870" width="41" style="1" customWidth="1"/>
    <col min="13871" max="13871" width="14.28515625" style="1" customWidth="1"/>
    <col min="13872" max="13873" width="11.5703125" style="1" customWidth="1"/>
    <col min="13874" max="13874" width="21.7109375" style="1" customWidth="1"/>
    <col min="13875" max="14066" width="11.42578125" style="1"/>
    <col min="14067" max="14067" width="21.7109375" style="1" customWidth="1"/>
    <col min="14068" max="14068" width="13.7109375" style="1" customWidth="1"/>
    <col min="14069" max="14069" width="38.7109375" style="1" customWidth="1"/>
    <col min="14070" max="14070" width="3" style="1" bestFit="1" customWidth="1"/>
    <col min="14071" max="14071" width="32.28515625" style="1" customWidth="1"/>
    <col min="14072" max="14072" width="46.28515625" style="1" customWidth="1"/>
    <col min="14073" max="14073" width="19" style="1" customWidth="1"/>
    <col min="14074" max="14074" width="0" style="1" hidden="1" customWidth="1"/>
    <col min="14075" max="14075" width="17.7109375" style="1" customWidth="1"/>
    <col min="14076" max="14076" width="0" style="1" hidden="1" customWidth="1"/>
    <col min="14077" max="14077" width="22.28515625" style="1" customWidth="1"/>
    <col min="14078" max="14078" width="5.28515625" style="1" customWidth="1"/>
    <col min="14079" max="14079" width="36.28515625" style="1" customWidth="1"/>
    <col min="14080" max="14080" width="5.7109375" style="1" customWidth="1"/>
    <col min="14081" max="14081" width="0" style="1" hidden="1" customWidth="1"/>
    <col min="14082" max="14082" width="20.7109375" style="1" customWidth="1"/>
    <col min="14083" max="14083" width="4.7109375" style="1" customWidth="1"/>
    <col min="14084" max="14084" width="0" style="1" hidden="1" customWidth="1"/>
    <col min="14085" max="14085" width="24.7109375" style="1" customWidth="1"/>
    <col min="14086" max="14086" width="12.28515625" style="1" customWidth="1"/>
    <col min="14087" max="14087" width="0" style="1" hidden="1" customWidth="1"/>
    <col min="14088" max="14088" width="3.42578125" style="1" customWidth="1"/>
    <col min="14089" max="14089" width="0" style="1" hidden="1" customWidth="1"/>
    <col min="14090" max="14090" width="17.7109375" style="1" customWidth="1"/>
    <col min="14091" max="14091" width="3.42578125" style="1" customWidth="1"/>
    <col min="14092" max="14092" width="0" style="1" hidden="1" customWidth="1"/>
    <col min="14093" max="14093" width="23.7109375" style="1" customWidth="1"/>
    <col min="14094" max="14094" width="10" style="1" customWidth="1"/>
    <col min="14095" max="14095" width="0" style="1" hidden="1" customWidth="1"/>
    <col min="14096" max="14097" width="14.7109375" style="1" customWidth="1"/>
    <col min="14098" max="14098" width="12.7109375" style="1" customWidth="1"/>
    <col min="14099" max="14099" width="3.28515625" style="1" customWidth="1"/>
    <col min="14100" max="14100" width="30.28515625" style="1" customWidth="1"/>
    <col min="14101" max="14101" width="5" style="1" customWidth="1"/>
    <col min="14102" max="14102" width="0" style="1" hidden="1" customWidth="1"/>
    <col min="14103" max="14103" width="14.28515625" style="1" customWidth="1"/>
    <col min="14104" max="14104" width="5.7109375" style="1" customWidth="1"/>
    <col min="14105" max="14105" width="0" style="1" hidden="1" customWidth="1"/>
    <col min="14106" max="14106" width="17.28515625" style="1" customWidth="1"/>
    <col min="14107" max="14107" width="12.7109375" style="1" customWidth="1"/>
    <col min="14108" max="14108" width="0" style="1" hidden="1" customWidth="1"/>
    <col min="14109" max="14109" width="5.28515625" style="1" customWidth="1"/>
    <col min="14110" max="14110" width="0" style="1" hidden="1" customWidth="1"/>
    <col min="14111" max="14111" width="17" style="1" customWidth="1"/>
    <col min="14112" max="14112" width="6.28515625" style="1" customWidth="1"/>
    <col min="14113" max="14113" width="0" style="1" hidden="1" customWidth="1"/>
    <col min="14114" max="14114" width="14.28515625" style="1" customWidth="1"/>
    <col min="14115" max="14115" width="7.5703125" style="1" customWidth="1"/>
    <col min="14116" max="14116" width="0" style="1" hidden="1" customWidth="1"/>
    <col min="14117" max="14118" width="14.28515625" style="1" customWidth="1"/>
    <col min="14119" max="14119" width="20.7109375" style="1" customWidth="1"/>
    <col min="14120" max="14120" width="14.42578125" style="1" customWidth="1"/>
    <col min="14121" max="14121" width="15" style="1" customWidth="1"/>
    <col min="14122" max="14122" width="2.7109375" style="1" customWidth="1"/>
    <col min="14123" max="14123" width="11.7109375" style="1" customWidth="1"/>
    <col min="14124" max="14124" width="11.5703125" style="1" customWidth="1"/>
    <col min="14125" max="14125" width="2.28515625" style="1" customWidth="1"/>
    <col min="14126" max="14126" width="41" style="1" customWidth="1"/>
    <col min="14127" max="14127" width="14.28515625" style="1" customWidth="1"/>
    <col min="14128" max="14129" width="11.5703125" style="1" customWidth="1"/>
    <col min="14130" max="14130" width="21.7109375" style="1" customWidth="1"/>
    <col min="14131" max="14322" width="11.42578125" style="1"/>
    <col min="14323" max="14323" width="21.7109375" style="1" customWidth="1"/>
    <col min="14324" max="14324" width="13.7109375" style="1" customWidth="1"/>
    <col min="14325" max="14325" width="38.7109375" style="1" customWidth="1"/>
    <col min="14326" max="14326" width="3" style="1" bestFit="1" customWidth="1"/>
    <col min="14327" max="14327" width="32.28515625" style="1" customWidth="1"/>
    <col min="14328" max="14328" width="46.28515625" style="1" customWidth="1"/>
    <col min="14329" max="14329" width="19" style="1" customWidth="1"/>
    <col min="14330" max="14330" width="0" style="1" hidden="1" customWidth="1"/>
    <col min="14331" max="14331" width="17.7109375" style="1" customWidth="1"/>
    <col min="14332" max="14332" width="0" style="1" hidden="1" customWidth="1"/>
    <col min="14333" max="14333" width="22.28515625" style="1" customWidth="1"/>
    <col min="14334" max="14334" width="5.28515625" style="1" customWidth="1"/>
    <col min="14335" max="14335" width="36.28515625" style="1" customWidth="1"/>
    <col min="14336" max="14336" width="5.7109375" style="1" customWidth="1"/>
    <col min="14337" max="14337" width="0" style="1" hidden="1" customWidth="1"/>
    <col min="14338" max="14338" width="20.7109375" style="1" customWidth="1"/>
    <col min="14339" max="14339" width="4.7109375" style="1" customWidth="1"/>
    <col min="14340" max="14340" width="0" style="1" hidden="1" customWidth="1"/>
    <col min="14341" max="14341" width="24.7109375" style="1" customWidth="1"/>
    <col min="14342" max="14342" width="12.28515625" style="1" customWidth="1"/>
    <col min="14343" max="14343" width="0" style="1" hidden="1" customWidth="1"/>
    <col min="14344" max="14344" width="3.42578125" style="1" customWidth="1"/>
    <col min="14345" max="14345" width="0" style="1" hidden="1" customWidth="1"/>
    <col min="14346" max="14346" width="17.7109375" style="1" customWidth="1"/>
    <col min="14347" max="14347" width="3.42578125" style="1" customWidth="1"/>
    <col min="14348" max="14348" width="0" style="1" hidden="1" customWidth="1"/>
    <col min="14349" max="14349" width="23.7109375" style="1" customWidth="1"/>
    <col min="14350" max="14350" width="10" style="1" customWidth="1"/>
    <col min="14351" max="14351" width="0" style="1" hidden="1" customWidth="1"/>
    <col min="14352" max="14353" width="14.7109375" style="1" customWidth="1"/>
    <col min="14354" max="14354" width="12.7109375" style="1" customWidth="1"/>
    <col min="14355" max="14355" width="3.28515625" style="1" customWidth="1"/>
    <col min="14356" max="14356" width="30.28515625" style="1" customWidth="1"/>
    <col min="14357" max="14357" width="5" style="1" customWidth="1"/>
    <col min="14358" max="14358" width="0" style="1" hidden="1" customWidth="1"/>
    <col min="14359" max="14359" width="14.28515625" style="1" customWidth="1"/>
    <col min="14360" max="14360" width="5.7109375" style="1" customWidth="1"/>
    <col min="14361" max="14361" width="0" style="1" hidden="1" customWidth="1"/>
    <col min="14362" max="14362" width="17.28515625" style="1" customWidth="1"/>
    <col min="14363" max="14363" width="12.7109375" style="1" customWidth="1"/>
    <col min="14364" max="14364" width="0" style="1" hidden="1" customWidth="1"/>
    <col min="14365" max="14365" width="5.28515625" style="1" customWidth="1"/>
    <col min="14366" max="14366" width="0" style="1" hidden="1" customWidth="1"/>
    <col min="14367" max="14367" width="17" style="1" customWidth="1"/>
    <col min="14368" max="14368" width="6.28515625" style="1" customWidth="1"/>
    <col min="14369" max="14369" width="0" style="1" hidden="1" customWidth="1"/>
    <col min="14370" max="14370" width="14.28515625" style="1" customWidth="1"/>
    <col min="14371" max="14371" width="7.5703125" style="1" customWidth="1"/>
    <col min="14372" max="14372" width="0" style="1" hidden="1" customWidth="1"/>
    <col min="14373" max="14374" width="14.28515625" style="1" customWidth="1"/>
    <col min="14375" max="14375" width="20.7109375" style="1" customWidth="1"/>
    <col min="14376" max="14376" width="14.42578125" style="1" customWidth="1"/>
    <col min="14377" max="14377" width="15" style="1" customWidth="1"/>
    <col min="14378" max="14378" width="2.7109375" style="1" customWidth="1"/>
    <col min="14379" max="14379" width="11.7109375" style="1" customWidth="1"/>
    <col min="14380" max="14380" width="11.5703125" style="1" customWidth="1"/>
    <col min="14381" max="14381" width="2.28515625" style="1" customWidth="1"/>
    <col min="14382" max="14382" width="41" style="1" customWidth="1"/>
    <col min="14383" max="14383" width="14.28515625" style="1" customWidth="1"/>
    <col min="14384" max="14385" width="11.5703125" style="1" customWidth="1"/>
    <col min="14386" max="14386" width="21.7109375" style="1" customWidth="1"/>
    <col min="14387" max="14578" width="11.42578125" style="1"/>
    <col min="14579" max="14579" width="21.7109375" style="1" customWidth="1"/>
    <col min="14580" max="14580" width="13.7109375" style="1" customWidth="1"/>
    <col min="14581" max="14581" width="38.7109375" style="1" customWidth="1"/>
    <col min="14582" max="14582" width="3" style="1" bestFit="1" customWidth="1"/>
    <col min="14583" max="14583" width="32.28515625" style="1" customWidth="1"/>
    <col min="14584" max="14584" width="46.28515625" style="1" customWidth="1"/>
    <col min="14585" max="14585" width="19" style="1" customWidth="1"/>
    <col min="14586" max="14586" width="0" style="1" hidden="1" customWidth="1"/>
    <col min="14587" max="14587" width="17.7109375" style="1" customWidth="1"/>
    <col min="14588" max="14588" width="0" style="1" hidden="1" customWidth="1"/>
    <col min="14589" max="14589" width="22.28515625" style="1" customWidth="1"/>
    <col min="14590" max="14590" width="5.28515625" style="1" customWidth="1"/>
    <col min="14591" max="14591" width="36.28515625" style="1" customWidth="1"/>
    <col min="14592" max="14592" width="5.7109375" style="1" customWidth="1"/>
    <col min="14593" max="14593" width="0" style="1" hidden="1" customWidth="1"/>
    <col min="14594" max="14594" width="20.7109375" style="1" customWidth="1"/>
    <col min="14595" max="14595" width="4.7109375" style="1" customWidth="1"/>
    <col min="14596" max="14596" width="0" style="1" hidden="1" customWidth="1"/>
    <col min="14597" max="14597" width="24.7109375" style="1" customWidth="1"/>
    <col min="14598" max="14598" width="12.28515625" style="1" customWidth="1"/>
    <col min="14599" max="14599" width="0" style="1" hidden="1" customWidth="1"/>
    <col min="14600" max="14600" width="3.42578125" style="1" customWidth="1"/>
    <col min="14601" max="14601" width="0" style="1" hidden="1" customWidth="1"/>
    <col min="14602" max="14602" width="17.7109375" style="1" customWidth="1"/>
    <col min="14603" max="14603" width="3.42578125" style="1" customWidth="1"/>
    <col min="14604" max="14604" width="0" style="1" hidden="1" customWidth="1"/>
    <col min="14605" max="14605" width="23.7109375" style="1" customWidth="1"/>
    <col min="14606" max="14606" width="10" style="1" customWidth="1"/>
    <col min="14607" max="14607" width="0" style="1" hidden="1" customWidth="1"/>
    <col min="14608" max="14609" width="14.7109375" style="1" customWidth="1"/>
    <col min="14610" max="14610" width="12.7109375" style="1" customWidth="1"/>
    <col min="14611" max="14611" width="3.28515625" style="1" customWidth="1"/>
    <col min="14612" max="14612" width="30.28515625" style="1" customWidth="1"/>
    <col min="14613" max="14613" width="5" style="1" customWidth="1"/>
    <col min="14614" max="14614" width="0" style="1" hidden="1" customWidth="1"/>
    <col min="14615" max="14615" width="14.28515625" style="1" customWidth="1"/>
    <col min="14616" max="14616" width="5.7109375" style="1" customWidth="1"/>
    <col min="14617" max="14617" width="0" style="1" hidden="1" customWidth="1"/>
    <col min="14618" max="14618" width="17.28515625" style="1" customWidth="1"/>
    <col min="14619" max="14619" width="12.7109375" style="1" customWidth="1"/>
    <col min="14620" max="14620" width="0" style="1" hidden="1" customWidth="1"/>
    <col min="14621" max="14621" width="5.28515625" style="1" customWidth="1"/>
    <col min="14622" max="14622" width="0" style="1" hidden="1" customWidth="1"/>
    <col min="14623" max="14623" width="17" style="1" customWidth="1"/>
    <col min="14624" max="14624" width="6.28515625" style="1" customWidth="1"/>
    <col min="14625" max="14625" width="0" style="1" hidden="1" customWidth="1"/>
    <col min="14626" max="14626" width="14.28515625" style="1" customWidth="1"/>
    <col min="14627" max="14627" width="7.5703125" style="1" customWidth="1"/>
    <col min="14628" max="14628" width="0" style="1" hidden="1" customWidth="1"/>
    <col min="14629" max="14630" width="14.28515625" style="1" customWidth="1"/>
    <col min="14631" max="14631" width="20.7109375" style="1" customWidth="1"/>
    <col min="14632" max="14632" width="14.42578125" style="1" customWidth="1"/>
    <col min="14633" max="14633" width="15" style="1" customWidth="1"/>
    <col min="14634" max="14634" width="2.7109375" style="1" customWidth="1"/>
    <col min="14635" max="14635" width="11.7109375" style="1" customWidth="1"/>
    <col min="14636" max="14636" width="11.5703125" style="1" customWidth="1"/>
    <col min="14637" max="14637" width="2.28515625" style="1" customWidth="1"/>
    <col min="14638" max="14638" width="41" style="1" customWidth="1"/>
    <col min="14639" max="14639" width="14.28515625" style="1" customWidth="1"/>
    <col min="14640" max="14641" width="11.5703125" style="1" customWidth="1"/>
    <col min="14642" max="14642" width="21.7109375" style="1" customWidth="1"/>
    <col min="14643" max="14834" width="11.42578125" style="1"/>
    <col min="14835" max="14835" width="21.7109375" style="1" customWidth="1"/>
    <col min="14836" max="14836" width="13.7109375" style="1" customWidth="1"/>
    <col min="14837" max="14837" width="38.7109375" style="1" customWidth="1"/>
    <col min="14838" max="14838" width="3" style="1" bestFit="1" customWidth="1"/>
    <col min="14839" max="14839" width="32.28515625" style="1" customWidth="1"/>
    <col min="14840" max="14840" width="46.28515625" style="1" customWidth="1"/>
    <col min="14841" max="14841" width="19" style="1" customWidth="1"/>
    <col min="14842" max="14842" width="0" style="1" hidden="1" customWidth="1"/>
    <col min="14843" max="14843" width="17.7109375" style="1" customWidth="1"/>
    <col min="14844" max="14844" width="0" style="1" hidden="1" customWidth="1"/>
    <col min="14845" max="14845" width="22.28515625" style="1" customWidth="1"/>
    <col min="14846" max="14846" width="5.28515625" style="1" customWidth="1"/>
    <col min="14847" max="14847" width="36.28515625" style="1" customWidth="1"/>
    <col min="14848" max="14848" width="5.7109375" style="1" customWidth="1"/>
    <col min="14849" max="14849" width="0" style="1" hidden="1" customWidth="1"/>
    <col min="14850" max="14850" width="20.7109375" style="1" customWidth="1"/>
    <col min="14851" max="14851" width="4.7109375" style="1" customWidth="1"/>
    <col min="14852" max="14852" width="0" style="1" hidden="1" customWidth="1"/>
    <col min="14853" max="14853" width="24.7109375" style="1" customWidth="1"/>
    <col min="14854" max="14854" width="12.28515625" style="1" customWidth="1"/>
    <col min="14855" max="14855" width="0" style="1" hidden="1" customWidth="1"/>
    <col min="14856" max="14856" width="3.42578125" style="1" customWidth="1"/>
    <col min="14857" max="14857" width="0" style="1" hidden="1" customWidth="1"/>
    <col min="14858" max="14858" width="17.7109375" style="1" customWidth="1"/>
    <col min="14859" max="14859" width="3.42578125" style="1" customWidth="1"/>
    <col min="14860" max="14860" width="0" style="1" hidden="1" customWidth="1"/>
    <col min="14861" max="14861" width="23.7109375" style="1" customWidth="1"/>
    <col min="14862" max="14862" width="10" style="1" customWidth="1"/>
    <col min="14863" max="14863" width="0" style="1" hidden="1" customWidth="1"/>
    <col min="14864" max="14865" width="14.7109375" style="1" customWidth="1"/>
    <col min="14866" max="14866" width="12.7109375" style="1" customWidth="1"/>
    <col min="14867" max="14867" width="3.28515625" style="1" customWidth="1"/>
    <col min="14868" max="14868" width="30.28515625" style="1" customWidth="1"/>
    <col min="14869" max="14869" width="5" style="1" customWidth="1"/>
    <col min="14870" max="14870" width="0" style="1" hidden="1" customWidth="1"/>
    <col min="14871" max="14871" width="14.28515625" style="1" customWidth="1"/>
    <col min="14872" max="14872" width="5.7109375" style="1" customWidth="1"/>
    <col min="14873" max="14873" width="0" style="1" hidden="1" customWidth="1"/>
    <col min="14874" max="14874" width="17.28515625" style="1" customWidth="1"/>
    <col min="14875" max="14875" width="12.7109375" style="1" customWidth="1"/>
    <col min="14876" max="14876" width="0" style="1" hidden="1" customWidth="1"/>
    <col min="14877" max="14877" width="5.28515625" style="1" customWidth="1"/>
    <col min="14878" max="14878" width="0" style="1" hidden="1" customWidth="1"/>
    <col min="14879" max="14879" width="17" style="1" customWidth="1"/>
    <col min="14880" max="14880" width="6.28515625" style="1" customWidth="1"/>
    <col min="14881" max="14881" width="0" style="1" hidden="1" customWidth="1"/>
    <col min="14882" max="14882" width="14.28515625" style="1" customWidth="1"/>
    <col min="14883" max="14883" width="7.5703125" style="1" customWidth="1"/>
    <col min="14884" max="14884" width="0" style="1" hidden="1" customWidth="1"/>
    <col min="14885" max="14886" width="14.28515625" style="1" customWidth="1"/>
    <col min="14887" max="14887" width="20.7109375" style="1" customWidth="1"/>
    <col min="14888" max="14888" width="14.42578125" style="1" customWidth="1"/>
    <col min="14889" max="14889" width="15" style="1" customWidth="1"/>
    <col min="14890" max="14890" width="2.7109375" style="1" customWidth="1"/>
    <col min="14891" max="14891" width="11.7109375" style="1" customWidth="1"/>
    <col min="14892" max="14892" width="11.5703125" style="1" customWidth="1"/>
    <col min="14893" max="14893" width="2.28515625" style="1" customWidth="1"/>
    <col min="14894" max="14894" width="41" style="1" customWidth="1"/>
    <col min="14895" max="14895" width="14.28515625" style="1" customWidth="1"/>
    <col min="14896" max="14897" width="11.5703125" style="1" customWidth="1"/>
    <col min="14898" max="14898" width="21.7109375" style="1" customWidth="1"/>
    <col min="14899" max="15090" width="11.42578125" style="1"/>
    <col min="15091" max="15091" width="21.7109375" style="1" customWidth="1"/>
    <col min="15092" max="15092" width="13.7109375" style="1" customWidth="1"/>
    <col min="15093" max="15093" width="38.7109375" style="1" customWidth="1"/>
    <col min="15094" max="15094" width="3" style="1" bestFit="1" customWidth="1"/>
    <col min="15095" max="15095" width="32.28515625" style="1" customWidth="1"/>
    <col min="15096" max="15096" width="46.28515625" style="1" customWidth="1"/>
    <col min="15097" max="15097" width="19" style="1" customWidth="1"/>
    <col min="15098" max="15098" width="0" style="1" hidden="1" customWidth="1"/>
    <col min="15099" max="15099" width="17.7109375" style="1" customWidth="1"/>
    <col min="15100" max="15100" width="0" style="1" hidden="1" customWidth="1"/>
    <col min="15101" max="15101" width="22.28515625" style="1" customWidth="1"/>
    <col min="15102" max="15102" width="5.28515625" style="1" customWidth="1"/>
    <col min="15103" max="15103" width="36.28515625" style="1" customWidth="1"/>
    <col min="15104" max="15104" width="5.7109375" style="1" customWidth="1"/>
    <col min="15105" max="15105" width="0" style="1" hidden="1" customWidth="1"/>
    <col min="15106" max="15106" width="20.7109375" style="1" customWidth="1"/>
    <col min="15107" max="15107" width="4.7109375" style="1" customWidth="1"/>
    <col min="15108" max="15108" width="0" style="1" hidden="1" customWidth="1"/>
    <col min="15109" max="15109" width="24.7109375" style="1" customWidth="1"/>
    <col min="15110" max="15110" width="12.28515625" style="1" customWidth="1"/>
    <col min="15111" max="15111" width="0" style="1" hidden="1" customWidth="1"/>
    <col min="15112" max="15112" width="3.42578125" style="1" customWidth="1"/>
    <col min="15113" max="15113" width="0" style="1" hidden="1" customWidth="1"/>
    <col min="15114" max="15114" width="17.7109375" style="1" customWidth="1"/>
    <col min="15115" max="15115" width="3.42578125" style="1" customWidth="1"/>
    <col min="15116" max="15116" width="0" style="1" hidden="1" customWidth="1"/>
    <col min="15117" max="15117" width="23.7109375" style="1" customWidth="1"/>
    <col min="15118" max="15118" width="10" style="1" customWidth="1"/>
    <col min="15119" max="15119" width="0" style="1" hidden="1" customWidth="1"/>
    <col min="15120" max="15121" width="14.7109375" style="1" customWidth="1"/>
    <col min="15122" max="15122" width="12.7109375" style="1" customWidth="1"/>
    <col min="15123" max="15123" width="3.28515625" style="1" customWidth="1"/>
    <col min="15124" max="15124" width="30.28515625" style="1" customWidth="1"/>
    <col min="15125" max="15125" width="5" style="1" customWidth="1"/>
    <col min="15126" max="15126" width="0" style="1" hidden="1" customWidth="1"/>
    <col min="15127" max="15127" width="14.28515625" style="1" customWidth="1"/>
    <col min="15128" max="15128" width="5.7109375" style="1" customWidth="1"/>
    <col min="15129" max="15129" width="0" style="1" hidden="1" customWidth="1"/>
    <col min="15130" max="15130" width="17.28515625" style="1" customWidth="1"/>
    <col min="15131" max="15131" width="12.7109375" style="1" customWidth="1"/>
    <col min="15132" max="15132" width="0" style="1" hidden="1" customWidth="1"/>
    <col min="15133" max="15133" width="5.28515625" style="1" customWidth="1"/>
    <col min="15134" max="15134" width="0" style="1" hidden="1" customWidth="1"/>
    <col min="15135" max="15135" width="17" style="1" customWidth="1"/>
    <col min="15136" max="15136" width="6.28515625" style="1" customWidth="1"/>
    <col min="15137" max="15137" width="0" style="1" hidden="1" customWidth="1"/>
    <col min="15138" max="15138" width="14.28515625" style="1" customWidth="1"/>
    <col min="15139" max="15139" width="7.5703125" style="1" customWidth="1"/>
    <col min="15140" max="15140" width="0" style="1" hidden="1" customWidth="1"/>
    <col min="15141" max="15142" width="14.28515625" style="1" customWidth="1"/>
    <col min="15143" max="15143" width="20.7109375" style="1" customWidth="1"/>
    <col min="15144" max="15144" width="14.42578125" style="1" customWidth="1"/>
    <col min="15145" max="15145" width="15" style="1" customWidth="1"/>
    <col min="15146" max="15146" width="2.7109375" style="1" customWidth="1"/>
    <col min="15147" max="15147" width="11.7109375" style="1" customWidth="1"/>
    <col min="15148" max="15148" width="11.5703125" style="1" customWidth="1"/>
    <col min="15149" max="15149" width="2.28515625" style="1" customWidth="1"/>
    <col min="15150" max="15150" width="41" style="1" customWidth="1"/>
    <col min="15151" max="15151" width="14.28515625" style="1" customWidth="1"/>
    <col min="15152" max="15153" width="11.5703125" style="1" customWidth="1"/>
    <col min="15154" max="15154" width="21.7109375" style="1" customWidth="1"/>
    <col min="15155" max="15346" width="11.42578125" style="1"/>
    <col min="15347" max="15347" width="21.7109375" style="1" customWidth="1"/>
    <col min="15348" max="15348" width="13.7109375" style="1" customWidth="1"/>
    <col min="15349" max="15349" width="38.7109375" style="1" customWidth="1"/>
    <col min="15350" max="15350" width="3" style="1" bestFit="1" customWidth="1"/>
    <col min="15351" max="15351" width="32.28515625" style="1" customWidth="1"/>
    <col min="15352" max="15352" width="46.28515625" style="1" customWidth="1"/>
    <col min="15353" max="15353" width="19" style="1" customWidth="1"/>
    <col min="15354" max="15354" width="0" style="1" hidden="1" customWidth="1"/>
    <col min="15355" max="15355" width="17.7109375" style="1" customWidth="1"/>
    <col min="15356" max="15356" width="0" style="1" hidden="1" customWidth="1"/>
    <col min="15357" max="15357" width="22.28515625" style="1" customWidth="1"/>
    <col min="15358" max="15358" width="5.28515625" style="1" customWidth="1"/>
    <col min="15359" max="15359" width="36.28515625" style="1" customWidth="1"/>
    <col min="15360" max="15360" width="5.7109375" style="1" customWidth="1"/>
    <col min="15361" max="15361" width="0" style="1" hidden="1" customWidth="1"/>
    <col min="15362" max="15362" width="20.7109375" style="1" customWidth="1"/>
    <col min="15363" max="15363" width="4.7109375" style="1" customWidth="1"/>
    <col min="15364" max="15364" width="0" style="1" hidden="1" customWidth="1"/>
    <col min="15365" max="15365" width="24.7109375" style="1" customWidth="1"/>
    <col min="15366" max="15366" width="12.28515625" style="1" customWidth="1"/>
    <col min="15367" max="15367" width="0" style="1" hidden="1" customWidth="1"/>
    <col min="15368" max="15368" width="3.42578125" style="1" customWidth="1"/>
    <col min="15369" max="15369" width="0" style="1" hidden="1" customWidth="1"/>
    <col min="15370" max="15370" width="17.7109375" style="1" customWidth="1"/>
    <col min="15371" max="15371" width="3.42578125" style="1" customWidth="1"/>
    <col min="15372" max="15372" width="0" style="1" hidden="1" customWidth="1"/>
    <col min="15373" max="15373" width="23.7109375" style="1" customWidth="1"/>
    <col min="15374" max="15374" width="10" style="1" customWidth="1"/>
    <col min="15375" max="15375" width="0" style="1" hidden="1" customWidth="1"/>
    <col min="15376" max="15377" width="14.7109375" style="1" customWidth="1"/>
    <col min="15378" max="15378" width="12.7109375" style="1" customWidth="1"/>
    <col min="15379" max="15379" width="3.28515625" style="1" customWidth="1"/>
    <col min="15380" max="15380" width="30.28515625" style="1" customWidth="1"/>
    <col min="15381" max="15381" width="5" style="1" customWidth="1"/>
    <col min="15382" max="15382" width="0" style="1" hidden="1" customWidth="1"/>
    <col min="15383" max="15383" width="14.28515625" style="1" customWidth="1"/>
    <col min="15384" max="15384" width="5.7109375" style="1" customWidth="1"/>
    <col min="15385" max="15385" width="0" style="1" hidden="1" customWidth="1"/>
    <col min="15386" max="15386" width="17.28515625" style="1" customWidth="1"/>
    <col min="15387" max="15387" width="12.7109375" style="1" customWidth="1"/>
    <col min="15388" max="15388" width="0" style="1" hidden="1" customWidth="1"/>
    <col min="15389" max="15389" width="5.28515625" style="1" customWidth="1"/>
    <col min="15390" max="15390" width="0" style="1" hidden="1" customWidth="1"/>
    <col min="15391" max="15391" width="17" style="1" customWidth="1"/>
    <col min="15392" max="15392" width="6.28515625" style="1" customWidth="1"/>
    <col min="15393" max="15393" width="0" style="1" hidden="1" customWidth="1"/>
    <col min="15394" max="15394" width="14.28515625" style="1" customWidth="1"/>
    <col min="15395" max="15395" width="7.5703125" style="1" customWidth="1"/>
    <col min="15396" max="15396" width="0" style="1" hidden="1" customWidth="1"/>
    <col min="15397" max="15398" width="14.28515625" style="1" customWidth="1"/>
    <col min="15399" max="15399" width="20.7109375" style="1" customWidth="1"/>
    <col min="15400" max="15400" width="14.42578125" style="1" customWidth="1"/>
    <col min="15401" max="15401" width="15" style="1" customWidth="1"/>
    <col min="15402" max="15402" width="2.7109375" style="1" customWidth="1"/>
    <col min="15403" max="15403" width="11.7109375" style="1" customWidth="1"/>
    <col min="15404" max="15404" width="11.5703125" style="1" customWidth="1"/>
    <col min="15405" max="15405" width="2.28515625" style="1" customWidth="1"/>
    <col min="15406" max="15406" width="41" style="1" customWidth="1"/>
    <col min="15407" max="15407" width="14.28515625" style="1" customWidth="1"/>
    <col min="15408" max="15409" width="11.5703125" style="1" customWidth="1"/>
    <col min="15410" max="15410" width="21.7109375" style="1" customWidth="1"/>
    <col min="15411" max="15602" width="11.42578125" style="1"/>
    <col min="15603" max="15603" width="21.7109375" style="1" customWidth="1"/>
    <col min="15604" max="15604" width="13.7109375" style="1" customWidth="1"/>
    <col min="15605" max="15605" width="38.7109375" style="1" customWidth="1"/>
    <col min="15606" max="15606" width="3" style="1" bestFit="1" customWidth="1"/>
    <col min="15607" max="15607" width="32.28515625" style="1" customWidth="1"/>
    <col min="15608" max="15608" width="46.28515625" style="1" customWidth="1"/>
    <col min="15609" max="15609" width="19" style="1" customWidth="1"/>
    <col min="15610" max="15610" width="0" style="1" hidden="1" customWidth="1"/>
    <col min="15611" max="15611" width="17.7109375" style="1" customWidth="1"/>
    <col min="15612" max="15612" width="0" style="1" hidden="1" customWidth="1"/>
    <col min="15613" max="15613" width="22.28515625" style="1" customWidth="1"/>
    <col min="15614" max="15614" width="5.28515625" style="1" customWidth="1"/>
    <col min="15615" max="15615" width="36.28515625" style="1" customWidth="1"/>
    <col min="15616" max="15616" width="5.7109375" style="1" customWidth="1"/>
    <col min="15617" max="15617" width="0" style="1" hidden="1" customWidth="1"/>
    <col min="15618" max="15618" width="20.7109375" style="1" customWidth="1"/>
    <col min="15619" max="15619" width="4.7109375" style="1" customWidth="1"/>
    <col min="15620" max="15620" width="0" style="1" hidden="1" customWidth="1"/>
    <col min="15621" max="15621" width="24.7109375" style="1" customWidth="1"/>
    <col min="15622" max="15622" width="12.28515625" style="1" customWidth="1"/>
    <col min="15623" max="15623" width="0" style="1" hidden="1" customWidth="1"/>
    <col min="15624" max="15624" width="3.42578125" style="1" customWidth="1"/>
    <col min="15625" max="15625" width="0" style="1" hidden="1" customWidth="1"/>
    <col min="15626" max="15626" width="17.7109375" style="1" customWidth="1"/>
    <col min="15627" max="15627" width="3.42578125" style="1" customWidth="1"/>
    <col min="15628" max="15628" width="0" style="1" hidden="1" customWidth="1"/>
    <col min="15629" max="15629" width="23.7109375" style="1" customWidth="1"/>
    <col min="15630" max="15630" width="10" style="1" customWidth="1"/>
    <col min="15631" max="15631" width="0" style="1" hidden="1" customWidth="1"/>
    <col min="15632" max="15633" width="14.7109375" style="1" customWidth="1"/>
    <col min="15634" max="15634" width="12.7109375" style="1" customWidth="1"/>
    <col min="15635" max="15635" width="3.28515625" style="1" customWidth="1"/>
    <col min="15636" max="15636" width="30.28515625" style="1" customWidth="1"/>
    <col min="15637" max="15637" width="5" style="1" customWidth="1"/>
    <col min="15638" max="15638" width="0" style="1" hidden="1" customWidth="1"/>
    <col min="15639" max="15639" width="14.28515625" style="1" customWidth="1"/>
    <col min="15640" max="15640" width="5.7109375" style="1" customWidth="1"/>
    <col min="15641" max="15641" width="0" style="1" hidden="1" customWidth="1"/>
    <col min="15642" max="15642" width="17.28515625" style="1" customWidth="1"/>
    <col min="15643" max="15643" width="12.7109375" style="1" customWidth="1"/>
    <col min="15644" max="15644" width="0" style="1" hidden="1" customWidth="1"/>
    <col min="15645" max="15645" width="5.28515625" style="1" customWidth="1"/>
    <col min="15646" max="15646" width="0" style="1" hidden="1" customWidth="1"/>
    <col min="15647" max="15647" width="17" style="1" customWidth="1"/>
    <col min="15648" max="15648" width="6.28515625" style="1" customWidth="1"/>
    <col min="15649" max="15649" width="0" style="1" hidden="1" customWidth="1"/>
    <col min="15650" max="15650" width="14.28515625" style="1" customWidth="1"/>
    <col min="15651" max="15651" width="7.5703125" style="1" customWidth="1"/>
    <col min="15652" max="15652" width="0" style="1" hidden="1" customWidth="1"/>
    <col min="15653" max="15654" width="14.28515625" style="1" customWidth="1"/>
    <col min="15655" max="15655" width="20.7109375" style="1" customWidth="1"/>
    <col min="15656" max="15656" width="14.42578125" style="1" customWidth="1"/>
    <col min="15657" max="15657" width="15" style="1" customWidth="1"/>
    <col min="15658" max="15658" width="2.7109375" style="1" customWidth="1"/>
    <col min="15659" max="15659" width="11.7109375" style="1" customWidth="1"/>
    <col min="15660" max="15660" width="11.5703125" style="1" customWidth="1"/>
    <col min="15661" max="15661" width="2.28515625" style="1" customWidth="1"/>
    <col min="15662" max="15662" width="41" style="1" customWidth="1"/>
    <col min="15663" max="15663" width="14.28515625" style="1" customWidth="1"/>
    <col min="15664" max="15665" width="11.5703125" style="1" customWidth="1"/>
    <col min="15666" max="15666" width="21.7109375" style="1" customWidth="1"/>
    <col min="15667" max="15858" width="11.42578125" style="1"/>
    <col min="15859" max="15859" width="21.7109375" style="1" customWidth="1"/>
    <col min="15860" max="15860" width="13.7109375" style="1" customWidth="1"/>
    <col min="15861" max="15861" width="38.7109375" style="1" customWidth="1"/>
    <col min="15862" max="15862" width="3" style="1" bestFit="1" customWidth="1"/>
    <col min="15863" max="15863" width="32.28515625" style="1" customWidth="1"/>
    <col min="15864" max="15864" width="46.28515625" style="1" customWidth="1"/>
    <col min="15865" max="15865" width="19" style="1" customWidth="1"/>
    <col min="15866" max="15866" width="0" style="1" hidden="1" customWidth="1"/>
    <col min="15867" max="15867" width="17.7109375" style="1" customWidth="1"/>
    <col min="15868" max="15868" width="0" style="1" hidden="1" customWidth="1"/>
    <col min="15869" max="15869" width="22.28515625" style="1" customWidth="1"/>
    <col min="15870" max="15870" width="5.28515625" style="1" customWidth="1"/>
    <col min="15871" max="15871" width="36.28515625" style="1" customWidth="1"/>
    <col min="15872" max="15872" width="5.7109375" style="1" customWidth="1"/>
    <col min="15873" max="15873" width="0" style="1" hidden="1" customWidth="1"/>
    <col min="15874" max="15874" width="20.7109375" style="1" customWidth="1"/>
    <col min="15875" max="15875" width="4.7109375" style="1" customWidth="1"/>
    <col min="15876" max="15876" width="0" style="1" hidden="1" customWidth="1"/>
    <col min="15877" max="15877" width="24.7109375" style="1" customWidth="1"/>
    <col min="15878" max="15878" width="12.28515625" style="1" customWidth="1"/>
    <col min="15879" max="15879" width="0" style="1" hidden="1" customWidth="1"/>
    <col min="15880" max="15880" width="3.42578125" style="1" customWidth="1"/>
    <col min="15881" max="15881" width="0" style="1" hidden="1" customWidth="1"/>
    <col min="15882" max="15882" width="17.7109375" style="1" customWidth="1"/>
    <col min="15883" max="15883" width="3.42578125" style="1" customWidth="1"/>
    <col min="15884" max="15884" width="0" style="1" hidden="1" customWidth="1"/>
    <col min="15885" max="15885" width="23.7109375" style="1" customWidth="1"/>
    <col min="15886" max="15886" width="10" style="1" customWidth="1"/>
    <col min="15887" max="15887" width="0" style="1" hidden="1" customWidth="1"/>
    <col min="15888" max="15889" width="14.7109375" style="1" customWidth="1"/>
    <col min="15890" max="15890" width="12.7109375" style="1" customWidth="1"/>
    <col min="15891" max="15891" width="3.28515625" style="1" customWidth="1"/>
    <col min="15892" max="15892" width="30.28515625" style="1" customWidth="1"/>
    <col min="15893" max="15893" width="5" style="1" customWidth="1"/>
    <col min="15894" max="15894" width="0" style="1" hidden="1" customWidth="1"/>
    <col min="15895" max="15895" width="14.28515625" style="1" customWidth="1"/>
    <col min="15896" max="15896" width="5.7109375" style="1" customWidth="1"/>
    <col min="15897" max="15897" width="0" style="1" hidden="1" customWidth="1"/>
    <col min="15898" max="15898" width="17.28515625" style="1" customWidth="1"/>
    <col min="15899" max="15899" width="12.7109375" style="1" customWidth="1"/>
    <col min="15900" max="15900" width="0" style="1" hidden="1" customWidth="1"/>
    <col min="15901" max="15901" width="5.28515625" style="1" customWidth="1"/>
    <col min="15902" max="15902" width="0" style="1" hidden="1" customWidth="1"/>
    <col min="15903" max="15903" width="17" style="1" customWidth="1"/>
    <col min="15904" max="15904" width="6.28515625" style="1" customWidth="1"/>
    <col min="15905" max="15905" width="0" style="1" hidden="1" customWidth="1"/>
    <col min="15906" max="15906" width="14.28515625" style="1" customWidth="1"/>
    <col min="15907" max="15907" width="7.5703125" style="1" customWidth="1"/>
    <col min="15908" max="15908" width="0" style="1" hidden="1" customWidth="1"/>
    <col min="15909" max="15910" width="14.28515625" style="1" customWidth="1"/>
    <col min="15911" max="15911" width="20.7109375" style="1" customWidth="1"/>
    <col min="15912" max="15912" width="14.42578125" style="1" customWidth="1"/>
    <col min="15913" max="15913" width="15" style="1" customWidth="1"/>
    <col min="15914" max="15914" width="2.7109375" style="1" customWidth="1"/>
    <col min="15915" max="15915" width="11.7109375" style="1" customWidth="1"/>
    <col min="15916" max="15916" width="11.5703125" style="1" customWidth="1"/>
    <col min="15917" max="15917" width="2.28515625" style="1" customWidth="1"/>
    <col min="15918" max="15918" width="41" style="1" customWidth="1"/>
    <col min="15919" max="15919" width="14.28515625" style="1" customWidth="1"/>
    <col min="15920" max="15921" width="11.5703125" style="1" customWidth="1"/>
    <col min="15922" max="15922" width="21.7109375" style="1" customWidth="1"/>
    <col min="15923" max="16114" width="11.42578125" style="1"/>
    <col min="16115" max="16115" width="21.7109375" style="1" customWidth="1"/>
    <col min="16116" max="16116" width="13.7109375" style="1" customWidth="1"/>
    <col min="16117" max="16117" width="38.7109375" style="1" customWidth="1"/>
    <col min="16118" max="16118" width="3" style="1" bestFit="1" customWidth="1"/>
    <col min="16119" max="16119" width="32.28515625" style="1" customWidth="1"/>
    <col min="16120" max="16120" width="46.28515625" style="1" customWidth="1"/>
    <col min="16121" max="16121" width="19" style="1" customWidth="1"/>
    <col min="16122" max="16122" width="0" style="1" hidden="1" customWidth="1"/>
    <col min="16123" max="16123" width="17.7109375" style="1" customWidth="1"/>
    <col min="16124" max="16124" width="0" style="1" hidden="1" customWidth="1"/>
    <col min="16125" max="16125" width="22.28515625" style="1" customWidth="1"/>
    <col min="16126" max="16126" width="5.28515625" style="1" customWidth="1"/>
    <col min="16127" max="16127" width="36.28515625" style="1" customWidth="1"/>
    <col min="16128" max="16128" width="5.7109375" style="1" customWidth="1"/>
    <col min="16129" max="16129" width="0" style="1" hidden="1" customWidth="1"/>
    <col min="16130" max="16130" width="20.7109375" style="1" customWidth="1"/>
    <col min="16131" max="16131" width="4.7109375" style="1" customWidth="1"/>
    <col min="16132" max="16132" width="0" style="1" hidden="1" customWidth="1"/>
    <col min="16133" max="16133" width="24.7109375" style="1" customWidth="1"/>
    <col min="16134" max="16134" width="12.28515625" style="1" customWidth="1"/>
    <col min="16135" max="16135" width="0" style="1" hidden="1" customWidth="1"/>
    <col min="16136" max="16136" width="3.42578125" style="1" customWidth="1"/>
    <col min="16137" max="16137" width="0" style="1" hidden="1" customWidth="1"/>
    <col min="16138" max="16138" width="17.7109375" style="1" customWidth="1"/>
    <col min="16139" max="16139" width="3.42578125" style="1" customWidth="1"/>
    <col min="16140" max="16140" width="0" style="1" hidden="1" customWidth="1"/>
    <col min="16141" max="16141" width="23.7109375" style="1" customWidth="1"/>
    <col min="16142" max="16142" width="10" style="1" customWidth="1"/>
    <col min="16143" max="16143" width="0" style="1" hidden="1" customWidth="1"/>
    <col min="16144" max="16145" width="14.7109375" style="1" customWidth="1"/>
    <col min="16146" max="16146" width="12.7109375" style="1" customWidth="1"/>
    <col min="16147" max="16147" width="3.28515625" style="1" customWidth="1"/>
    <col min="16148" max="16148" width="30.28515625" style="1" customWidth="1"/>
    <col min="16149" max="16149" width="5" style="1" customWidth="1"/>
    <col min="16150" max="16150" width="0" style="1" hidden="1" customWidth="1"/>
    <col min="16151" max="16151" width="14.28515625" style="1" customWidth="1"/>
    <col min="16152" max="16152" width="5.7109375" style="1" customWidth="1"/>
    <col min="16153" max="16153" width="0" style="1" hidden="1" customWidth="1"/>
    <col min="16154" max="16154" width="17.28515625" style="1" customWidth="1"/>
    <col min="16155" max="16155" width="12.7109375" style="1" customWidth="1"/>
    <col min="16156" max="16156" width="0" style="1" hidden="1" customWidth="1"/>
    <col min="16157" max="16157" width="5.28515625" style="1" customWidth="1"/>
    <col min="16158" max="16158" width="0" style="1" hidden="1" customWidth="1"/>
    <col min="16159" max="16159" width="17" style="1" customWidth="1"/>
    <col min="16160" max="16160" width="6.28515625" style="1" customWidth="1"/>
    <col min="16161" max="16161" width="0" style="1" hidden="1" customWidth="1"/>
    <col min="16162" max="16162" width="14.28515625" style="1" customWidth="1"/>
    <col min="16163" max="16163" width="7.5703125" style="1" customWidth="1"/>
    <col min="16164" max="16164" width="0" style="1" hidden="1" customWidth="1"/>
    <col min="16165" max="16166" width="14.28515625" style="1" customWidth="1"/>
    <col min="16167" max="16167" width="20.7109375" style="1" customWidth="1"/>
    <col min="16168" max="16168" width="14.42578125" style="1" customWidth="1"/>
    <col min="16169" max="16169" width="15" style="1" customWidth="1"/>
    <col min="16170" max="16170" width="2.7109375" style="1" customWidth="1"/>
    <col min="16171" max="16171" width="11.7109375" style="1" customWidth="1"/>
    <col min="16172" max="16172" width="11.5703125" style="1" customWidth="1"/>
    <col min="16173" max="16173" width="2.28515625" style="1" customWidth="1"/>
    <col min="16174" max="16174" width="41" style="1" customWidth="1"/>
    <col min="16175" max="16175" width="14.28515625" style="1" customWidth="1"/>
    <col min="16176" max="16177" width="11.5703125" style="1" customWidth="1"/>
    <col min="16178" max="16178" width="21.7109375" style="1" customWidth="1"/>
    <col min="16179" max="16372" width="11.42578125" style="1"/>
    <col min="16373" max="16384" width="11.5703125" style="1" customWidth="1"/>
  </cols>
  <sheetData>
    <row r="1" spans="1:80" ht="18.75" customHeight="1" x14ac:dyDescent="0.25">
      <c r="A1" s="754" t="s">
        <v>150</v>
      </c>
      <c r="B1" s="755"/>
      <c r="C1" s="755"/>
      <c r="D1" s="755"/>
      <c r="E1" s="755"/>
      <c r="F1" s="755"/>
      <c r="G1" s="755"/>
      <c r="H1" s="755"/>
      <c r="I1" s="755"/>
      <c r="J1" s="755"/>
      <c r="K1" s="755"/>
      <c r="L1" s="755"/>
      <c r="M1" s="755"/>
      <c r="N1" s="755"/>
      <c r="O1" s="755"/>
      <c r="P1" s="755"/>
      <c r="Q1" s="755"/>
      <c r="R1" s="755"/>
      <c r="S1" s="755"/>
      <c r="T1" s="755"/>
      <c r="U1" s="758" t="s">
        <v>151</v>
      </c>
      <c r="V1" s="758"/>
      <c r="W1" s="758"/>
      <c r="X1" s="758"/>
      <c r="Y1" s="758"/>
      <c r="Z1" s="758"/>
      <c r="AA1" s="758"/>
      <c r="AB1" s="758"/>
      <c r="AC1" s="760" t="s">
        <v>152</v>
      </c>
      <c r="AD1" s="760"/>
      <c r="AE1" s="760"/>
      <c r="AF1" s="760"/>
      <c r="AG1" s="760"/>
      <c r="AH1" s="760"/>
      <c r="AI1" s="760"/>
      <c r="AJ1" s="760"/>
      <c r="AK1" s="760"/>
      <c r="AL1" s="417"/>
      <c r="AM1" s="761" t="s">
        <v>153</v>
      </c>
      <c r="AN1" s="761"/>
      <c r="AO1" s="762"/>
      <c r="AP1" s="780" t="s">
        <v>522</v>
      </c>
      <c r="AQ1" s="781"/>
      <c r="AR1" s="781"/>
      <c r="AS1" s="781"/>
      <c r="AT1" s="781"/>
      <c r="AU1" s="781"/>
      <c r="AV1" s="781"/>
      <c r="AW1" s="781"/>
      <c r="AX1" s="781"/>
      <c r="AY1" s="781"/>
      <c r="AZ1" s="781"/>
      <c r="BA1" s="781"/>
      <c r="BB1" s="781"/>
      <c r="BC1" s="781"/>
      <c r="BD1" s="781"/>
      <c r="BE1" s="781"/>
      <c r="BF1" s="781"/>
      <c r="BG1" s="781"/>
      <c r="BH1" s="781"/>
      <c r="BI1" s="781"/>
      <c r="BJ1" s="781"/>
      <c r="BK1" s="781"/>
      <c r="BL1" s="781"/>
      <c r="BM1" s="781"/>
      <c r="BN1" s="781"/>
      <c r="BO1" s="781"/>
      <c r="BP1" s="781"/>
      <c r="BQ1" s="781"/>
      <c r="BR1" s="781"/>
      <c r="BS1" s="781"/>
      <c r="BT1" s="781"/>
      <c r="BU1" s="781"/>
      <c r="BV1" s="781"/>
      <c r="BW1" s="781"/>
      <c r="BX1" s="781"/>
      <c r="BY1" s="781"/>
    </row>
    <row r="2" spans="1:80" ht="18"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0" t="s">
        <v>154</v>
      </c>
      <c r="AD2" s="750" t="s">
        <v>156</v>
      </c>
      <c r="AE2" s="750"/>
      <c r="AF2" s="750"/>
      <c r="AG2" s="750"/>
      <c r="AH2" s="750" t="s">
        <v>157</v>
      </c>
      <c r="AI2" s="750" t="s">
        <v>158</v>
      </c>
      <c r="AJ2" s="750"/>
      <c r="AK2" s="750"/>
      <c r="AL2" s="751" t="s">
        <v>159</v>
      </c>
      <c r="AM2" s="751"/>
      <c r="AN2" s="751"/>
      <c r="AO2" s="752" t="s">
        <v>9</v>
      </c>
      <c r="AP2" s="753" t="s">
        <v>160</v>
      </c>
      <c r="AQ2" s="747"/>
      <c r="AR2" s="747" t="s">
        <v>126</v>
      </c>
      <c r="AS2" s="747" t="s">
        <v>161</v>
      </c>
      <c r="AT2" s="747" t="s">
        <v>162</v>
      </c>
      <c r="AU2" s="747" t="s">
        <v>163</v>
      </c>
      <c r="AV2" s="907" t="s">
        <v>164</v>
      </c>
      <c r="AW2" s="779"/>
      <c r="AX2" s="779"/>
      <c r="AY2" s="779"/>
      <c r="AZ2" s="779"/>
      <c r="BA2" s="779"/>
      <c r="BB2" s="779"/>
      <c r="BC2" s="779"/>
      <c r="BD2" s="779"/>
      <c r="BE2" s="779"/>
      <c r="BF2" s="779"/>
      <c r="BG2" s="779"/>
      <c r="BH2" s="779"/>
      <c r="BI2" s="779"/>
      <c r="BJ2" s="779"/>
      <c r="BK2" s="779"/>
      <c r="BL2" s="779"/>
      <c r="BM2" s="779"/>
      <c r="BN2" s="779"/>
      <c r="BO2" s="779"/>
      <c r="BP2" s="779"/>
      <c r="BQ2" s="779"/>
      <c r="BR2" s="779"/>
      <c r="BS2" s="779"/>
      <c r="BT2" s="779"/>
      <c r="BU2" s="779"/>
      <c r="BV2" s="779"/>
      <c r="BW2" s="779"/>
      <c r="BX2" s="779"/>
      <c r="BY2" s="779"/>
    </row>
    <row r="3" spans="1:80" s="15" customFormat="1" ht="51" customHeight="1" thickBot="1" x14ac:dyDescent="0.3">
      <c r="A3" s="131" t="s">
        <v>165</v>
      </c>
      <c r="B3" s="353" t="s">
        <v>124</v>
      </c>
      <c r="C3" s="353" t="s">
        <v>6</v>
      </c>
      <c r="D3" s="353" t="s">
        <v>1</v>
      </c>
      <c r="E3" s="353" t="s">
        <v>2</v>
      </c>
      <c r="F3" s="353" t="s">
        <v>166</v>
      </c>
      <c r="G3" s="778" t="s">
        <v>167</v>
      </c>
      <c r="H3" s="778"/>
      <c r="I3" s="353" t="s">
        <v>168</v>
      </c>
      <c r="J3" s="353" t="s">
        <v>16</v>
      </c>
      <c r="K3" s="353" t="s">
        <v>169</v>
      </c>
      <c r="L3" s="353" t="s">
        <v>170</v>
      </c>
      <c r="M3" s="353" t="s">
        <v>13</v>
      </c>
      <c r="N3" s="353" t="s">
        <v>146</v>
      </c>
      <c r="O3" s="353" t="s">
        <v>14</v>
      </c>
      <c r="P3" s="353" t="s">
        <v>146</v>
      </c>
      <c r="Q3" s="353" t="s">
        <v>15</v>
      </c>
      <c r="R3" s="353" t="s">
        <v>146</v>
      </c>
      <c r="S3" s="353" t="s">
        <v>171</v>
      </c>
      <c r="T3" s="353" t="s">
        <v>11</v>
      </c>
      <c r="U3" s="132" t="s">
        <v>172</v>
      </c>
      <c r="V3" s="133" t="s">
        <v>173</v>
      </c>
      <c r="W3" s="132" t="s">
        <v>146</v>
      </c>
      <c r="X3" s="133" t="s">
        <v>174</v>
      </c>
      <c r="Y3" s="132" t="s">
        <v>146</v>
      </c>
      <c r="Z3" s="133" t="s">
        <v>175</v>
      </c>
      <c r="AA3" s="133" t="s">
        <v>146</v>
      </c>
      <c r="AB3" s="133" t="s">
        <v>176</v>
      </c>
      <c r="AC3" s="777"/>
      <c r="AD3" s="354" t="s">
        <v>5</v>
      </c>
      <c r="AE3" s="134" t="s">
        <v>177</v>
      </c>
      <c r="AF3" s="354" t="s">
        <v>178</v>
      </c>
      <c r="AG3" s="354" t="s">
        <v>177</v>
      </c>
      <c r="AH3" s="777"/>
      <c r="AI3" s="354" t="s">
        <v>179</v>
      </c>
      <c r="AJ3" s="777" t="s">
        <v>7</v>
      </c>
      <c r="AK3" s="777"/>
      <c r="AL3" s="782"/>
      <c r="AM3" s="782"/>
      <c r="AN3" s="782"/>
      <c r="AO3" s="783"/>
      <c r="AP3" s="753"/>
      <c r="AQ3" s="747"/>
      <c r="AR3" s="747"/>
      <c r="AS3" s="747"/>
      <c r="AT3" s="747"/>
      <c r="AU3" s="747"/>
      <c r="AV3" s="341" t="s">
        <v>183</v>
      </c>
      <c r="AW3" s="341" t="s">
        <v>1029</v>
      </c>
      <c r="AX3" s="341" t="s">
        <v>184</v>
      </c>
      <c r="AY3" s="341" t="s">
        <v>1025</v>
      </c>
      <c r="AZ3" s="341" t="s">
        <v>1026</v>
      </c>
      <c r="BA3" s="341" t="s">
        <v>183</v>
      </c>
      <c r="BB3" s="341" t="s">
        <v>1029</v>
      </c>
      <c r="BC3" s="341" t="s">
        <v>184</v>
      </c>
      <c r="BD3" s="341" t="s">
        <v>1025</v>
      </c>
      <c r="BE3" s="341" t="s">
        <v>1026</v>
      </c>
      <c r="BF3" s="341" t="s">
        <v>183</v>
      </c>
      <c r="BG3" s="341" t="s">
        <v>1029</v>
      </c>
      <c r="BH3" s="341" t="s">
        <v>184</v>
      </c>
      <c r="BI3" s="341" t="s">
        <v>1025</v>
      </c>
      <c r="BJ3" s="341" t="s">
        <v>1026</v>
      </c>
      <c r="BK3" s="341" t="s">
        <v>183</v>
      </c>
      <c r="BL3" s="341" t="s">
        <v>1029</v>
      </c>
      <c r="BM3" s="341" t="s">
        <v>184</v>
      </c>
      <c r="BN3" s="341" t="s">
        <v>1025</v>
      </c>
      <c r="BO3" s="341" t="s">
        <v>1026</v>
      </c>
      <c r="BP3" s="341" t="s">
        <v>183</v>
      </c>
      <c r="BQ3" s="341" t="s">
        <v>1029</v>
      </c>
      <c r="BR3" s="341" t="s">
        <v>184</v>
      </c>
      <c r="BS3" s="341" t="s">
        <v>1025</v>
      </c>
      <c r="BT3" s="341" t="s">
        <v>1026</v>
      </c>
      <c r="BU3" s="341" t="s">
        <v>183</v>
      </c>
      <c r="BV3" s="341" t="s">
        <v>1029</v>
      </c>
      <c r="BW3" s="341" t="s">
        <v>184</v>
      </c>
      <c r="BX3" s="341" t="s">
        <v>1025</v>
      </c>
      <c r="BY3" s="341" t="s">
        <v>1026</v>
      </c>
    </row>
    <row r="4" spans="1:80" ht="161.25" customHeight="1" x14ac:dyDescent="0.25">
      <c r="A4" s="736" t="s">
        <v>186</v>
      </c>
      <c r="B4" s="709" t="s">
        <v>101</v>
      </c>
      <c r="C4" s="709" t="s">
        <v>89</v>
      </c>
      <c r="D4" s="709" t="s">
        <v>12</v>
      </c>
      <c r="E4" s="709" t="s">
        <v>34</v>
      </c>
      <c r="F4" s="1117" t="s">
        <v>805</v>
      </c>
      <c r="G4" s="726" t="s">
        <v>1113</v>
      </c>
      <c r="H4" s="709" t="s">
        <v>806</v>
      </c>
      <c r="I4" s="738" t="s">
        <v>807</v>
      </c>
      <c r="J4" s="709" t="s">
        <v>32</v>
      </c>
      <c r="K4" s="709">
        <v>72</v>
      </c>
      <c r="L4" s="713">
        <f>IF(J4="Diaria",+(K4/360),IF(J4="Mensual",+(K4/12),IF(J4="Bimestral",+(K4/6),IF(J4="Trimestral",+(K4/4),IF(J4="Semestral",+(K4/2),IF(J4="Anual",+(K4/1),""))))))</f>
        <v>0.2</v>
      </c>
      <c r="M4" s="709" t="s">
        <v>70</v>
      </c>
      <c r="N4" s="70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709" t="s">
        <v>61</v>
      </c>
      <c r="P4" s="70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0.6</v>
      </c>
      <c r="Q4" s="709" t="s">
        <v>70</v>
      </c>
      <c r="R4" s="70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701" t="s">
        <v>69</v>
      </c>
      <c r="T4" s="701" t="s">
        <v>43</v>
      </c>
      <c r="U4" s="701">
        <f>+MAX(N4,P4,R4)</f>
        <v>0.6</v>
      </c>
      <c r="V4" s="721" t="str">
        <f>IF(L4&lt;=20%,"Muy baja",IF(L4&lt;=40%,"Baja",IF(L4&lt;=60%,"Media",IF(L4&lt;=80%,"Alta",IF(L4&lt;=100%,"Muy alta",IF(L4&gt;=100%,"Muy alta",""))))))</f>
        <v>Muy baja</v>
      </c>
      <c r="W4" s="689">
        <v>0.2</v>
      </c>
      <c r="X4" s="705" t="str">
        <f>IF(U4=20%,"Leve",IF(U4=40%,"Menor",IF(U4=60%,"Moderado",IF(U4=80%,"Mayor",IF(U4=100%,"Catastrófico","")))))</f>
        <v>Moderado</v>
      </c>
      <c r="Y4" s="730">
        <v>0.6</v>
      </c>
      <c r="Z4" s="693" t="s">
        <v>53</v>
      </c>
      <c r="AA4" s="689">
        <f>IF(Z4="Bajo",25%,IF(Z4="Moderado",50%,IF(Z4="Alto",75%,IF(Z4="Extremo",100%,""))))</f>
        <v>0.5</v>
      </c>
      <c r="AB4" s="1115" t="s">
        <v>808</v>
      </c>
      <c r="AC4" s="426" t="s">
        <v>918</v>
      </c>
      <c r="AD4" s="50" t="s">
        <v>37</v>
      </c>
      <c r="AE4" s="22">
        <f>IF(AD4="Preventivo",25%,IF(AD4="Detectivo",15%,IF(AD4="Correctivo",10%,"")))</f>
        <v>0.15</v>
      </c>
      <c r="AF4" s="334" t="s">
        <v>194</v>
      </c>
      <c r="AG4" s="22">
        <f>IF(AF4="Manual",15%,IF(AF4="Automático",25%,""))</f>
        <v>0.15</v>
      </c>
      <c r="AH4" s="22">
        <f>+AG4+AE4</f>
        <v>0.3</v>
      </c>
      <c r="AI4" s="334" t="s">
        <v>195</v>
      </c>
      <c r="AJ4" s="311" t="s">
        <v>23</v>
      </c>
      <c r="AK4" s="334" t="s">
        <v>917</v>
      </c>
      <c r="AL4" s="334">
        <f>+AH4*AA4</f>
        <v>0.15</v>
      </c>
      <c r="AM4" s="412">
        <f>+AA4-AL4</f>
        <v>0.35</v>
      </c>
      <c r="AN4" s="774" t="str">
        <f>+IF(C4="Corrupción","Moderado",IF(AM5&lt;=25%,"Bajo",IF(AM5&lt;=50%,"Moderado",IF(AM5&lt;=75%,"Alto",IF(AM5&gt;75%,"Extremo","")))))</f>
        <v>Bajo</v>
      </c>
      <c r="AO4" s="695" t="s">
        <v>56</v>
      </c>
      <c r="AP4" s="147">
        <v>1</v>
      </c>
      <c r="AQ4" s="33" t="s">
        <v>809</v>
      </c>
      <c r="AR4" s="326" t="s">
        <v>810</v>
      </c>
      <c r="AS4" s="325">
        <v>45292</v>
      </c>
      <c r="AT4" s="325">
        <v>45657</v>
      </c>
      <c r="AU4" s="326" t="s">
        <v>1336</v>
      </c>
      <c r="AV4" s="34">
        <v>45351</v>
      </c>
      <c r="AW4" s="34"/>
      <c r="AX4" s="97"/>
      <c r="AY4" s="97"/>
      <c r="AZ4" s="97"/>
      <c r="BA4" s="34">
        <v>45412</v>
      </c>
      <c r="BB4" s="34"/>
      <c r="BC4" s="97"/>
      <c r="BD4" s="97"/>
      <c r="BE4" s="97"/>
      <c r="BF4" s="34">
        <v>45473</v>
      </c>
      <c r="BG4" s="34"/>
      <c r="BH4" s="97"/>
      <c r="BI4" s="97"/>
      <c r="BJ4" s="97"/>
      <c r="BK4" s="34">
        <v>45535</v>
      </c>
      <c r="BL4" s="34"/>
      <c r="BM4" s="97"/>
      <c r="BN4" s="97"/>
      <c r="BO4" s="97"/>
      <c r="BP4" s="34">
        <v>45596</v>
      </c>
      <c r="BQ4" s="34"/>
      <c r="BR4" s="97"/>
      <c r="BS4" s="97"/>
      <c r="BT4" s="97"/>
      <c r="BU4" s="34">
        <v>45657</v>
      </c>
      <c r="BV4" s="34"/>
      <c r="BW4" s="97"/>
      <c r="BX4" s="97"/>
      <c r="BY4" s="97"/>
    </row>
    <row r="5" spans="1:80" ht="121.5" customHeight="1" thickBot="1" x14ac:dyDescent="0.3">
      <c r="A5" s="915"/>
      <c r="B5" s="916"/>
      <c r="C5" s="916"/>
      <c r="D5" s="916"/>
      <c r="E5" s="916"/>
      <c r="F5" s="1118"/>
      <c r="G5" s="995"/>
      <c r="H5" s="916"/>
      <c r="I5" s="920"/>
      <c r="J5" s="916"/>
      <c r="K5" s="916"/>
      <c r="L5" s="918"/>
      <c r="M5" s="916"/>
      <c r="N5" s="916"/>
      <c r="O5" s="916"/>
      <c r="P5" s="916"/>
      <c r="Q5" s="916"/>
      <c r="R5" s="916"/>
      <c r="S5" s="919"/>
      <c r="T5" s="919"/>
      <c r="U5" s="919"/>
      <c r="V5" s="927"/>
      <c r="W5" s="922"/>
      <c r="X5" s="928"/>
      <c r="Y5" s="1114"/>
      <c r="Z5" s="924"/>
      <c r="AA5" s="922"/>
      <c r="AB5" s="1116"/>
      <c r="AC5" s="233" t="s">
        <v>916</v>
      </c>
      <c r="AD5" s="28" t="s">
        <v>54</v>
      </c>
      <c r="AE5" s="37">
        <f>IF(AD5="Preventivo",25%,IF(AD5="Detectivo",15%,IF(AD5="Correctivo",10%,"")))</f>
        <v>0.25</v>
      </c>
      <c r="AF5" s="352" t="s">
        <v>194</v>
      </c>
      <c r="AG5" s="37">
        <f>IF(AF5="Manual",15%,IF(AF5="Automático",25%,""))</f>
        <v>0.15</v>
      </c>
      <c r="AH5" s="37">
        <f>+AG5+AE5</f>
        <v>0.4</v>
      </c>
      <c r="AI5" s="352" t="s">
        <v>195</v>
      </c>
      <c r="AJ5" s="312" t="s">
        <v>23</v>
      </c>
      <c r="AK5" s="352" t="s">
        <v>811</v>
      </c>
      <c r="AL5" s="352">
        <f>+AM4*AH5</f>
        <v>0.13999999999999999</v>
      </c>
      <c r="AM5" s="413">
        <f>+AM4-AL5</f>
        <v>0.21</v>
      </c>
      <c r="AN5" s="775"/>
      <c r="AO5" s="776"/>
      <c r="AP5" s="153">
        <v>2</v>
      </c>
      <c r="AQ5" s="33" t="s">
        <v>812</v>
      </c>
      <c r="AR5" s="326" t="s">
        <v>810</v>
      </c>
      <c r="AS5" s="325">
        <v>45292</v>
      </c>
      <c r="AT5" s="325">
        <v>45657</v>
      </c>
      <c r="AU5" s="326" t="s">
        <v>1337</v>
      </c>
      <c r="AV5" s="34">
        <v>45351</v>
      </c>
      <c r="AW5" s="34"/>
      <c r="AX5" s="97"/>
      <c r="AY5" s="97"/>
      <c r="AZ5" s="97"/>
      <c r="BA5" s="34">
        <v>45412</v>
      </c>
      <c r="BB5" s="34"/>
      <c r="BC5" s="97"/>
      <c r="BD5" s="97"/>
      <c r="BE5" s="97"/>
      <c r="BF5" s="34">
        <v>45473</v>
      </c>
      <c r="BG5" s="34"/>
      <c r="BH5" s="97"/>
      <c r="BI5" s="97"/>
      <c r="BJ5" s="97"/>
      <c r="BK5" s="34">
        <v>45535</v>
      </c>
      <c r="BL5" s="34"/>
      <c r="BM5" s="97"/>
      <c r="BN5" s="97"/>
      <c r="BO5" s="97"/>
      <c r="BP5" s="34">
        <v>45596</v>
      </c>
      <c r="BQ5" s="34"/>
      <c r="BR5" s="97"/>
      <c r="BS5" s="97"/>
      <c r="BT5" s="97"/>
      <c r="BU5" s="34">
        <v>45657</v>
      </c>
      <c r="BV5" s="34"/>
      <c r="BW5" s="97"/>
      <c r="BX5" s="97"/>
      <c r="BY5" s="97"/>
    </row>
    <row r="6" spans="1:80" ht="132.75" customHeight="1" thickBot="1" x14ac:dyDescent="0.3">
      <c r="A6" s="993" t="s">
        <v>186</v>
      </c>
      <c r="B6" s="725" t="s">
        <v>101</v>
      </c>
      <c r="C6" s="725" t="s">
        <v>89</v>
      </c>
      <c r="D6" s="725" t="s">
        <v>12</v>
      </c>
      <c r="E6" s="725" t="s">
        <v>34</v>
      </c>
      <c r="F6" s="1113" t="s">
        <v>813</v>
      </c>
      <c r="G6" s="727" t="s">
        <v>1114</v>
      </c>
      <c r="H6" s="725" t="s">
        <v>814</v>
      </c>
      <c r="I6" s="725" t="s">
        <v>915</v>
      </c>
      <c r="J6" s="725" t="s">
        <v>32</v>
      </c>
      <c r="K6" s="725">
        <v>72</v>
      </c>
      <c r="L6" s="735">
        <f>IF(J6="Diaria",+(K6/360),IF(J6="Mensual",+(K6/12),IF(J6="Bimestral",+(K6/6),IF(J6="Trimestral",+(K6/4),IF(J6="Semestral",+(K6/2),IF(J6="Anual",+(K6/1),""))))))</f>
        <v>0.2</v>
      </c>
      <c r="M6" s="725" t="s">
        <v>70</v>
      </c>
      <c r="N6" s="322">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v>
      </c>
      <c r="O6" s="725" t="s">
        <v>61</v>
      </c>
      <c r="P6" s="322">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0.6</v>
      </c>
      <c r="Q6" s="725" t="s">
        <v>70</v>
      </c>
      <c r="R6" s="322">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720" t="s">
        <v>69</v>
      </c>
      <c r="T6" s="720" t="s">
        <v>43</v>
      </c>
      <c r="U6" s="317">
        <f>+MAX(N6,P6,R6)</f>
        <v>0.6</v>
      </c>
      <c r="V6" s="722" t="str">
        <f>IF(L6&lt;=20%,"Muy baja",IF(L6&lt;=40%,"Baja",IF(L6&lt;=60%,"Media",IF(L6&lt;=80%,"Alta",IF(L6&lt;=100%,"Muy alta",IF(L6&gt;=100%,"Muy alta",""))))))</f>
        <v>Muy baja</v>
      </c>
      <c r="W6" s="320">
        <v>0.2</v>
      </c>
      <c r="X6" s="724" t="str">
        <f>IF(U6=20%,"Leve",IF(U6=40%,"Menor",IF(U6=60%,"Moderado",IF(U6=80%,"Mayor",IF(U6=100%,"Catastrófico","")))))</f>
        <v>Moderado</v>
      </c>
      <c r="Y6" s="328">
        <v>0.6</v>
      </c>
      <c r="Z6" s="732" t="s">
        <v>53</v>
      </c>
      <c r="AA6" s="320">
        <f>IF(Z6="Bajo",25%,IF(Z6="Moderado",50%,IF(Z6="Alto",75%,IF(Z6="Extremo",100%,""))))</f>
        <v>0.5</v>
      </c>
      <c r="AB6" s="1112" t="s">
        <v>808</v>
      </c>
      <c r="AC6" s="467" t="s">
        <v>914</v>
      </c>
      <c r="AD6" s="311" t="s">
        <v>54</v>
      </c>
      <c r="AE6" s="412">
        <f>IF(AD6="Preventivo",25%,IF(AD6="Detectivo",15%,IF(AD6="Correctivo",10%,"")))</f>
        <v>0.25</v>
      </c>
      <c r="AF6" s="334" t="s">
        <v>194</v>
      </c>
      <c r="AG6" s="412">
        <f>IF(AF6="Manual",15%,IF(AF6="Automático",25%,""))</f>
        <v>0.15</v>
      </c>
      <c r="AH6" s="412">
        <f>+AG6+AE6</f>
        <v>0.4</v>
      </c>
      <c r="AI6" s="334" t="s">
        <v>195</v>
      </c>
      <c r="AJ6" s="311" t="s">
        <v>23</v>
      </c>
      <c r="AK6" s="334" t="s">
        <v>815</v>
      </c>
      <c r="AL6" s="334">
        <f>+AH6*AA6</f>
        <v>0.2</v>
      </c>
      <c r="AM6" s="412">
        <f>+AA6-AL6</f>
        <v>0.3</v>
      </c>
      <c r="AN6" s="793" t="s">
        <v>147</v>
      </c>
      <c r="AO6" s="795" t="s">
        <v>56</v>
      </c>
      <c r="AP6" s="466">
        <v>1</v>
      </c>
      <c r="AQ6" s="407" t="s">
        <v>816</v>
      </c>
      <c r="AR6" s="326" t="s">
        <v>913</v>
      </c>
      <c r="AS6" s="325">
        <v>45292</v>
      </c>
      <c r="AT6" s="325">
        <v>45657</v>
      </c>
      <c r="AU6" s="407" t="s">
        <v>1338</v>
      </c>
      <c r="AV6" s="34">
        <v>45351</v>
      </c>
      <c r="AW6" s="34"/>
      <c r="AX6" s="90"/>
      <c r="AY6" s="90"/>
      <c r="AZ6" s="90"/>
      <c r="BA6" s="34">
        <v>45412</v>
      </c>
      <c r="BB6" s="34"/>
      <c r="BC6" s="90"/>
      <c r="BD6" s="90"/>
      <c r="BE6" s="90"/>
      <c r="BF6" s="34">
        <v>45473</v>
      </c>
      <c r="BG6" s="34"/>
      <c r="BH6" s="90"/>
      <c r="BI6" s="90"/>
      <c r="BJ6" s="90"/>
      <c r="BK6" s="34">
        <v>45535</v>
      </c>
      <c r="BL6" s="34"/>
      <c r="BM6" s="90"/>
      <c r="BN6" s="90"/>
      <c r="BO6" s="90"/>
      <c r="BP6" s="34">
        <v>45596</v>
      </c>
      <c r="BQ6" s="34"/>
      <c r="BR6" s="90"/>
      <c r="BS6" s="90"/>
      <c r="BT6" s="90"/>
      <c r="BU6" s="34">
        <v>45657</v>
      </c>
      <c r="BV6" s="34"/>
      <c r="BW6" s="90"/>
      <c r="BX6" s="90"/>
      <c r="BY6" s="90"/>
    </row>
    <row r="7" spans="1:80" ht="161.25" customHeight="1" thickBot="1" x14ac:dyDescent="0.3">
      <c r="A7" s="993"/>
      <c r="B7" s="725"/>
      <c r="C7" s="725"/>
      <c r="D7" s="725"/>
      <c r="E7" s="725"/>
      <c r="F7" s="1113"/>
      <c r="G7" s="727"/>
      <c r="H7" s="725"/>
      <c r="I7" s="725"/>
      <c r="J7" s="725"/>
      <c r="K7" s="725"/>
      <c r="L7" s="735"/>
      <c r="M7" s="725"/>
      <c r="N7" s="87"/>
      <c r="O7" s="725"/>
      <c r="P7" s="87"/>
      <c r="Q7" s="725"/>
      <c r="R7" s="87"/>
      <c r="S7" s="720"/>
      <c r="T7" s="720"/>
      <c r="U7" s="87"/>
      <c r="V7" s="722"/>
      <c r="W7" s="170"/>
      <c r="X7" s="724"/>
      <c r="Y7" s="170"/>
      <c r="Z7" s="732"/>
      <c r="AA7" s="87"/>
      <c r="AB7" s="1112"/>
      <c r="AC7" s="641" t="s">
        <v>912</v>
      </c>
      <c r="AD7" s="50" t="s">
        <v>54</v>
      </c>
      <c r="AE7" s="22">
        <f>IF(AD7="Preventivo",25%,IF(AD7="Detectivo",15%,IF(AD7="Correctivo",10%,"")))</f>
        <v>0.25</v>
      </c>
      <c r="AF7" s="50" t="s">
        <v>194</v>
      </c>
      <c r="AG7" s="22">
        <f>IF(AF7="Manual",15%,IF(AF7="Automático",25%,""))</f>
        <v>0.15</v>
      </c>
      <c r="AH7" s="22">
        <f>+AG7+AE7</f>
        <v>0.4</v>
      </c>
      <c r="AI7" s="50" t="s">
        <v>195</v>
      </c>
      <c r="AJ7" s="50" t="s">
        <v>39</v>
      </c>
      <c r="AK7" s="50"/>
      <c r="AL7" s="334">
        <f>+AH7*AA7</f>
        <v>0</v>
      </c>
      <c r="AM7" s="412">
        <f>+AA7-AL7</f>
        <v>0</v>
      </c>
      <c r="AN7" s="768"/>
      <c r="AO7" s="770"/>
      <c r="AP7" s="175">
        <v>1</v>
      </c>
      <c r="AQ7" s="175" t="s">
        <v>817</v>
      </c>
      <c r="AR7" s="176" t="s">
        <v>453</v>
      </c>
      <c r="AS7" s="325">
        <v>45292</v>
      </c>
      <c r="AT7" s="325">
        <v>45657</v>
      </c>
      <c r="AU7" s="177" t="s">
        <v>1339</v>
      </c>
      <c r="AV7" s="34">
        <v>45351</v>
      </c>
      <c r="AW7" s="34"/>
      <c r="AX7" s="34"/>
      <c r="AY7" s="34"/>
      <c r="AZ7" s="34"/>
      <c r="BA7" s="34">
        <v>45412</v>
      </c>
      <c r="BB7" s="34"/>
      <c r="BC7" s="34"/>
      <c r="BD7" s="34"/>
      <c r="BE7" s="34"/>
      <c r="BF7" s="34">
        <v>45473</v>
      </c>
      <c r="BG7" s="34"/>
      <c r="BH7" s="34"/>
      <c r="BI7" s="34"/>
      <c r="BJ7" s="34"/>
      <c r="BK7" s="34">
        <v>45535</v>
      </c>
      <c r="BL7" s="34"/>
      <c r="BM7" s="34"/>
      <c r="BN7" s="34"/>
      <c r="BO7" s="34"/>
      <c r="BP7" s="34">
        <v>45596</v>
      </c>
      <c r="BQ7" s="34"/>
      <c r="BR7" s="34"/>
      <c r="BS7" s="34"/>
      <c r="BT7" s="34"/>
      <c r="BU7" s="34">
        <v>45657</v>
      </c>
      <c r="BV7" s="34"/>
      <c r="BW7" s="34"/>
      <c r="BX7" s="34"/>
      <c r="BY7" s="34"/>
    </row>
    <row r="8" spans="1:80" ht="294" thickBot="1" x14ac:dyDescent="0.3">
      <c r="A8" s="559" t="s">
        <v>196</v>
      </c>
      <c r="B8" s="536" t="s">
        <v>101</v>
      </c>
      <c r="C8" s="536" t="s">
        <v>89</v>
      </c>
      <c r="D8" s="536" t="s">
        <v>76</v>
      </c>
      <c r="E8" s="536" t="s">
        <v>93</v>
      </c>
      <c r="F8" s="550" t="s">
        <v>693</v>
      </c>
      <c r="G8" s="536" t="s">
        <v>1088</v>
      </c>
      <c r="H8" s="536" t="s">
        <v>1067</v>
      </c>
      <c r="I8" s="550" t="s">
        <v>694</v>
      </c>
      <c r="J8" s="385" t="s">
        <v>32</v>
      </c>
      <c r="K8" s="385">
        <v>1</v>
      </c>
      <c r="L8" s="387">
        <f>IF(J8="Diaria",+(K8/360),IF(J8="Mensual",+(K8/12),IF(J8="Bimestral",+(K8/6),IF(J8="Trimestral",+(K8/4),IF(J8="Semestral",+(K8/2),IF(J8="Anual",+(K8/1),""))))))</f>
        <v>2.7777777777777779E-3</v>
      </c>
      <c r="M8" s="385" t="s">
        <v>70</v>
      </c>
      <c r="N8" s="385">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v>
      </c>
      <c r="O8" s="385" t="s">
        <v>30</v>
      </c>
      <c r="P8" s="385">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0.2</v>
      </c>
      <c r="Q8" s="385" t="s">
        <v>70</v>
      </c>
      <c r="R8" s="385">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384" t="s">
        <v>57</v>
      </c>
      <c r="T8" s="384" t="s">
        <v>43</v>
      </c>
      <c r="U8" s="384">
        <f>+MAX(N8,P8,R8)</f>
        <v>0.2</v>
      </c>
      <c r="V8" s="395" t="str">
        <f>IF(L8&lt;=20%,"Muy baja",IF(L8&lt;=40%,"Baja",IF(L8&lt;=60%,"Media",IF(L8&lt;=80%,"Alta",IF(L8&lt;=100%,"Muy alta",IF(L8&gt;=100%,"Muy alta",""))))))</f>
        <v>Muy baja</v>
      </c>
      <c r="W8" s="396">
        <f>+IFERROR(VLOOKUP(V8,Fórmula!$F$1:$G$6,2,FALSE),"")</f>
        <v>0.2</v>
      </c>
      <c r="X8" s="395" t="str">
        <f>IF(U8=20%,"Leve",IF(U8=40%,"Menor",IF(U8=60%,"Moderado",IF(U8=80%,"Mayor",IF(U8=100%,"Catastrófico","")))))</f>
        <v>Leve</v>
      </c>
      <c r="Y8" s="395" t="s">
        <v>20</v>
      </c>
      <c r="Z8" s="396" t="s">
        <v>147</v>
      </c>
      <c r="AA8" s="393" t="s">
        <v>147</v>
      </c>
      <c r="AB8" s="397" t="s">
        <v>695</v>
      </c>
      <c r="AC8" s="74" t="s">
        <v>1068</v>
      </c>
      <c r="AD8" s="75" t="s">
        <v>54</v>
      </c>
      <c r="AE8" s="76" t="s">
        <v>194</v>
      </c>
      <c r="AF8" s="76">
        <v>0.25</v>
      </c>
      <c r="AG8" s="389" t="s">
        <v>194</v>
      </c>
      <c r="AH8" s="22">
        <f t="shared" ref="AH8:AH9" si="0">IF(AG8="Manual",15%,IF(AG8="Automático",25%,""))</f>
        <v>0.15</v>
      </c>
      <c r="AI8" s="22">
        <f t="shared" ref="AI8:AI9" si="1">+AH8+AF8</f>
        <v>0.4</v>
      </c>
      <c r="AJ8" s="334" t="s">
        <v>70</v>
      </c>
      <c r="AK8" s="385" t="s">
        <v>39</v>
      </c>
      <c r="AL8" s="474">
        <v>0.15</v>
      </c>
      <c r="AM8" s="474">
        <v>0.15</v>
      </c>
      <c r="AN8" s="482" t="s">
        <v>147</v>
      </c>
      <c r="AO8" s="483" t="s">
        <v>56</v>
      </c>
      <c r="AP8" s="335">
        <v>1</v>
      </c>
      <c r="AQ8" s="335" t="s">
        <v>1069</v>
      </c>
      <c r="AR8" s="30">
        <v>45108</v>
      </c>
      <c r="AS8" s="325">
        <v>45292</v>
      </c>
      <c r="AT8" s="325">
        <v>45657</v>
      </c>
      <c r="AU8" s="326" t="s">
        <v>1070</v>
      </c>
      <c r="AV8" s="34">
        <v>45351</v>
      </c>
      <c r="AW8" s="34"/>
      <c r="AX8" s="34"/>
      <c r="AY8" s="34"/>
      <c r="AZ8" s="34"/>
      <c r="BA8" s="34">
        <v>45412</v>
      </c>
      <c r="BB8" s="34"/>
      <c r="BC8" s="34"/>
      <c r="BD8" s="34"/>
      <c r="BE8" s="34"/>
      <c r="BF8" s="34">
        <v>45473</v>
      </c>
      <c r="BG8" s="34"/>
      <c r="BH8" s="34"/>
      <c r="BI8" s="34"/>
      <c r="BJ8" s="34"/>
      <c r="BK8" s="34">
        <v>45535</v>
      </c>
      <c r="BL8" s="34"/>
      <c r="BM8" s="34"/>
      <c r="BN8" s="34"/>
      <c r="BO8" s="34"/>
      <c r="BP8" s="34">
        <v>45596</v>
      </c>
      <c r="BQ8" s="34"/>
      <c r="BR8" s="34"/>
      <c r="BS8" s="34"/>
      <c r="BT8" s="34"/>
      <c r="BU8" s="34">
        <v>45657</v>
      </c>
      <c r="BV8" s="34"/>
      <c r="BW8" s="34"/>
      <c r="BX8" s="34"/>
      <c r="BY8" s="34"/>
      <c r="BZ8" s="72"/>
      <c r="CA8" s="72"/>
      <c r="CB8" s="72"/>
    </row>
    <row r="9" spans="1:80" ht="409.6" thickBot="1" x14ac:dyDescent="0.3">
      <c r="A9" s="514" t="s">
        <v>196</v>
      </c>
      <c r="B9" s="322" t="s">
        <v>101</v>
      </c>
      <c r="C9" s="322" t="s">
        <v>89</v>
      </c>
      <c r="D9" s="322" t="s">
        <v>76</v>
      </c>
      <c r="E9" s="322" t="s">
        <v>34</v>
      </c>
      <c r="F9" s="335" t="s">
        <v>551</v>
      </c>
      <c r="G9" s="322" t="s">
        <v>1086</v>
      </c>
      <c r="H9" s="322" t="s">
        <v>552</v>
      </c>
      <c r="I9" s="335" t="s">
        <v>553</v>
      </c>
      <c r="J9" s="311" t="s">
        <v>63</v>
      </c>
      <c r="K9" s="311">
        <v>1</v>
      </c>
      <c r="L9" s="314">
        <v>2.7777777777777779E-3</v>
      </c>
      <c r="M9" s="311" t="s">
        <v>29</v>
      </c>
      <c r="N9" s="311">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311" t="s">
        <v>61</v>
      </c>
      <c r="P9" s="311">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311" t="s">
        <v>70</v>
      </c>
      <c r="R9" s="311">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307" t="s">
        <v>57</v>
      </c>
      <c r="T9" s="307" t="s">
        <v>43</v>
      </c>
      <c r="U9" s="307">
        <f>+MAX(N9,P9,R9)</f>
        <v>0.6</v>
      </c>
      <c r="V9" s="318" t="str">
        <f>IF(L9&lt;=20%,"Muy baja",IF(L9&lt;=40%,"Baja",IF(L9&lt;=60%,"Media",IF(L9&lt;=80%,"Alta",IF(L9&lt;=100%,"Muy alta",IF(L9&gt;=100%,"Muy alta",""))))))</f>
        <v>Muy baja</v>
      </c>
      <c r="W9" s="300">
        <f>+IFERROR(VLOOKUP(V9,Fórmula!$F$1:$G$6,2,FALSE),"")</f>
        <v>0.2</v>
      </c>
      <c r="X9" s="309" t="str">
        <f>IF(U9=20%,"Leve",IF(U9=40%,"Menor",IF(U9=60%,"Moderado",IF(U9=80%,"Mayor",IF(U9=100%,"Catastrófico","")))))</f>
        <v>Moderado</v>
      </c>
      <c r="Y9" s="327" t="s">
        <v>53</v>
      </c>
      <c r="Z9" s="304" t="str">
        <f>+IFERROR(VLOOKUP(V9&amp;X9,Fórmula!$C$2:$D$26,2,FALSE),"")</f>
        <v>Moderado</v>
      </c>
      <c r="AA9" s="327" t="s">
        <v>53</v>
      </c>
      <c r="AB9" s="346" t="s">
        <v>554</v>
      </c>
      <c r="AC9" s="60" t="s">
        <v>1298</v>
      </c>
      <c r="AD9" s="50" t="s">
        <v>54</v>
      </c>
      <c r="AE9" s="22" t="s">
        <v>194</v>
      </c>
      <c r="AF9" s="22">
        <v>0.23</v>
      </c>
      <c r="AG9" s="334" t="s">
        <v>194</v>
      </c>
      <c r="AH9" s="22">
        <f t="shared" si="0"/>
        <v>0.15</v>
      </c>
      <c r="AI9" s="22">
        <f t="shared" si="1"/>
        <v>0.38</v>
      </c>
      <c r="AJ9" s="311" t="s">
        <v>23</v>
      </c>
      <c r="AK9" s="334" t="s">
        <v>555</v>
      </c>
      <c r="AL9" s="412">
        <v>0.3</v>
      </c>
      <c r="AM9" s="412">
        <v>0.3</v>
      </c>
      <c r="AN9" s="481" t="s">
        <v>53</v>
      </c>
      <c r="AO9" s="484" t="s">
        <v>56</v>
      </c>
      <c r="AP9" s="473">
        <v>1</v>
      </c>
      <c r="AQ9" s="316" t="s">
        <v>1302</v>
      </c>
      <c r="AR9" s="271" t="s">
        <v>1078</v>
      </c>
      <c r="AS9" s="325">
        <v>45292</v>
      </c>
      <c r="AT9" s="325">
        <v>45657</v>
      </c>
      <c r="AU9" s="30" t="s">
        <v>1299</v>
      </c>
      <c r="AV9" s="34">
        <v>45351</v>
      </c>
      <c r="AW9" s="34"/>
      <c r="AX9" s="34"/>
      <c r="AY9" s="34"/>
      <c r="AZ9" s="34"/>
      <c r="BA9" s="34">
        <v>45412</v>
      </c>
      <c r="BB9" s="34"/>
      <c r="BC9" s="34"/>
      <c r="BD9" s="34"/>
      <c r="BE9" s="34"/>
      <c r="BF9" s="34">
        <v>45473</v>
      </c>
      <c r="BG9" s="34"/>
      <c r="BH9" s="34"/>
      <c r="BI9" s="34"/>
      <c r="BJ9" s="34"/>
      <c r="BK9" s="34">
        <v>45535</v>
      </c>
      <c r="BL9" s="34"/>
      <c r="BM9" s="34"/>
      <c r="BN9" s="34"/>
      <c r="BO9" s="34"/>
      <c r="BP9" s="34">
        <v>45596</v>
      </c>
      <c r="BQ9" s="34"/>
      <c r="BR9" s="34"/>
      <c r="BS9" s="34"/>
      <c r="BT9" s="34"/>
      <c r="BU9" s="34">
        <v>45657</v>
      </c>
      <c r="BV9" s="34"/>
      <c r="BW9" s="34"/>
      <c r="BX9" s="34"/>
      <c r="BY9" s="34"/>
      <c r="BZ9" s="72"/>
      <c r="CA9" s="72"/>
      <c r="CB9" s="72"/>
    </row>
    <row r="10" spans="1:80" x14ac:dyDescent="0.25">
      <c r="W10" s="20"/>
      <c r="Y10" s="20"/>
      <c r="AE10" s="20"/>
      <c r="AF10" s="20"/>
      <c r="AG10" s="20"/>
      <c r="AH10" s="20"/>
      <c r="AM10" s="23"/>
    </row>
    <row r="11" spans="1:80" x14ac:dyDescent="0.25">
      <c r="W11" s="20"/>
      <c r="Y11" s="20"/>
      <c r="AE11" s="20"/>
      <c r="AF11" s="20"/>
      <c r="AG11" s="20"/>
      <c r="AH11" s="20"/>
      <c r="AM11" s="23"/>
    </row>
    <row r="12" spans="1:80" x14ac:dyDescent="0.25">
      <c r="W12" s="20"/>
      <c r="Y12" s="20"/>
      <c r="AE12" s="20"/>
      <c r="AF12" s="20"/>
      <c r="AG12" s="20"/>
      <c r="AH12" s="20"/>
      <c r="AM12" s="23"/>
    </row>
    <row r="13" spans="1:80" x14ac:dyDescent="0.25">
      <c r="W13" s="20"/>
      <c r="Y13" s="20"/>
      <c r="AE13" s="20"/>
      <c r="AF13" s="20"/>
      <c r="AG13" s="20"/>
      <c r="AH13" s="20"/>
      <c r="AM13" s="23"/>
    </row>
    <row r="14" spans="1:80" x14ac:dyDescent="0.25">
      <c r="W14" s="20"/>
      <c r="Y14" s="20"/>
      <c r="AE14" s="20"/>
      <c r="AF14" s="20"/>
      <c r="AG14" s="20"/>
      <c r="AH14" s="20"/>
      <c r="AM14" s="23"/>
    </row>
    <row r="15" spans="1:80" x14ac:dyDescent="0.25">
      <c r="W15" s="20"/>
      <c r="Y15" s="20"/>
      <c r="AE15" s="20"/>
      <c r="AF15" s="20"/>
      <c r="AG15" s="20"/>
      <c r="AH15" s="20"/>
      <c r="AM15" s="23"/>
    </row>
    <row r="16" spans="1:80" x14ac:dyDescent="0.25">
      <c r="W16" s="20"/>
      <c r="Y16" s="20"/>
      <c r="AE16" s="20"/>
      <c r="AF16" s="20"/>
      <c r="AG16" s="20"/>
      <c r="AH16" s="20"/>
      <c r="AM16" s="23"/>
    </row>
    <row r="17" spans="23:39" x14ac:dyDescent="0.25">
      <c r="W17" s="20"/>
      <c r="Y17" s="20"/>
      <c r="AE17" s="20"/>
      <c r="AF17" s="20"/>
      <c r="AG17" s="20"/>
      <c r="AH17" s="20"/>
      <c r="AM17" s="23"/>
    </row>
    <row r="18" spans="23:39" x14ac:dyDescent="0.25">
      <c r="W18" s="20"/>
      <c r="Y18" s="20"/>
      <c r="AE18" s="20"/>
      <c r="AF18" s="20"/>
      <c r="AG18" s="20"/>
      <c r="AH18" s="20"/>
      <c r="AM18" s="23"/>
    </row>
    <row r="19" spans="23:39" x14ac:dyDescent="0.25">
      <c r="W19" s="20"/>
      <c r="Y19" s="20"/>
      <c r="AE19" s="20"/>
      <c r="AF19" s="20"/>
      <c r="AG19" s="20"/>
      <c r="AH19" s="20"/>
      <c r="AM19" s="23"/>
    </row>
    <row r="20" spans="23:39" x14ac:dyDescent="0.25">
      <c r="W20" s="20"/>
      <c r="Y20" s="20"/>
      <c r="AE20" s="20"/>
      <c r="AF20" s="20"/>
      <c r="AG20" s="20"/>
      <c r="AH20" s="20"/>
      <c r="AM20" s="23"/>
    </row>
    <row r="21" spans="23:39" x14ac:dyDescent="0.25">
      <c r="W21" s="20"/>
      <c r="Y21" s="20"/>
      <c r="AE21" s="20"/>
      <c r="AF21" s="20"/>
      <c r="AG21" s="20"/>
      <c r="AH21" s="20"/>
      <c r="AM21" s="23"/>
    </row>
    <row r="22" spans="23:39" x14ac:dyDescent="0.25">
      <c r="W22" s="20"/>
      <c r="Y22" s="20"/>
      <c r="AE22" s="20"/>
      <c r="AF22" s="20"/>
      <c r="AG22" s="20"/>
      <c r="AH22" s="20"/>
      <c r="AM22" s="23"/>
    </row>
    <row r="23" spans="23:39" x14ac:dyDescent="0.25">
      <c r="W23" s="20"/>
      <c r="Y23" s="20"/>
      <c r="AE23" s="20"/>
      <c r="AF23" s="20"/>
      <c r="AG23" s="20"/>
      <c r="AH23" s="20"/>
      <c r="AM23" s="23"/>
    </row>
    <row r="24" spans="23:39" x14ac:dyDescent="0.25">
      <c r="W24" s="20"/>
      <c r="Y24" s="20"/>
      <c r="AE24" s="20"/>
      <c r="AF24" s="20"/>
      <c r="AG24" s="20"/>
      <c r="AH24" s="20"/>
      <c r="AM24" s="23"/>
    </row>
    <row r="25" spans="23:39" x14ac:dyDescent="0.25">
      <c r="W25" s="20"/>
      <c r="Y25" s="20"/>
      <c r="AE25" s="20"/>
      <c r="AF25" s="20"/>
      <c r="AG25" s="20"/>
      <c r="AH25" s="20"/>
      <c r="AM25" s="23"/>
    </row>
    <row r="26" spans="23:39" x14ac:dyDescent="0.25">
      <c r="W26" s="20"/>
      <c r="Y26" s="20"/>
      <c r="AE26" s="20"/>
      <c r="AF26" s="20"/>
      <c r="AG26" s="20"/>
      <c r="AH26" s="20"/>
      <c r="AM26" s="23"/>
    </row>
    <row r="27" spans="23:39" x14ac:dyDescent="0.25">
      <c r="W27" s="20"/>
      <c r="Y27" s="20"/>
      <c r="AE27" s="20"/>
      <c r="AF27" s="20"/>
      <c r="AG27" s="20"/>
      <c r="AH27" s="20"/>
      <c r="AM27" s="23"/>
    </row>
    <row r="28" spans="23:39" x14ac:dyDescent="0.25">
      <c r="W28" s="20"/>
      <c r="Y28" s="20"/>
      <c r="AE28" s="20"/>
      <c r="AF28" s="20"/>
      <c r="AG28" s="20"/>
      <c r="AH28" s="20"/>
      <c r="AM28" s="23"/>
    </row>
    <row r="29" spans="23:39" x14ac:dyDescent="0.25">
      <c r="W29" s="20"/>
      <c r="Y29" s="20"/>
      <c r="AE29" s="20"/>
      <c r="AF29" s="20"/>
      <c r="AG29" s="20"/>
      <c r="AH29" s="20"/>
      <c r="AM29" s="23"/>
    </row>
    <row r="30" spans="23:39" x14ac:dyDescent="0.25">
      <c r="W30" s="20"/>
      <c r="Y30" s="20"/>
      <c r="AE30" s="20"/>
      <c r="AF30" s="20"/>
      <c r="AG30" s="20"/>
      <c r="AH30" s="20"/>
      <c r="AM30" s="23"/>
    </row>
    <row r="31" spans="23:39" x14ac:dyDescent="0.25">
      <c r="W31" s="20"/>
      <c r="Y31" s="20"/>
      <c r="AE31" s="20"/>
      <c r="AF31" s="20"/>
      <c r="AG31" s="20"/>
      <c r="AH31" s="20"/>
      <c r="AM31" s="23"/>
    </row>
    <row r="32" spans="23:39" x14ac:dyDescent="0.25">
      <c r="W32" s="20"/>
      <c r="Y32" s="20"/>
      <c r="AE32" s="20"/>
      <c r="AF32" s="20"/>
      <c r="AG32" s="20"/>
      <c r="AH32" s="20"/>
      <c r="AM32" s="23"/>
    </row>
    <row r="33" spans="23:39" x14ac:dyDescent="0.25">
      <c r="W33" s="20"/>
      <c r="Y33" s="20"/>
      <c r="AE33" s="20"/>
      <c r="AF33" s="20"/>
      <c r="AG33" s="20"/>
      <c r="AH33" s="20"/>
      <c r="AM33" s="23"/>
    </row>
    <row r="34" spans="23:39" x14ac:dyDescent="0.25">
      <c r="W34" s="20"/>
      <c r="Y34" s="20"/>
      <c r="AE34" s="20"/>
      <c r="AF34" s="20"/>
      <c r="AG34" s="20"/>
      <c r="AH34" s="20"/>
      <c r="AM34" s="23"/>
    </row>
    <row r="35" spans="23:39" x14ac:dyDescent="0.25">
      <c r="W35" s="20"/>
      <c r="Y35" s="20"/>
      <c r="AE35" s="20"/>
      <c r="AF35" s="20"/>
      <c r="AG35" s="20"/>
      <c r="AH35" s="20"/>
      <c r="AM35" s="23"/>
    </row>
    <row r="36" spans="23:39" x14ac:dyDescent="0.25">
      <c r="W36" s="20"/>
      <c r="Y36" s="20"/>
      <c r="AE36" s="20"/>
      <c r="AF36" s="20"/>
      <c r="AG36" s="20"/>
      <c r="AH36" s="20"/>
      <c r="AM36" s="23"/>
    </row>
    <row r="37" spans="23:39" x14ac:dyDescent="0.25">
      <c r="W37" s="20"/>
      <c r="Y37" s="20"/>
      <c r="AE37" s="20"/>
      <c r="AF37" s="20"/>
      <c r="AG37" s="20"/>
      <c r="AH37" s="20"/>
      <c r="AM37" s="23"/>
    </row>
    <row r="38" spans="23:39" x14ac:dyDescent="0.25">
      <c r="W38" s="20"/>
      <c r="Y38" s="20"/>
      <c r="AE38" s="20"/>
      <c r="AF38" s="20"/>
      <c r="AG38" s="20"/>
      <c r="AH38" s="20"/>
      <c r="AM38" s="23"/>
    </row>
    <row r="39" spans="23:39" x14ac:dyDescent="0.25">
      <c r="W39" s="20"/>
      <c r="Y39" s="20"/>
      <c r="AE39" s="20"/>
      <c r="AF39" s="20"/>
      <c r="AG39" s="20"/>
      <c r="AH39" s="20"/>
      <c r="AM39" s="23"/>
    </row>
    <row r="40" spans="23:39" x14ac:dyDescent="0.25">
      <c r="W40" s="20"/>
      <c r="Y40" s="20"/>
      <c r="AE40" s="20"/>
      <c r="AF40" s="20"/>
      <c r="AG40" s="20"/>
      <c r="AH40" s="20"/>
      <c r="AM40" s="23"/>
    </row>
    <row r="41" spans="23:39" x14ac:dyDescent="0.25">
      <c r="W41" s="20"/>
      <c r="Y41" s="20"/>
      <c r="AE41" s="20"/>
      <c r="AF41" s="20"/>
      <c r="AG41" s="20"/>
      <c r="AH41" s="20"/>
      <c r="AM41" s="23"/>
    </row>
    <row r="42" spans="23:39" x14ac:dyDescent="0.25">
      <c r="W42" s="20"/>
      <c r="Y42" s="20"/>
      <c r="AE42" s="20"/>
      <c r="AF42" s="20"/>
      <c r="AG42" s="20"/>
      <c r="AH42" s="20"/>
      <c r="AM42" s="23"/>
    </row>
    <row r="43" spans="23:39" x14ac:dyDescent="0.25">
      <c r="W43" s="20"/>
      <c r="Y43" s="20"/>
      <c r="AE43" s="20"/>
      <c r="AF43" s="20"/>
      <c r="AG43" s="20"/>
      <c r="AH43" s="20"/>
      <c r="AM43" s="23"/>
    </row>
    <row r="44" spans="23:39" x14ac:dyDescent="0.25">
      <c r="W44" s="20"/>
      <c r="Y44" s="20"/>
      <c r="AE44" s="20"/>
      <c r="AF44" s="20"/>
      <c r="AG44" s="20"/>
      <c r="AH44" s="20"/>
      <c r="AM44" s="23"/>
    </row>
    <row r="45" spans="23:39" x14ac:dyDescent="0.25">
      <c r="W45" s="20"/>
      <c r="Y45" s="20"/>
      <c r="AE45" s="20"/>
      <c r="AF45" s="20"/>
      <c r="AG45" s="20"/>
      <c r="AH45" s="20"/>
      <c r="AM45" s="23"/>
    </row>
    <row r="46" spans="23:39" x14ac:dyDescent="0.25">
      <c r="W46" s="20"/>
      <c r="Y46" s="20"/>
      <c r="AE46" s="20"/>
      <c r="AF46" s="20"/>
      <c r="AG46" s="20"/>
      <c r="AH46" s="20"/>
      <c r="AM46" s="23"/>
    </row>
    <row r="47" spans="23:39" x14ac:dyDescent="0.25">
      <c r="W47" s="20"/>
      <c r="Y47" s="20"/>
      <c r="AE47" s="20"/>
      <c r="AF47" s="20"/>
      <c r="AG47" s="20"/>
      <c r="AH47" s="20"/>
      <c r="AM47" s="23"/>
    </row>
    <row r="48" spans="23:39" x14ac:dyDescent="0.25">
      <c r="W48" s="20"/>
      <c r="Y48" s="20"/>
      <c r="AE48" s="20"/>
      <c r="AF48" s="20"/>
      <c r="AG48" s="20"/>
      <c r="AH48" s="20"/>
      <c r="AM48" s="23"/>
    </row>
    <row r="49" spans="23:39" x14ac:dyDescent="0.25">
      <c r="W49" s="20"/>
      <c r="Y49" s="20"/>
      <c r="AE49" s="20"/>
      <c r="AF49" s="20"/>
      <c r="AG49" s="20"/>
      <c r="AH49" s="20"/>
      <c r="AM49" s="23"/>
    </row>
    <row r="50" spans="23:39" x14ac:dyDescent="0.25">
      <c r="W50" s="20"/>
      <c r="Y50" s="20"/>
      <c r="AE50" s="20"/>
      <c r="AF50" s="20"/>
      <c r="AG50" s="20"/>
      <c r="AH50" s="20"/>
      <c r="AM50" s="23"/>
    </row>
    <row r="51" spans="23:39" x14ac:dyDescent="0.25">
      <c r="W51" s="20"/>
      <c r="Y51" s="20"/>
      <c r="AE51" s="20"/>
      <c r="AF51" s="20"/>
      <c r="AG51" s="20"/>
      <c r="AH51" s="20"/>
      <c r="AM51" s="23"/>
    </row>
    <row r="52" spans="23:39" x14ac:dyDescent="0.25">
      <c r="W52" s="20"/>
      <c r="Y52" s="20"/>
      <c r="AE52" s="20"/>
      <c r="AF52" s="20"/>
      <c r="AG52" s="20"/>
      <c r="AH52" s="20"/>
      <c r="AM52" s="23"/>
    </row>
    <row r="53" spans="23:39" x14ac:dyDescent="0.25">
      <c r="W53" s="20"/>
      <c r="Y53" s="20"/>
      <c r="AE53" s="20"/>
      <c r="AF53" s="20"/>
      <c r="AG53" s="20"/>
      <c r="AH53" s="20"/>
      <c r="AM53" s="23"/>
    </row>
    <row r="54" spans="23:39" x14ac:dyDescent="0.25">
      <c r="W54" s="20"/>
      <c r="Y54" s="20"/>
      <c r="AE54" s="20"/>
      <c r="AF54" s="20"/>
      <c r="AG54" s="20"/>
      <c r="AH54" s="20"/>
      <c r="AM54" s="23"/>
    </row>
    <row r="55" spans="23:39" x14ac:dyDescent="0.25">
      <c r="W55" s="20"/>
      <c r="Y55" s="20"/>
      <c r="AE55" s="20"/>
      <c r="AF55" s="20"/>
      <c r="AG55" s="20"/>
      <c r="AH55" s="20"/>
      <c r="AM55" s="23"/>
    </row>
    <row r="56" spans="23:39" x14ac:dyDescent="0.25">
      <c r="W56" s="20"/>
      <c r="Y56" s="20"/>
      <c r="AE56" s="20"/>
      <c r="AF56" s="20"/>
      <c r="AG56" s="20"/>
      <c r="AH56" s="20"/>
      <c r="AM56" s="23"/>
    </row>
    <row r="57" spans="23:39" x14ac:dyDescent="0.25">
      <c r="W57" s="20"/>
      <c r="Y57" s="20"/>
      <c r="AE57" s="20"/>
      <c r="AF57" s="20"/>
      <c r="AG57" s="20"/>
      <c r="AH57" s="20"/>
      <c r="AM57" s="23"/>
    </row>
    <row r="58" spans="23:39" x14ac:dyDescent="0.25">
      <c r="W58" s="20"/>
      <c r="Y58" s="20"/>
      <c r="AE58" s="20"/>
      <c r="AF58" s="20"/>
      <c r="AG58" s="20"/>
      <c r="AH58" s="20"/>
      <c r="AM58" s="23"/>
    </row>
    <row r="59" spans="23:39" x14ac:dyDescent="0.25">
      <c r="W59" s="20"/>
      <c r="Y59" s="20"/>
      <c r="AE59" s="20"/>
      <c r="AF59" s="20"/>
      <c r="AG59" s="20"/>
      <c r="AH59" s="20"/>
      <c r="AM59" s="23"/>
    </row>
    <row r="60" spans="23:39" x14ac:dyDescent="0.25">
      <c r="W60" s="20"/>
      <c r="Y60" s="20"/>
      <c r="AE60" s="20"/>
      <c r="AF60" s="20"/>
      <c r="AG60" s="20"/>
      <c r="AH60" s="20"/>
      <c r="AM60" s="23"/>
    </row>
    <row r="61" spans="23:39" x14ac:dyDescent="0.25">
      <c r="W61" s="20"/>
      <c r="Y61" s="20"/>
      <c r="AE61" s="20"/>
      <c r="AF61" s="20"/>
      <c r="AG61" s="20"/>
      <c r="AH61" s="20"/>
      <c r="AM61" s="23"/>
    </row>
    <row r="62" spans="23:39" x14ac:dyDescent="0.25">
      <c r="W62" s="20"/>
      <c r="Y62" s="20"/>
      <c r="AE62" s="20"/>
      <c r="AF62" s="20"/>
      <c r="AG62" s="20"/>
      <c r="AH62" s="20"/>
      <c r="AM62" s="23"/>
    </row>
    <row r="63" spans="23:39" x14ac:dyDescent="0.25">
      <c r="W63" s="20"/>
      <c r="Y63" s="20"/>
      <c r="AE63" s="20"/>
      <c r="AF63" s="20"/>
      <c r="AG63" s="20"/>
      <c r="AH63" s="20"/>
      <c r="AM63" s="23"/>
    </row>
    <row r="64" spans="23:39" x14ac:dyDescent="0.25">
      <c r="W64" s="20"/>
      <c r="Y64" s="20"/>
      <c r="AE64" s="20"/>
      <c r="AF64" s="20"/>
      <c r="AG64" s="20"/>
      <c r="AH64" s="20"/>
      <c r="AM64" s="23"/>
    </row>
    <row r="65" spans="23:39" x14ac:dyDescent="0.25">
      <c r="W65" s="20"/>
      <c r="Y65" s="20"/>
      <c r="AE65" s="20"/>
      <c r="AF65" s="20"/>
      <c r="AG65" s="20"/>
      <c r="AH65" s="20"/>
      <c r="AM65" s="23"/>
    </row>
    <row r="66" spans="23:39" x14ac:dyDescent="0.25">
      <c r="W66" s="20"/>
      <c r="Y66" s="20"/>
      <c r="AE66" s="20"/>
      <c r="AF66" s="20"/>
      <c r="AG66" s="20"/>
      <c r="AH66" s="20"/>
      <c r="AM66" s="23"/>
    </row>
    <row r="67" spans="23:39" x14ac:dyDescent="0.25">
      <c r="W67" s="20"/>
      <c r="Y67" s="20"/>
      <c r="AE67" s="20"/>
      <c r="AF67" s="20"/>
      <c r="AG67" s="20"/>
      <c r="AH67" s="20"/>
      <c r="AM67" s="23"/>
    </row>
    <row r="68" spans="23:39" x14ac:dyDescent="0.25">
      <c r="W68" s="20"/>
      <c r="Y68" s="20"/>
      <c r="AE68" s="20"/>
      <c r="AF68" s="20"/>
      <c r="AG68" s="20"/>
      <c r="AH68" s="20"/>
      <c r="AM68" s="23"/>
    </row>
    <row r="69" spans="23:39" x14ac:dyDescent="0.25">
      <c r="W69" s="20"/>
      <c r="Y69" s="20"/>
      <c r="AE69" s="20"/>
      <c r="AF69" s="20"/>
      <c r="AG69" s="20"/>
      <c r="AH69" s="20"/>
      <c r="AM69" s="23"/>
    </row>
    <row r="70" spans="23:39" x14ac:dyDescent="0.25">
      <c r="W70" s="20"/>
      <c r="Y70" s="20"/>
      <c r="AE70" s="20"/>
      <c r="AF70" s="20"/>
      <c r="AG70" s="20"/>
      <c r="AH70" s="20"/>
      <c r="AM70" s="23"/>
    </row>
    <row r="71" spans="23:39" x14ac:dyDescent="0.25">
      <c r="W71" s="20"/>
      <c r="Y71" s="20"/>
      <c r="AE71" s="20"/>
      <c r="AF71" s="20"/>
      <c r="AG71" s="20"/>
      <c r="AH71" s="20"/>
      <c r="AM71" s="23"/>
    </row>
    <row r="72" spans="23:39" x14ac:dyDescent="0.25">
      <c r="W72" s="20"/>
      <c r="Y72" s="20"/>
      <c r="AE72" s="20"/>
      <c r="AF72" s="20"/>
      <c r="AG72" s="20"/>
      <c r="AH72" s="20"/>
      <c r="AM72" s="23"/>
    </row>
    <row r="73" spans="23:39" x14ac:dyDescent="0.25">
      <c r="W73" s="20"/>
      <c r="Y73" s="20"/>
      <c r="AE73" s="20"/>
      <c r="AF73" s="20"/>
      <c r="AG73" s="20"/>
      <c r="AH73" s="20"/>
      <c r="AM73" s="23"/>
    </row>
    <row r="74" spans="23:39" x14ac:dyDescent="0.25">
      <c r="W74" s="20"/>
      <c r="Y74" s="20"/>
      <c r="AE74" s="20"/>
      <c r="AF74" s="20"/>
      <c r="AG74" s="20"/>
      <c r="AH74" s="20"/>
      <c r="AM74" s="23"/>
    </row>
    <row r="75" spans="23:39" x14ac:dyDescent="0.25">
      <c r="W75" s="20"/>
      <c r="Y75" s="20"/>
      <c r="AE75" s="20"/>
      <c r="AF75" s="20"/>
      <c r="AG75" s="20"/>
      <c r="AH75" s="20"/>
      <c r="AM75" s="23"/>
    </row>
    <row r="76" spans="23:39" x14ac:dyDescent="0.25">
      <c r="W76" s="20"/>
      <c r="Y76" s="20"/>
      <c r="AE76" s="20"/>
      <c r="AF76" s="20"/>
      <c r="AG76" s="20"/>
      <c r="AH76" s="20"/>
      <c r="AM76" s="23"/>
    </row>
    <row r="77" spans="23:39" x14ac:dyDescent="0.25">
      <c r="W77" s="20"/>
      <c r="Y77" s="20"/>
      <c r="AE77" s="20"/>
      <c r="AF77" s="20"/>
      <c r="AG77" s="20"/>
      <c r="AH77" s="20"/>
      <c r="AM77" s="23"/>
    </row>
    <row r="78" spans="23:39" x14ac:dyDescent="0.25">
      <c r="W78" s="20"/>
      <c r="Y78" s="20"/>
      <c r="AE78" s="20"/>
      <c r="AF78" s="20"/>
      <c r="AG78" s="20"/>
      <c r="AH78" s="20"/>
      <c r="AM78" s="23"/>
    </row>
    <row r="79" spans="23:39" x14ac:dyDescent="0.25">
      <c r="W79" s="20"/>
      <c r="Y79" s="20"/>
      <c r="AE79" s="20"/>
      <c r="AF79" s="20"/>
      <c r="AG79" s="20"/>
      <c r="AH79" s="20"/>
      <c r="AM79" s="23"/>
    </row>
    <row r="80" spans="23:39" x14ac:dyDescent="0.25">
      <c r="W80" s="20"/>
      <c r="Y80" s="20"/>
      <c r="AE80" s="20"/>
      <c r="AF80" s="20"/>
      <c r="AG80" s="20"/>
      <c r="AH80" s="20"/>
      <c r="AM80" s="23"/>
    </row>
    <row r="81" spans="23:39" x14ac:dyDescent="0.25">
      <c r="W81" s="20"/>
      <c r="Y81" s="20"/>
      <c r="AE81" s="20"/>
      <c r="AF81" s="20"/>
      <c r="AG81" s="20"/>
      <c r="AH81" s="20"/>
      <c r="AM81" s="23"/>
    </row>
    <row r="82" spans="23:39" x14ac:dyDescent="0.25">
      <c r="W82" s="20"/>
      <c r="Y82" s="20"/>
      <c r="AE82" s="20"/>
      <c r="AF82" s="20"/>
      <c r="AG82" s="20"/>
      <c r="AH82" s="20"/>
      <c r="AM82" s="23"/>
    </row>
    <row r="83" spans="23:39" x14ac:dyDescent="0.25">
      <c r="W83" s="20"/>
      <c r="Y83" s="20"/>
      <c r="AE83" s="20"/>
      <c r="AF83" s="20"/>
      <c r="AG83" s="20"/>
      <c r="AH83" s="20"/>
      <c r="AM83" s="23"/>
    </row>
    <row r="84" spans="23:39" x14ac:dyDescent="0.25">
      <c r="W84" s="20"/>
      <c r="Y84" s="20"/>
      <c r="AE84" s="20"/>
      <c r="AF84" s="20"/>
      <c r="AG84" s="20"/>
      <c r="AH84" s="20"/>
      <c r="AM84" s="23"/>
    </row>
    <row r="85" spans="23:39" x14ac:dyDescent="0.25">
      <c r="W85" s="20"/>
      <c r="Y85" s="20"/>
      <c r="AE85" s="20"/>
      <c r="AF85" s="20"/>
      <c r="AG85" s="20"/>
      <c r="AH85" s="20"/>
      <c r="AM85" s="23"/>
    </row>
    <row r="86" spans="23:39" x14ac:dyDescent="0.25">
      <c r="W86" s="20"/>
      <c r="Y86" s="20"/>
      <c r="AE86" s="20"/>
      <c r="AF86" s="20"/>
      <c r="AG86" s="20"/>
      <c r="AH86" s="20"/>
      <c r="AM86" s="23"/>
    </row>
    <row r="87" spans="23:39" x14ac:dyDescent="0.25">
      <c r="W87" s="20"/>
      <c r="Y87" s="20"/>
      <c r="AE87" s="20"/>
      <c r="AF87" s="20"/>
      <c r="AG87" s="20"/>
      <c r="AH87" s="20"/>
      <c r="AM87" s="23"/>
    </row>
    <row r="88" spans="23:39" x14ac:dyDescent="0.25">
      <c r="W88" s="20"/>
      <c r="Y88" s="20"/>
      <c r="AE88" s="20"/>
      <c r="AF88" s="20"/>
      <c r="AG88" s="20"/>
      <c r="AH88" s="20"/>
      <c r="AM88" s="23"/>
    </row>
    <row r="89" spans="23:39" x14ac:dyDescent="0.25">
      <c r="W89" s="20"/>
      <c r="Y89" s="20"/>
      <c r="AE89" s="20"/>
      <c r="AF89" s="20"/>
      <c r="AG89" s="20"/>
      <c r="AH89" s="20"/>
      <c r="AM89" s="23"/>
    </row>
    <row r="90" spans="23:39" x14ac:dyDescent="0.25">
      <c r="W90" s="20"/>
      <c r="Y90" s="20"/>
      <c r="AE90" s="20"/>
      <c r="AF90" s="20"/>
      <c r="AG90" s="20"/>
      <c r="AH90" s="20"/>
      <c r="AM90" s="23"/>
    </row>
    <row r="91" spans="23:39" x14ac:dyDescent="0.25">
      <c r="W91" s="20"/>
      <c r="Y91" s="20"/>
      <c r="AE91" s="20"/>
      <c r="AF91" s="20"/>
      <c r="AG91" s="20"/>
      <c r="AH91" s="20"/>
      <c r="AM91" s="23"/>
    </row>
    <row r="92" spans="23:39" x14ac:dyDescent="0.25">
      <c r="W92" s="20"/>
      <c r="Y92" s="20"/>
      <c r="AE92" s="20"/>
      <c r="AF92" s="20"/>
      <c r="AG92" s="20"/>
      <c r="AH92" s="20"/>
      <c r="AM92" s="23"/>
    </row>
    <row r="93" spans="23:39" x14ac:dyDescent="0.25">
      <c r="W93" s="20"/>
      <c r="Y93" s="20"/>
      <c r="AE93" s="20"/>
      <c r="AF93" s="20"/>
      <c r="AG93" s="20"/>
      <c r="AH93" s="20"/>
      <c r="AM93" s="23"/>
    </row>
    <row r="94" spans="23:39" x14ac:dyDescent="0.25">
      <c r="W94" s="20"/>
      <c r="Y94" s="20"/>
      <c r="AE94" s="20"/>
      <c r="AF94" s="20"/>
      <c r="AG94" s="20"/>
      <c r="AH94" s="20"/>
      <c r="AM94" s="23"/>
    </row>
    <row r="95" spans="23:39" x14ac:dyDescent="0.25">
      <c r="W95" s="20"/>
      <c r="Y95" s="20"/>
      <c r="AE95" s="20"/>
      <c r="AF95" s="20"/>
      <c r="AG95" s="20"/>
      <c r="AH95" s="20"/>
      <c r="AM95" s="23"/>
    </row>
    <row r="96" spans="23:39" x14ac:dyDescent="0.25">
      <c r="W96" s="20"/>
      <c r="Y96" s="20"/>
      <c r="AE96" s="20"/>
      <c r="AF96" s="20"/>
      <c r="AG96" s="20"/>
      <c r="AH96" s="20"/>
      <c r="AM96" s="23"/>
    </row>
    <row r="97" spans="23:39" x14ac:dyDescent="0.25">
      <c r="W97" s="20"/>
      <c r="Y97" s="20"/>
      <c r="AE97" s="20"/>
      <c r="AF97" s="20"/>
      <c r="AG97" s="20"/>
      <c r="AH97" s="20"/>
      <c r="AM97" s="23"/>
    </row>
    <row r="98" spans="23:39" x14ac:dyDescent="0.25">
      <c r="W98" s="20"/>
      <c r="Y98" s="20"/>
      <c r="AE98" s="20"/>
      <c r="AF98" s="20"/>
      <c r="AG98" s="20"/>
      <c r="AH98" s="20"/>
      <c r="AM98" s="23"/>
    </row>
    <row r="99" spans="23:39" x14ac:dyDescent="0.25">
      <c r="W99" s="20"/>
      <c r="Y99" s="20"/>
      <c r="AE99" s="20"/>
      <c r="AF99" s="20"/>
      <c r="AG99" s="20"/>
      <c r="AH99" s="20"/>
      <c r="AM99" s="23"/>
    </row>
    <row r="100" spans="23:39" x14ac:dyDescent="0.25">
      <c r="W100" s="20"/>
      <c r="Y100" s="20"/>
      <c r="AE100" s="20"/>
      <c r="AF100" s="20"/>
      <c r="AG100" s="20"/>
      <c r="AH100" s="20"/>
      <c r="AM100" s="23"/>
    </row>
    <row r="101" spans="23:39" x14ac:dyDescent="0.25">
      <c r="W101" s="20"/>
      <c r="Y101" s="20"/>
      <c r="AE101" s="20"/>
      <c r="AF101" s="20"/>
      <c r="AG101" s="20"/>
      <c r="AH101" s="20"/>
      <c r="AM101" s="23"/>
    </row>
    <row r="102" spans="23:39" x14ac:dyDescent="0.25">
      <c r="W102" s="20"/>
      <c r="Y102" s="20"/>
      <c r="AE102" s="20"/>
      <c r="AF102" s="20"/>
      <c r="AG102" s="20"/>
      <c r="AH102" s="20"/>
      <c r="AM102" s="23"/>
    </row>
    <row r="103" spans="23:39" x14ac:dyDescent="0.25">
      <c r="W103" s="20"/>
      <c r="Y103" s="20"/>
      <c r="AE103" s="20"/>
      <c r="AF103" s="20"/>
      <c r="AG103" s="20"/>
      <c r="AH103" s="20"/>
      <c r="AM103" s="23"/>
    </row>
    <row r="104" spans="23:39" x14ac:dyDescent="0.25">
      <c r="W104" s="20"/>
      <c r="Y104" s="20"/>
      <c r="AE104" s="20"/>
      <c r="AF104" s="20"/>
      <c r="AG104" s="20"/>
      <c r="AH104" s="20"/>
      <c r="AM104" s="23"/>
    </row>
    <row r="105" spans="23:39" x14ac:dyDescent="0.25">
      <c r="W105" s="20"/>
      <c r="Y105" s="20"/>
      <c r="AE105" s="20"/>
      <c r="AF105" s="20"/>
      <c r="AG105" s="20"/>
      <c r="AH105" s="20"/>
      <c r="AM105" s="23"/>
    </row>
    <row r="106" spans="23:39" x14ac:dyDescent="0.25">
      <c r="W106" s="20"/>
      <c r="Y106" s="20"/>
      <c r="AE106" s="20"/>
      <c r="AF106" s="20"/>
      <c r="AG106" s="20"/>
      <c r="AH106" s="20"/>
      <c r="AM106" s="23"/>
    </row>
    <row r="107" spans="23:39" x14ac:dyDescent="0.25">
      <c r="W107" s="20"/>
      <c r="Y107" s="20"/>
      <c r="AE107" s="20"/>
      <c r="AF107" s="20"/>
      <c r="AG107" s="20"/>
      <c r="AH107" s="20"/>
      <c r="AM107" s="23"/>
    </row>
    <row r="108" spans="23:39" x14ac:dyDescent="0.25">
      <c r="W108" s="20"/>
      <c r="Y108" s="20"/>
      <c r="AE108" s="20"/>
      <c r="AF108" s="20"/>
      <c r="AG108" s="20"/>
      <c r="AH108" s="20"/>
      <c r="AM108" s="23"/>
    </row>
    <row r="109" spans="23:39" x14ac:dyDescent="0.25">
      <c r="W109" s="20"/>
      <c r="Y109" s="20"/>
      <c r="AE109" s="20"/>
      <c r="AF109" s="20"/>
      <c r="AG109" s="20"/>
      <c r="AH109" s="20"/>
      <c r="AM109" s="23"/>
    </row>
    <row r="110" spans="23:39" x14ac:dyDescent="0.25">
      <c r="W110" s="20"/>
      <c r="Y110" s="20"/>
      <c r="AE110" s="20"/>
      <c r="AF110" s="20"/>
      <c r="AG110" s="20"/>
      <c r="AH110" s="20"/>
      <c r="AM110" s="23"/>
    </row>
    <row r="111" spans="23:39" x14ac:dyDescent="0.25">
      <c r="W111" s="20"/>
      <c r="Y111" s="20"/>
      <c r="AE111" s="20"/>
      <c r="AF111" s="20"/>
      <c r="AG111" s="20"/>
      <c r="AH111" s="20"/>
      <c r="AM111" s="23"/>
    </row>
    <row r="112" spans="23:39" x14ac:dyDescent="0.25">
      <c r="W112" s="20"/>
      <c r="Y112" s="20"/>
      <c r="AE112" s="20"/>
      <c r="AF112" s="20"/>
      <c r="AG112" s="20"/>
      <c r="AH112" s="20"/>
      <c r="AM112" s="23"/>
    </row>
    <row r="113" spans="23:39" x14ac:dyDescent="0.25">
      <c r="W113" s="20"/>
      <c r="Y113" s="20"/>
      <c r="AE113" s="20"/>
      <c r="AF113" s="20"/>
      <c r="AG113" s="20"/>
      <c r="AH113" s="20"/>
      <c r="AM113" s="23"/>
    </row>
    <row r="114" spans="23:39" x14ac:dyDescent="0.25">
      <c r="W114" s="20"/>
      <c r="Y114" s="20"/>
      <c r="AE114" s="20"/>
      <c r="AF114" s="20"/>
      <c r="AG114" s="20"/>
      <c r="AH114" s="20"/>
      <c r="AM114" s="23"/>
    </row>
    <row r="115" spans="23:39" x14ac:dyDescent="0.25">
      <c r="W115" s="20"/>
      <c r="Y115" s="20"/>
      <c r="AE115" s="20"/>
      <c r="AF115" s="20"/>
      <c r="AG115" s="20"/>
      <c r="AH115" s="20"/>
      <c r="AM115" s="23"/>
    </row>
    <row r="116" spans="23:39" x14ac:dyDescent="0.25">
      <c r="W116" s="20"/>
      <c r="Y116" s="20"/>
      <c r="AE116" s="20"/>
      <c r="AF116" s="20"/>
      <c r="AG116" s="20"/>
      <c r="AH116" s="20"/>
      <c r="AM116" s="23"/>
    </row>
    <row r="117" spans="23:39" x14ac:dyDescent="0.25">
      <c r="W117" s="20"/>
      <c r="Y117" s="20"/>
      <c r="AE117" s="20"/>
      <c r="AF117" s="20"/>
      <c r="AG117" s="20"/>
      <c r="AH117" s="20"/>
      <c r="AM117" s="23"/>
    </row>
    <row r="118" spans="23:39" x14ac:dyDescent="0.25">
      <c r="W118" s="20"/>
      <c r="Y118" s="20"/>
      <c r="AE118" s="20"/>
      <c r="AF118" s="20"/>
      <c r="AG118" s="20"/>
      <c r="AH118" s="20"/>
      <c r="AM118" s="23"/>
    </row>
    <row r="119" spans="23:39" x14ac:dyDescent="0.25">
      <c r="W119" s="20"/>
      <c r="Y119" s="20"/>
      <c r="AE119" s="20"/>
      <c r="AF119" s="20"/>
      <c r="AG119" s="20"/>
      <c r="AH119" s="20"/>
      <c r="AM119" s="23"/>
    </row>
    <row r="120" spans="23:39" x14ac:dyDescent="0.25">
      <c r="W120" s="20"/>
      <c r="Y120" s="20"/>
      <c r="AE120" s="20"/>
      <c r="AF120" s="20"/>
      <c r="AG120" s="20"/>
      <c r="AH120" s="20"/>
      <c r="AM120" s="23"/>
    </row>
    <row r="121" spans="23:39" x14ac:dyDescent="0.25">
      <c r="W121" s="20"/>
      <c r="Y121" s="20"/>
      <c r="AE121" s="20"/>
      <c r="AF121" s="20"/>
      <c r="AG121" s="20"/>
      <c r="AH121" s="20"/>
      <c r="AM121" s="23"/>
    </row>
    <row r="122" spans="23:39" x14ac:dyDescent="0.25">
      <c r="W122" s="20"/>
      <c r="Y122" s="20"/>
      <c r="AE122" s="20"/>
      <c r="AF122" s="20"/>
      <c r="AG122" s="20"/>
      <c r="AH122" s="20"/>
      <c r="AM122" s="23"/>
    </row>
    <row r="123" spans="23:39" x14ac:dyDescent="0.25">
      <c r="W123" s="20"/>
      <c r="Y123" s="20"/>
      <c r="AE123" s="20"/>
      <c r="AF123" s="20"/>
      <c r="AG123" s="20"/>
      <c r="AH123" s="20"/>
      <c r="AM123" s="23"/>
    </row>
    <row r="124" spans="23:39" x14ac:dyDescent="0.25">
      <c r="W124" s="20"/>
      <c r="Y124" s="20"/>
      <c r="AE124" s="20"/>
      <c r="AF124" s="20"/>
      <c r="AG124" s="20"/>
      <c r="AH124" s="20"/>
      <c r="AM124" s="23"/>
    </row>
    <row r="125" spans="23:39" x14ac:dyDescent="0.25">
      <c r="W125" s="20"/>
      <c r="Y125" s="20"/>
      <c r="AE125" s="20"/>
      <c r="AF125" s="20"/>
      <c r="AG125" s="20"/>
      <c r="AH125" s="20"/>
      <c r="AM125" s="23"/>
    </row>
    <row r="126" spans="23:39" x14ac:dyDescent="0.25">
      <c r="W126" s="20"/>
      <c r="Y126" s="20"/>
      <c r="AE126" s="20"/>
      <c r="AF126" s="20"/>
      <c r="AG126" s="20"/>
      <c r="AH126" s="20"/>
      <c r="AM126" s="23"/>
    </row>
    <row r="127" spans="23:39" x14ac:dyDescent="0.25">
      <c r="W127" s="20"/>
      <c r="Y127" s="20"/>
      <c r="AE127" s="20"/>
      <c r="AF127" s="20"/>
      <c r="AG127" s="20"/>
      <c r="AH127" s="20"/>
      <c r="AM127" s="23"/>
    </row>
    <row r="128" spans="23:39" x14ac:dyDescent="0.25">
      <c r="W128" s="20"/>
      <c r="Y128" s="20"/>
      <c r="AE128" s="20"/>
      <c r="AF128" s="20"/>
      <c r="AG128" s="20"/>
      <c r="AH128" s="20"/>
      <c r="AM128" s="23"/>
    </row>
    <row r="129" spans="23:39" x14ac:dyDescent="0.25">
      <c r="W129" s="20"/>
      <c r="Y129" s="20"/>
      <c r="AE129" s="20"/>
      <c r="AF129" s="20"/>
      <c r="AG129" s="20"/>
      <c r="AH129" s="20"/>
      <c r="AM129" s="23"/>
    </row>
    <row r="130" spans="23:39" x14ac:dyDescent="0.25">
      <c r="W130" s="20"/>
      <c r="Y130" s="20"/>
      <c r="AE130" s="20"/>
      <c r="AF130" s="20"/>
      <c r="AG130" s="20"/>
      <c r="AH130" s="20"/>
      <c r="AM130" s="23"/>
    </row>
    <row r="131" spans="23:39" x14ac:dyDescent="0.25">
      <c r="W131" s="20"/>
      <c r="Y131" s="20"/>
      <c r="AE131" s="20"/>
      <c r="AF131" s="20"/>
      <c r="AG131" s="20"/>
      <c r="AH131" s="20"/>
      <c r="AM131" s="23"/>
    </row>
    <row r="132" spans="23:39" x14ac:dyDescent="0.25">
      <c r="W132" s="20"/>
      <c r="Y132" s="20"/>
      <c r="AE132" s="20"/>
      <c r="AF132" s="20"/>
      <c r="AG132" s="20"/>
      <c r="AH132" s="20"/>
      <c r="AM132" s="23"/>
    </row>
    <row r="133" spans="23:39" x14ac:dyDescent="0.25">
      <c r="W133" s="20"/>
      <c r="Y133" s="20"/>
      <c r="AE133" s="20"/>
      <c r="AF133" s="20"/>
      <c r="AG133" s="20"/>
      <c r="AH133" s="20"/>
      <c r="AM133" s="23"/>
    </row>
    <row r="134" spans="23:39" x14ac:dyDescent="0.25">
      <c r="W134" s="20"/>
      <c r="Y134" s="20"/>
      <c r="AE134" s="20"/>
      <c r="AF134" s="20"/>
      <c r="AG134" s="20"/>
      <c r="AH134" s="20"/>
      <c r="AM134" s="23"/>
    </row>
    <row r="135" spans="23:39" x14ac:dyDescent="0.25">
      <c r="W135" s="20"/>
      <c r="Y135" s="20"/>
      <c r="AE135" s="20"/>
      <c r="AF135" s="20"/>
      <c r="AG135" s="20"/>
      <c r="AH135" s="20"/>
      <c r="AM135" s="23"/>
    </row>
    <row r="136" spans="23:39" x14ac:dyDescent="0.25">
      <c r="W136" s="20"/>
      <c r="Y136" s="20"/>
      <c r="AE136" s="20"/>
      <c r="AF136" s="20"/>
      <c r="AG136" s="20"/>
      <c r="AH136" s="20"/>
      <c r="AM136" s="23"/>
    </row>
    <row r="137" spans="23:39" x14ac:dyDescent="0.25">
      <c r="W137" s="20"/>
      <c r="Y137" s="20"/>
      <c r="AE137" s="20"/>
      <c r="AF137" s="20"/>
      <c r="AG137" s="20"/>
      <c r="AH137" s="20"/>
      <c r="AM137" s="23"/>
    </row>
    <row r="138" spans="23:39" x14ac:dyDescent="0.25">
      <c r="W138" s="20"/>
      <c r="Y138" s="20"/>
      <c r="AE138" s="20"/>
      <c r="AF138" s="20"/>
      <c r="AG138" s="20"/>
      <c r="AH138" s="20"/>
      <c r="AM138" s="23"/>
    </row>
    <row r="139" spans="23:39" x14ac:dyDescent="0.25">
      <c r="W139" s="20"/>
      <c r="Y139" s="20"/>
      <c r="AE139" s="20"/>
      <c r="AF139" s="20"/>
      <c r="AG139" s="20"/>
      <c r="AH139" s="20"/>
      <c r="AM139" s="23"/>
    </row>
    <row r="140" spans="23:39" x14ac:dyDescent="0.25">
      <c r="W140" s="20"/>
      <c r="Y140" s="20"/>
      <c r="AE140" s="20"/>
      <c r="AF140" s="20"/>
      <c r="AG140" s="20"/>
      <c r="AH140" s="20"/>
      <c r="AM140" s="23"/>
    </row>
    <row r="141" spans="23:39" x14ac:dyDescent="0.25">
      <c r="W141" s="20"/>
      <c r="Y141" s="20"/>
      <c r="AE141" s="20"/>
      <c r="AF141" s="20"/>
      <c r="AG141" s="20"/>
      <c r="AH141" s="20"/>
      <c r="AM141" s="23"/>
    </row>
    <row r="142" spans="23:39" x14ac:dyDescent="0.25">
      <c r="W142" s="20"/>
      <c r="Y142" s="20"/>
      <c r="AE142" s="20"/>
      <c r="AF142" s="20"/>
      <c r="AG142" s="20"/>
      <c r="AH142" s="20"/>
      <c r="AM142" s="23"/>
    </row>
    <row r="143" spans="23:39" x14ac:dyDescent="0.25">
      <c r="W143" s="20"/>
      <c r="Y143" s="20"/>
      <c r="AE143" s="20"/>
      <c r="AF143" s="20"/>
      <c r="AG143" s="20"/>
      <c r="AH143" s="20"/>
      <c r="AM143" s="23"/>
    </row>
    <row r="144" spans="23:39" x14ac:dyDescent="0.25">
      <c r="W144" s="20"/>
      <c r="Y144" s="20"/>
      <c r="AE144" s="20"/>
      <c r="AF144" s="20"/>
      <c r="AG144" s="20"/>
      <c r="AH144" s="20"/>
      <c r="AM144" s="23"/>
    </row>
    <row r="145" spans="23:39" x14ac:dyDescent="0.25">
      <c r="W145" s="20"/>
      <c r="Y145" s="20"/>
      <c r="AE145" s="20"/>
      <c r="AF145" s="20"/>
      <c r="AG145" s="20"/>
      <c r="AH145" s="20"/>
      <c r="AM145" s="23"/>
    </row>
    <row r="146" spans="23:39" x14ac:dyDescent="0.25">
      <c r="W146" s="20"/>
      <c r="Y146" s="20"/>
      <c r="AE146" s="20"/>
      <c r="AF146" s="20"/>
      <c r="AG146" s="20"/>
      <c r="AH146" s="20"/>
      <c r="AM146" s="23"/>
    </row>
    <row r="147" spans="23:39" x14ac:dyDescent="0.25">
      <c r="W147" s="20"/>
      <c r="Y147" s="20"/>
      <c r="AE147" s="20"/>
      <c r="AF147" s="20"/>
      <c r="AG147" s="20"/>
      <c r="AH147" s="20"/>
      <c r="AM147" s="23"/>
    </row>
    <row r="148" spans="23:39" x14ac:dyDescent="0.25">
      <c r="W148" s="20"/>
      <c r="Y148" s="20"/>
      <c r="AE148" s="20"/>
      <c r="AF148" s="20"/>
      <c r="AG148" s="20"/>
      <c r="AH148" s="20"/>
      <c r="AM148" s="23"/>
    </row>
    <row r="149" spans="23:39" x14ac:dyDescent="0.25">
      <c r="W149" s="20"/>
      <c r="Y149" s="20"/>
      <c r="AE149" s="20"/>
      <c r="AF149" s="20"/>
      <c r="AG149" s="20"/>
      <c r="AH149" s="20"/>
      <c r="AM149" s="23"/>
    </row>
    <row r="150" spans="23:39" x14ac:dyDescent="0.25">
      <c r="W150" s="20"/>
      <c r="Y150" s="20"/>
      <c r="AE150" s="20"/>
      <c r="AF150" s="20"/>
      <c r="AG150" s="20"/>
      <c r="AH150" s="20"/>
      <c r="AM150" s="23"/>
    </row>
    <row r="151" spans="23:39" x14ac:dyDescent="0.25">
      <c r="W151" s="20"/>
      <c r="Y151" s="20"/>
      <c r="AE151" s="20"/>
      <c r="AF151" s="20"/>
      <c r="AG151" s="20"/>
      <c r="AH151" s="20"/>
      <c r="AM151" s="23"/>
    </row>
    <row r="152" spans="23:39" x14ac:dyDescent="0.25">
      <c r="W152" s="20"/>
      <c r="Y152" s="20"/>
      <c r="AE152" s="20"/>
      <c r="AF152" s="20"/>
      <c r="AG152" s="20"/>
      <c r="AH152" s="20"/>
      <c r="AM152" s="23"/>
    </row>
    <row r="153" spans="23:39" x14ac:dyDescent="0.25">
      <c r="W153" s="20"/>
      <c r="Y153" s="20"/>
      <c r="AE153" s="20"/>
      <c r="AF153" s="20"/>
      <c r="AG153" s="20"/>
      <c r="AH153" s="20"/>
      <c r="AM153" s="23"/>
    </row>
    <row r="154" spans="23:39" x14ac:dyDescent="0.25">
      <c r="W154" s="20"/>
      <c r="Y154" s="20"/>
      <c r="AE154" s="20"/>
      <c r="AF154" s="20"/>
      <c r="AG154" s="20"/>
      <c r="AH154" s="20"/>
      <c r="AM154" s="23"/>
    </row>
    <row r="155" spans="23:39" x14ac:dyDescent="0.25">
      <c r="W155" s="20"/>
      <c r="Y155" s="20"/>
      <c r="AE155" s="20"/>
      <c r="AF155" s="20"/>
      <c r="AG155" s="20"/>
      <c r="AH155" s="20"/>
      <c r="AM155" s="23"/>
    </row>
    <row r="156" spans="23:39" x14ac:dyDescent="0.25">
      <c r="W156" s="20"/>
      <c r="Y156" s="20"/>
      <c r="AE156" s="20"/>
      <c r="AF156" s="20"/>
      <c r="AG156" s="20"/>
      <c r="AH156" s="20"/>
      <c r="AM156" s="23"/>
    </row>
    <row r="157" spans="23:39" x14ac:dyDescent="0.25">
      <c r="W157" s="20"/>
      <c r="Y157" s="20"/>
      <c r="AE157" s="20"/>
      <c r="AF157" s="20"/>
      <c r="AG157" s="20"/>
      <c r="AH157" s="20"/>
      <c r="AM157" s="23"/>
    </row>
    <row r="158" spans="23:39" x14ac:dyDescent="0.25">
      <c r="W158" s="20"/>
      <c r="Y158" s="20"/>
      <c r="AE158" s="20"/>
      <c r="AF158" s="20"/>
      <c r="AG158" s="20"/>
      <c r="AH158" s="20"/>
      <c r="AM158" s="23"/>
    </row>
    <row r="159" spans="23:39" x14ac:dyDescent="0.25">
      <c r="W159" s="20"/>
      <c r="Y159" s="20"/>
      <c r="AE159" s="20"/>
      <c r="AF159" s="20"/>
      <c r="AG159" s="20"/>
      <c r="AH159" s="20"/>
      <c r="AM159" s="23"/>
    </row>
    <row r="160" spans="23:39" x14ac:dyDescent="0.25">
      <c r="W160" s="20"/>
      <c r="Y160" s="20"/>
      <c r="AE160" s="20"/>
      <c r="AF160" s="20"/>
      <c r="AG160" s="20"/>
      <c r="AH160" s="20"/>
      <c r="AM160" s="23"/>
    </row>
    <row r="161" spans="23:39" x14ac:dyDescent="0.25">
      <c r="W161" s="20"/>
      <c r="Y161" s="20"/>
      <c r="AE161" s="20"/>
      <c r="AF161" s="20"/>
      <c r="AG161" s="20"/>
      <c r="AH161" s="20"/>
      <c r="AM161" s="23"/>
    </row>
    <row r="162" spans="23:39" x14ac:dyDescent="0.25">
      <c r="W162" s="20"/>
      <c r="Y162" s="20"/>
      <c r="AE162" s="20"/>
      <c r="AF162" s="20"/>
      <c r="AG162" s="20"/>
      <c r="AH162" s="20"/>
      <c r="AM162" s="23"/>
    </row>
    <row r="163" spans="23:39" x14ac:dyDescent="0.25">
      <c r="W163" s="20"/>
      <c r="Y163" s="20"/>
      <c r="AE163" s="20"/>
      <c r="AF163" s="20"/>
      <c r="AG163" s="20"/>
      <c r="AH163" s="20"/>
      <c r="AM163" s="23"/>
    </row>
    <row r="164" spans="23:39" x14ac:dyDescent="0.25">
      <c r="W164" s="20"/>
      <c r="Y164" s="20"/>
      <c r="AE164" s="20"/>
      <c r="AF164" s="20"/>
      <c r="AG164" s="20"/>
      <c r="AH164" s="20"/>
      <c r="AM164" s="23"/>
    </row>
    <row r="165" spans="23:39" x14ac:dyDescent="0.25">
      <c r="W165" s="20"/>
      <c r="Y165" s="20"/>
      <c r="AE165" s="20"/>
      <c r="AF165" s="20"/>
      <c r="AG165" s="20"/>
      <c r="AH165" s="20"/>
      <c r="AM165" s="23"/>
    </row>
    <row r="166" spans="23:39" x14ac:dyDescent="0.25">
      <c r="W166" s="20"/>
      <c r="Y166" s="20"/>
      <c r="AE166" s="20"/>
      <c r="AF166" s="20"/>
      <c r="AG166" s="20"/>
      <c r="AH166" s="20"/>
      <c r="AM166" s="23"/>
    </row>
    <row r="167" spans="23:39" x14ac:dyDescent="0.25">
      <c r="W167" s="20"/>
      <c r="Y167" s="20"/>
      <c r="AE167" s="20"/>
      <c r="AF167" s="20"/>
      <c r="AG167" s="20"/>
      <c r="AH167" s="20"/>
      <c r="AM167" s="23"/>
    </row>
    <row r="168" spans="23:39" x14ac:dyDescent="0.25">
      <c r="W168" s="20"/>
      <c r="Y168" s="20"/>
      <c r="AE168" s="20"/>
      <c r="AF168" s="20"/>
      <c r="AG168" s="20"/>
      <c r="AH168" s="20"/>
      <c r="AM168" s="23"/>
    </row>
    <row r="169" spans="23:39" x14ac:dyDescent="0.25">
      <c r="W169" s="20"/>
      <c r="Y169" s="20"/>
      <c r="AE169" s="20"/>
      <c r="AF169" s="20"/>
      <c r="AG169" s="20"/>
      <c r="AH169" s="20"/>
      <c r="AM169" s="23"/>
    </row>
    <row r="170" spans="23:39" x14ac:dyDescent="0.25">
      <c r="W170" s="20"/>
      <c r="Y170" s="20"/>
      <c r="AE170" s="20"/>
      <c r="AF170" s="20"/>
      <c r="AG170" s="20"/>
      <c r="AH170" s="20"/>
      <c r="AM170" s="23"/>
    </row>
    <row r="171" spans="23:39" x14ac:dyDescent="0.25">
      <c r="W171" s="20"/>
      <c r="Y171" s="20"/>
      <c r="AE171" s="20"/>
      <c r="AF171" s="20"/>
      <c r="AG171" s="20"/>
      <c r="AH171" s="20"/>
      <c r="AM171" s="23"/>
    </row>
    <row r="172" spans="23:39" x14ac:dyDescent="0.25">
      <c r="W172" s="20"/>
      <c r="Y172" s="20"/>
      <c r="AE172" s="20"/>
      <c r="AF172" s="20"/>
      <c r="AG172" s="20"/>
      <c r="AH172" s="20"/>
      <c r="AM172" s="23"/>
    </row>
    <row r="173" spans="23:39" x14ac:dyDescent="0.25">
      <c r="W173" s="20"/>
      <c r="Y173" s="20"/>
      <c r="AE173" s="20"/>
      <c r="AF173" s="20"/>
      <c r="AG173" s="20"/>
      <c r="AH173" s="20"/>
      <c r="AM173" s="23"/>
    </row>
    <row r="174" spans="23:39" x14ac:dyDescent="0.25">
      <c r="W174" s="20"/>
      <c r="Y174" s="20"/>
      <c r="AE174" s="20"/>
      <c r="AF174" s="20"/>
      <c r="AG174" s="20"/>
      <c r="AH174" s="20"/>
      <c r="AM174" s="23"/>
    </row>
    <row r="175" spans="23:39" x14ac:dyDescent="0.25">
      <c r="W175" s="20"/>
      <c r="Y175" s="20"/>
      <c r="AE175" s="20"/>
      <c r="AF175" s="20"/>
      <c r="AG175" s="20"/>
      <c r="AH175" s="20"/>
      <c r="AM175" s="23"/>
    </row>
    <row r="176" spans="23:39" x14ac:dyDescent="0.25">
      <c r="W176" s="20"/>
      <c r="Y176" s="20"/>
      <c r="AE176" s="20"/>
      <c r="AF176" s="20"/>
      <c r="AG176" s="20"/>
      <c r="AH176" s="20"/>
      <c r="AM176" s="23"/>
    </row>
    <row r="177" spans="23:39" x14ac:dyDescent="0.25">
      <c r="W177" s="20"/>
      <c r="Y177" s="20"/>
      <c r="AE177" s="20"/>
      <c r="AF177" s="20"/>
      <c r="AG177" s="20"/>
      <c r="AH177" s="20"/>
      <c r="AM177" s="23"/>
    </row>
    <row r="178" spans="23:39" x14ac:dyDescent="0.25">
      <c r="W178" s="20"/>
      <c r="Y178" s="20"/>
      <c r="AE178" s="20"/>
      <c r="AF178" s="20"/>
      <c r="AG178" s="20"/>
      <c r="AH178" s="20"/>
      <c r="AM178" s="23"/>
    </row>
    <row r="179" spans="23:39" x14ac:dyDescent="0.25">
      <c r="W179" s="20"/>
      <c r="Y179" s="20"/>
      <c r="AE179" s="20"/>
      <c r="AF179" s="20"/>
      <c r="AG179" s="20"/>
      <c r="AH179" s="20"/>
      <c r="AM179" s="23"/>
    </row>
    <row r="180" spans="23:39" x14ac:dyDescent="0.25">
      <c r="W180" s="20"/>
      <c r="Y180" s="20"/>
      <c r="AE180" s="20"/>
      <c r="AF180" s="20"/>
      <c r="AG180" s="20"/>
      <c r="AH180" s="20"/>
      <c r="AM180" s="23"/>
    </row>
    <row r="181" spans="23:39" x14ac:dyDescent="0.25">
      <c r="W181" s="20"/>
      <c r="Y181" s="20"/>
      <c r="AE181" s="20"/>
      <c r="AF181" s="20"/>
      <c r="AG181" s="20"/>
      <c r="AH181" s="20"/>
      <c r="AM181" s="23"/>
    </row>
    <row r="182" spans="23:39" x14ac:dyDescent="0.25">
      <c r="W182" s="20"/>
      <c r="Y182" s="20"/>
      <c r="AE182" s="20"/>
      <c r="AF182" s="20"/>
      <c r="AG182" s="20"/>
      <c r="AH182" s="20"/>
      <c r="AM182" s="23"/>
    </row>
    <row r="183" spans="23:39" x14ac:dyDescent="0.25">
      <c r="W183" s="20"/>
      <c r="Y183" s="20"/>
      <c r="AE183" s="20"/>
      <c r="AF183" s="20"/>
      <c r="AG183" s="20"/>
      <c r="AH183" s="20"/>
      <c r="AM183" s="23"/>
    </row>
    <row r="184" spans="23:39" x14ac:dyDescent="0.25">
      <c r="W184" s="20"/>
      <c r="Y184" s="20"/>
      <c r="AE184" s="20"/>
      <c r="AF184" s="20"/>
      <c r="AG184" s="20"/>
      <c r="AH184" s="20"/>
      <c r="AM184" s="23"/>
    </row>
    <row r="185" spans="23:39" x14ac:dyDescent="0.25">
      <c r="W185" s="20"/>
      <c r="Y185" s="20"/>
      <c r="AE185" s="20"/>
      <c r="AF185" s="20"/>
      <c r="AG185" s="20"/>
      <c r="AH185" s="20"/>
      <c r="AM185" s="23"/>
    </row>
    <row r="186" spans="23:39" x14ac:dyDescent="0.25">
      <c r="W186" s="20"/>
      <c r="Y186" s="20"/>
      <c r="AE186" s="20"/>
      <c r="AF186" s="20"/>
      <c r="AG186" s="20"/>
      <c r="AH186" s="20"/>
      <c r="AM186" s="23"/>
    </row>
    <row r="187" spans="23:39" x14ac:dyDescent="0.25">
      <c r="W187" s="20"/>
      <c r="Y187" s="20"/>
      <c r="AE187" s="20"/>
      <c r="AF187" s="20"/>
      <c r="AG187" s="20"/>
      <c r="AH187" s="20"/>
      <c r="AM187" s="23"/>
    </row>
    <row r="188" spans="23:39" x14ac:dyDescent="0.25">
      <c r="W188" s="20"/>
      <c r="Y188" s="20"/>
      <c r="AE188" s="20"/>
      <c r="AF188" s="20"/>
      <c r="AG188" s="20"/>
      <c r="AH188" s="20"/>
      <c r="AM188" s="23"/>
    </row>
    <row r="189" spans="23:39" x14ac:dyDescent="0.25">
      <c r="W189" s="20"/>
      <c r="Y189" s="20"/>
      <c r="AE189" s="20"/>
      <c r="AF189" s="20"/>
      <c r="AG189" s="20"/>
      <c r="AH189" s="20"/>
      <c r="AM189" s="23"/>
    </row>
    <row r="190" spans="23:39" x14ac:dyDescent="0.25">
      <c r="W190" s="20"/>
      <c r="Y190" s="20"/>
      <c r="AE190" s="20"/>
      <c r="AF190" s="20"/>
      <c r="AG190" s="20"/>
      <c r="AH190" s="20"/>
      <c r="AM190" s="23"/>
    </row>
    <row r="191" spans="23:39" x14ac:dyDescent="0.25">
      <c r="W191" s="20"/>
      <c r="Y191" s="20"/>
      <c r="AE191" s="20"/>
      <c r="AF191" s="20"/>
      <c r="AG191" s="20"/>
      <c r="AH191" s="20"/>
      <c r="AM191" s="23"/>
    </row>
    <row r="192" spans="23:39" x14ac:dyDescent="0.25">
      <c r="W192" s="20"/>
      <c r="Y192" s="20"/>
      <c r="AE192" s="20"/>
      <c r="AF192" s="20"/>
      <c r="AG192" s="20"/>
      <c r="AH192" s="20"/>
      <c r="AM192" s="23"/>
    </row>
    <row r="193" spans="23:39" x14ac:dyDescent="0.25">
      <c r="W193" s="20"/>
      <c r="Y193" s="20"/>
      <c r="AE193" s="20"/>
      <c r="AF193" s="20"/>
      <c r="AG193" s="20"/>
      <c r="AH193" s="20"/>
      <c r="AM193" s="23"/>
    </row>
    <row r="194" spans="23:39" x14ac:dyDescent="0.25">
      <c r="W194" s="20"/>
      <c r="Y194" s="20"/>
      <c r="AE194" s="20"/>
      <c r="AF194" s="20"/>
      <c r="AG194" s="20"/>
      <c r="AH194" s="20"/>
      <c r="AM194" s="23"/>
    </row>
    <row r="195" spans="23:39" x14ac:dyDescent="0.25">
      <c r="W195" s="20"/>
      <c r="Y195" s="20"/>
      <c r="AE195" s="20"/>
      <c r="AF195" s="20"/>
      <c r="AG195" s="20"/>
      <c r="AH195" s="20"/>
      <c r="AM195" s="23"/>
    </row>
    <row r="196" spans="23:39" x14ac:dyDescent="0.25">
      <c r="W196" s="20"/>
      <c r="Y196" s="20"/>
      <c r="AE196" s="20"/>
      <c r="AF196" s="20"/>
      <c r="AG196" s="20"/>
      <c r="AH196" s="20"/>
      <c r="AM196" s="23"/>
    </row>
    <row r="197" spans="23:39" x14ac:dyDescent="0.25">
      <c r="W197" s="20"/>
      <c r="Y197" s="20"/>
      <c r="AE197" s="20"/>
      <c r="AF197" s="20"/>
      <c r="AG197" s="20"/>
      <c r="AH197" s="20"/>
      <c r="AM197" s="23"/>
    </row>
    <row r="198" spans="23:39" x14ac:dyDescent="0.25">
      <c r="W198" s="20"/>
      <c r="Y198" s="20"/>
      <c r="AE198" s="20"/>
      <c r="AF198" s="20"/>
      <c r="AG198" s="20"/>
      <c r="AH198" s="20"/>
      <c r="AM198" s="23"/>
    </row>
    <row r="199" spans="23:39" x14ac:dyDescent="0.25">
      <c r="W199" s="20"/>
      <c r="Y199" s="20"/>
      <c r="AE199" s="20"/>
      <c r="AF199" s="20"/>
      <c r="AG199" s="20"/>
      <c r="AH199" s="20"/>
      <c r="AM199" s="23"/>
    </row>
    <row r="200" spans="23:39" x14ac:dyDescent="0.25">
      <c r="W200" s="20"/>
      <c r="Y200" s="20"/>
      <c r="AE200" s="20"/>
      <c r="AF200" s="20"/>
      <c r="AG200" s="20"/>
      <c r="AH200" s="20"/>
      <c r="AM200" s="23"/>
    </row>
    <row r="201" spans="23:39" x14ac:dyDescent="0.25">
      <c r="W201" s="20"/>
      <c r="Y201" s="20"/>
      <c r="AE201" s="20"/>
      <c r="AF201" s="20"/>
      <c r="AG201" s="20"/>
      <c r="AH201" s="20"/>
      <c r="AM201" s="23"/>
    </row>
    <row r="202" spans="23:39" x14ac:dyDescent="0.25">
      <c r="W202" s="20"/>
      <c r="Y202" s="20"/>
      <c r="AE202" s="20"/>
      <c r="AF202" s="20"/>
      <c r="AG202" s="20"/>
      <c r="AH202" s="20"/>
      <c r="AM202" s="23"/>
    </row>
    <row r="203" spans="23:39" x14ac:dyDescent="0.25">
      <c r="W203" s="20"/>
      <c r="Y203" s="20"/>
      <c r="AE203" s="20"/>
      <c r="AF203" s="20"/>
      <c r="AG203" s="20"/>
      <c r="AH203" s="20"/>
      <c r="AM203" s="23"/>
    </row>
    <row r="204" spans="23:39" x14ac:dyDescent="0.25">
      <c r="W204" s="20"/>
      <c r="Y204" s="20"/>
      <c r="AE204" s="20"/>
      <c r="AF204" s="20"/>
      <c r="AG204" s="20"/>
      <c r="AH204" s="20"/>
      <c r="AM204" s="23"/>
    </row>
    <row r="205" spans="23:39" x14ac:dyDescent="0.25">
      <c r="W205" s="20"/>
      <c r="Y205" s="20"/>
      <c r="AE205" s="20"/>
      <c r="AF205" s="20"/>
      <c r="AG205" s="20"/>
      <c r="AH205" s="20"/>
      <c r="AM205" s="23"/>
    </row>
    <row r="206" spans="23:39" x14ac:dyDescent="0.25">
      <c r="W206" s="20"/>
      <c r="Y206" s="20"/>
      <c r="AE206" s="20"/>
      <c r="AF206" s="20"/>
      <c r="AG206" s="20"/>
      <c r="AH206" s="20"/>
      <c r="AM206" s="23"/>
    </row>
    <row r="207" spans="23:39" x14ac:dyDescent="0.25">
      <c r="W207" s="20"/>
      <c r="Y207" s="20"/>
      <c r="AE207" s="20"/>
      <c r="AF207" s="20"/>
      <c r="AG207" s="20"/>
      <c r="AH207" s="20"/>
      <c r="AM207" s="23"/>
    </row>
    <row r="208" spans="23:39" x14ac:dyDescent="0.25">
      <c r="W208" s="20"/>
      <c r="Y208" s="20"/>
      <c r="AE208" s="20"/>
      <c r="AF208" s="20"/>
      <c r="AG208" s="20"/>
      <c r="AH208" s="20"/>
      <c r="AM208" s="23"/>
    </row>
    <row r="209" spans="23:39" x14ac:dyDescent="0.25">
      <c r="W209" s="20"/>
      <c r="Y209" s="20"/>
      <c r="AE209" s="20"/>
      <c r="AF209" s="20"/>
      <c r="AG209" s="20"/>
      <c r="AH209" s="20"/>
      <c r="AM209" s="23"/>
    </row>
    <row r="210" spans="23:39" x14ac:dyDescent="0.25">
      <c r="W210" s="20"/>
      <c r="Y210" s="20"/>
      <c r="AE210" s="20"/>
      <c r="AF210" s="20"/>
      <c r="AG210" s="20"/>
      <c r="AH210" s="20"/>
      <c r="AM210" s="23"/>
    </row>
    <row r="211" spans="23:39" x14ac:dyDescent="0.25">
      <c r="W211" s="20"/>
      <c r="Y211" s="20"/>
      <c r="AE211" s="20"/>
      <c r="AF211" s="20"/>
      <c r="AG211" s="20"/>
      <c r="AH211" s="20"/>
      <c r="AM211" s="23"/>
    </row>
    <row r="212" spans="23:39" x14ac:dyDescent="0.25">
      <c r="W212" s="20"/>
      <c r="Y212" s="20"/>
      <c r="AE212" s="20"/>
      <c r="AF212" s="20"/>
      <c r="AG212" s="20"/>
      <c r="AH212" s="20"/>
      <c r="AM212" s="23"/>
    </row>
    <row r="213" spans="23:39" x14ac:dyDescent="0.25">
      <c r="W213" s="20"/>
      <c r="Y213" s="20"/>
      <c r="AE213" s="20"/>
      <c r="AF213" s="20"/>
      <c r="AG213" s="20"/>
      <c r="AH213" s="20"/>
      <c r="AM213" s="23"/>
    </row>
    <row r="214" spans="23:39" x14ac:dyDescent="0.25">
      <c r="W214" s="20"/>
      <c r="Y214" s="20"/>
      <c r="AE214" s="20"/>
      <c r="AF214" s="20"/>
      <c r="AG214" s="20"/>
      <c r="AH214" s="20"/>
      <c r="AM214" s="23"/>
    </row>
    <row r="215" spans="23:39" x14ac:dyDescent="0.25">
      <c r="W215" s="20"/>
      <c r="Y215" s="20"/>
      <c r="AE215" s="20"/>
      <c r="AF215" s="20"/>
      <c r="AG215" s="20"/>
      <c r="AH215" s="20"/>
      <c r="AM215" s="23"/>
    </row>
    <row r="216" spans="23:39" x14ac:dyDescent="0.25">
      <c r="W216" s="20"/>
      <c r="Y216" s="20"/>
      <c r="AE216" s="20"/>
      <c r="AF216" s="20"/>
      <c r="AG216" s="20"/>
      <c r="AH216" s="20"/>
      <c r="AM216" s="23"/>
    </row>
    <row r="217" spans="23:39" x14ac:dyDescent="0.25">
      <c r="W217" s="20"/>
      <c r="Y217" s="20"/>
      <c r="AE217" s="20"/>
      <c r="AF217" s="20"/>
      <c r="AG217" s="20"/>
      <c r="AH217" s="20"/>
      <c r="AM217" s="23"/>
    </row>
    <row r="218" spans="23:39" x14ac:dyDescent="0.25">
      <c r="W218" s="20"/>
      <c r="Y218" s="20"/>
      <c r="AE218" s="20"/>
      <c r="AF218" s="20"/>
      <c r="AG218" s="20"/>
      <c r="AH218" s="20"/>
      <c r="AM218" s="23"/>
    </row>
    <row r="219" spans="23:39" x14ac:dyDescent="0.25">
      <c r="W219" s="20"/>
      <c r="Y219" s="20"/>
      <c r="AE219" s="20"/>
      <c r="AF219" s="20"/>
      <c r="AG219" s="20"/>
      <c r="AH219" s="20"/>
      <c r="AM219" s="23"/>
    </row>
    <row r="220" spans="23:39" x14ac:dyDescent="0.25">
      <c r="W220" s="20"/>
      <c r="Y220" s="20"/>
      <c r="AE220" s="20"/>
      <c r="AF220" s="20"/>
      <c r="AG220" s="20"/>
      <c r="AH220" s="20"/>
      <c r="AM220" s="23"/>
    </row>
    <row r="221" spans="23:39" x14ac:dyDescent="0.25">
      <c r="W221" s="20"/>
      <c r="Y221" s="20"/>
      <c r="AE221" s="20"/>
      <c r="AF221" s="20"/>
      <c r="AG221" s="20"/>
      <c r="AH221" s="20"/>
      <c r="AM221" s="23"/>
    </row>
    <row r="222" spans="23:39" x14ac:dyDescent="0.25">
      <c r="W222" s="20"/>
      <c r="Y222" s="20"/>
      <c r="AE222" s="20"/>
      <c r="AF222" s="20"/>
      <c r="AG222" s="20"/>
      <c r="AH222" s="20"/>
      <c r="AM222" s="23"/>
    </row>
    <row r="223" spans="23:39" x14ac:dyDescent="0.25">
      <c r="W223" s="20"/>
      <c r="Y223" s="20"/>
      <c r="AE223" s="20"/>
      <c r="AF223" s="20"/>
      <c r="AG223" s="20"/>
      <c r="AH223" s="20"/>
      <c r="AM223" s="23"/>
    </row>
    <row r="224" spans="23:39" x14ac:dyDescent="0.25">
      <c r="W224" s="20"/>
      <c r="Y224" s="20"/>
      <c r="AE224" s="20"/>
      <c r="AF224" s="20"/>
      <c r="AG224" s="20"/>
      <c r="AH224" s="20"/>
      <c r="AM224" s="23"/>
    </row>
    <row r="225" spans="23:39" x14ac:dyDescent="0.25">
      <c r="W225" s="20"/>
      <c r="Y225" s="20"/>
      <c r="AE225" s="20"/>
      <c r="AF225" s="20"/>
      <c r="AG225" s="20"/>
      <c r="AH225" s="20"/>
      <c r="AM225" s="23"/>
    </row>
    <row r="226" spans="23:39" x14ac:dyDescent="0.25">
      <c r="W226" s="20"/>
      <c r="Y226" s="20"/>
      <c r="AE226" s="20"/>
      <c r="AF226" s="20"/>
      <c r="AG226" s="20"/>
      <c r="AH226" s="20"/>
      <c r="AM226" s="23"/>
    </row>
    <row r="227" spans="23:39" x14ac:dyDescent="0.25">
      <c r="W227" s="20"/>
      <c r="Y227" s="20"/>
      <c r="AE227" s="20"/>
      <c r="AF227" s="20"/>
      <c r="AG227" s="20"/>
      <c r="AH227" s="20"/>
      <c r="AM227" s="23"/>
    </row>
    <row r="228" spans="23:39" x14ac:dyDescent="0.25">
      <c r="W228" s="20"/>
      <c r="Y228" s="20"/>
      <c r="AE228" s="20"/>
      <c r="AF228" s="20"/>
      <c r="AG228" s="20"/>
      <c r="AH228" s="20"/>
      <c r="AM228" s="23"/>
    </row>
    <row r="229" spans="23:39" x14ac:dyDescent="0.25">
      <c r="W229" s="20"/>
      <c r="Y229" s="20"/>
      <c r="AE229" s="20"/>
      <c r="AF229" s="20"/>
      <c r="AG229" s="20"/>
      <c r="AH229" s="20"/>
      <c r="AM229" s="23"/>
    </row>
    <row r="230" spans="23:39" x14ac:dyDescent="0.25">
      <c r="W230" s="20"/>
      <c r="Y230" s="20"/>
      <c r="AE230" s="20"/>
      <c r="AF230" s="20"/>
      <c r="AG230" s="20"/>
      <c r="AH230" s="20"/>
      <c r="AM230" s="23"/>
    </row>
    <row r="231" spans="23:39" x14ac:dyDescent="0.25">
      <c r="W231" s="20"/>
      <c r="Y231" s="20"/>
      <c r="AE231" s="20"/>
      <c r="AF231" s="20"/>
      <c r="AG231" s="20"/>
      <c r="AH231" s="20"/>
      <c r="AM231" s="23"/>
    </row>
    <row r="232" spans="23:39" x14ac:dyDescent="0.25">
      <c r="W232" s="20"/>
      <c r="Y232" s="20"/>
      <c r="AE232" s="20"/>
      <c r="AF232" s="20"/>
      <c r="AG232" s="20"/>
      <c r="AH232" s="20"/>
      <c r="AM232" s="23"/>
    </row>
    <row r="233" spans="23:39" x14ac:dyDescent="0.25">
      <c r="W233" s="20"/>
      <c r="Y233" s="20"/>
      <c r="AE233" s="20"/>
      <c r="AF233" s="20"/>
      <c r="AG233" s="20"/>
      <c r="AH233" s="20"/>
      <c r="AM233" s="23"/>
    </row>
    <row r="234" spans="23:39" x14ac:dyDescent="0.25">
      <c r="W234" s="20"/>
      <c r="Y234" s="20"/>
      <c r="AE234" s="20"/>
      <c r="AF234" s="20"/>
      <c r="AG234" s="20"/>
      <c r="AH234" s="20"/>
      <c r="AM234" s="23"/>
    </row>
  </sheetData>
  <sheetProtection formatCells="0" formatColumns="0" formatRows="0"/>
  <mergeCells count="72">
    <mergeCell ref="AU2:AU3"/>
    <mergeCell ref="G3:H3"/>
    <mergeCell ref="AJ3:AK3"/>
    <mergeCell ref="AL2:AN3"/>
    <mergeCell ref="A1:T2"/>
    <mergeCell ref="AD2:AG2"/>
    <mergeCell ref="AS2:AS3"/>
    <mergeCell ref="U1:AB2"/>
    <mergeCell ref="AC1:AK1"/>
    <mergeCell ref="AM1:AO1"/>
    <mergeCell ref="AH2:AH3"/>
    <mergeCell ref="B4:B5"/>
    <mergeCell ref="C4:C5"/>
    <mergeCell ref="D4:D5"/>
    <mergeCell ref="E4:E5"/>
    <mergeCell ref="F4:F5"/>
    <mergeCell ref="A4:A5"/>
    <mergeCell ref="AT2:AT3"/>
    <mergeCell ref="N4:N5"/>
    <mergeCell ref="O4:O5"/>
    <mergeCell ref="Y4:Y5"/>
    <mergeCell ref="Z4:Z5"/>
    <mergeCell ref="AA4:AA5"/>
    <mergeCell ref="AB4:AB5"/>
    <mergeCell ref="AN4:AN5"/>
    <mergeCell ref="AO4:AO5"/>
    <mergeCell ref="U4:U5"/>
    <mergeCell ref="V4:V5"/>
    <mergeCell ref="W4:W5"/>
    <mergeCell ref="X4:X5"/>
    <mergeCell ref="AO2:AO3"/>
    <mergeCell ref="AC2:AC3"/>
    <mergeCell ref="F6:F7"/>
    <mergeCell ref="G6:G7"/>
    <mergeCell ref="H6:H7"/>
    <mergeCell ref="I6:I7"/>
    <mergeCell ref="G4:G5"/>
    <mergeCell ref="H4:H5"/>
    <mergeCell ref="I4:I5"/>
    <mergeCell ref="A6:A7"/>
    <mergeCell ref="B6:B7"/>
    <mergeCell ref="C6:C7"/>
    <mergeCell ref="D6:D7"/>
    <mergeCell ref="E6:E7"/>
    <mergeCell ref="J6:J7"/>
    <mergeCell ref="K6:K7"/>
    <mergeCell ref="L6:L7"/>
    <mergeCell ref="S4:S5"/>
    <mergeCell ref="T4:T5"/>
    <mergeCell ref="J4:J5"/>
    <mergeCell ref="K4:K5"/>
    <mergeCell ref="L4:L5"/>
    <mergeCell ref="M4:M5"/>
    <mergeCell ref="P4:P5"/>
    <mergeCell ref="Q4:Q5"/>
    <mergeCell ref="R4:R5"/>
    <mergeCell ref="AV2:BY2"/>
    <mergeCell ref="AP1:BY1"/>
    <mergeCell ref="AN6:AN7"/>
    <mergeCell ref="AO6:AO7"/>
    <mergeCell ref="M6:M7"/>
    <mergeCell ref="O6:O7"/>
    <mergeCell ref="Q6:Q7"/>
    <mergeCell ref="S6:S7"/>
    <mergeCell ref="T6:T7"/>
    <mergeCell ref="V6:V7"/>
    <mergeCell ref="X6:X7"/>
    <mergeCell ref="Z6:Z7"/>
    <mergeCell ref="AB6:AB7"/>
    <mergeCell ref="AI2:AK2"/>
    <mergeCell ref="AP2:AQ3"/>
    <mergeCell ref="AR2:AR3"/>
  </mergeCells>
  <conditionalFormatting sqref="AC8:AD8">
    <cfRule type="containsText" dxfId="427" priority="86" operator="containsText" text="BAJA">
      <formula>NOT(ISERROR(SEARCH("BAJA",AC8)))</formula>
    </cfRule>
    <cfRule type="containsText" dxfId="426" priority="87" operator="containsText" text="MEDIA">
      <formula>NOT(ISERROR(SEARCH("MEDIA",AC8)))</formula>
    </cfRule>
    <cfRule type="containsText" dxfId="425" priority="88" operator="containsText" text="ALTA">
      <formula>NOT(ISERROR(SEARCH("ALTA",AC8)))</formula>
    </cfRule>
  </conditionalFormatting>
  <conditionalFormatting sqref="AI4:AI9">
    <cfRule type="containsText" dxfId="424" priority="49" operator="containsText" text="BAJA">
      <formula>NOT(ISERROR(SEARCH("BAJA",AI4)))</formula>
    </cfRule>
    <cfRule type="containsText" dxfId="423" priority="50" operator="containsText" text="MEDIA">
      <formula>NOT(ISERROR(SEARCH("MEDIA",AI4)))</formula>
    </cfRule>
    <cfRule type="containsText" dxfId="422" priority="51" operator="containsText" text="ALTA">
      <formula>NOT(ISERROR(SEARCH("ALTA",AI4)))</formula>
    </cfRule>
  </conditionalFormatting>
  <conditionalFormatting sqref="AJ8:AK9">
    <cfRule type="containsText" dxfId="421" priority="28" operator="containsText" text="BAJA">
      <formula>NOT(ISERROR(SEARCH("BAJA",AJ8)))</formula>
    </cfRule>
    <cfRule type="containsText" dxfId="420" priority="29" operator="containsText" text="MEDIA">
      <formula>NOT(ISERROR(SEARCH("MEDIA",AJ8)))</formula>
    </cfRule>
    <cfRule type="containsText" dxfId="419" priority="30" operator="containsText" text="ALTA">
      <formula>NOT(ISERROR(SEARCH("ALTA",AJ8)))</formula>
    </cfRule>
  </conditionalFormatting>
  <conditionalFormatting sqref="AK4:AM7">
    <cfRule type="containsText" dxfId="418" priority="99" operator="containsText" text="BAJA">
      <formula>NOT(ISERROR(SEARCH("BAJA",AK4)))</formula>
    </cfRule>
    <cfRule type="containsText" dxfId="417" priority="100" operator="containsText" text="MEDIA">
      <formula>NOT(ISERROR(SEARCH("MEDIA",AK4)))</formula>
    </cfRule>
    <cfRule type="containsText" dxfId="416" priority="101" operator="containsText" text="ALTA">
      <formula>NOT(ISERROR(SEARCH("ALTA",AK4)))</formula>
    </cfRule>
  </conditionalFormatting>
  <conditionalFormatting sqref="AL8:AL9">
    <cfRule type="cellIs" dxfId="415" priority="58" operator="greaterThan">
      <formula>75%</formula>
    </cfRule>
    <cfRule type="cellIs" dxfId="414" priority="59" operator="between">
      <formula>51%</formula>
      <formula>75%</formula>
    </cfRule>
    <cfRule type="cellIs" dxfId="413" priority="60" operator="between">
      <formula>26%</formula>
      <formula>50%</formula>
    </cfRule>
    <cfRule type="cellIs" dxfId="412" priority="61" operator="between">
      <formula>0%</formula>
      <formula>25%</formula>
    </cfRule>
    <cfRule type="containsText" dxfId="411" priority="62" operator="containsText" text="BAJA">
      <formula>NOT(ISERROR(SEARCH("BAJA",AL8)))</formula>
    </cfRule>
    <cfRule type="containsText" dxfId="410" priority="63" operator="containsText" text="MEDIA">
      <formula>NOT(ISERROR(SEARCH("MEDIA",AL8)))</formula>
    </cfRule>
    <cfRule type="containsText" dxfId="409" priority="64" operator="containsText" text="ALTA">
      <formula>NOT(ISERROR(SEARCH("ALTA",AL8)))</formula>
    </cfRule>
  </conditionalFormatting>
  <conditionalFormatting sqref="AM4:AM9">
    <cfRule type="cellIs" dxfId="408" priority="14" operator="greaterThan">
      <formula>75%</formula>
    </cfRule>
    <cfRule type="cellIs" dxfId="407" priority="15" operator="between">
      <formula>51%</formula>
      <formula>75%</formula>
    </cfRule>
    <cfRule type="cellIs" dxfId="406" priority="16" operator="between">
      <formula>26%</formula>
      <formula>50%</formula>
    </cfRule>
    <cfRule type="cellIs" dxfId="405" priority="17" operator="between">
      <formula>0%</formula>
      <formula>25%</formula>
    </cfRule>
  </conditionalFormatting>
  <conditionalFormatting sqref="AM8:AN9">
    <cfRule type="containsText" dxfId="404" priority="18" operator="containsText" text="BAJA">
      <formula>NOT(ISERROR(SEARCH("BAJA",AM8)))</formula>
    </cfRule>
    <cfRule type="containsText" dxfId="403" priority="19" operator="containsText" text="MEDIA">
      <formula>NOT(ISERROR(SEARCH("MEDIA",AM8)))</formula>
    </cfRule>
    <cfRule type="containsText" dxfId="402" priority="20" operator="containsText" text="ALTA">
      <formula>NOT(ISERROR(SEARCH("ALTA",AM8)))</formula>
    </cfRule>
  </conditionalFormatting>
  <conditionalFormatting sqref="AP8:AQ8">
    <cfRule type="containsText" dxfId="401" priority="52" operator="containsText" text="BAJA">
      <formula>NOT(ISERROR(SEARCH("BAJA",AP8)))</formula>
    </cfRule>
    <cfRule type="containsText" dxfId="400" priority="53" operator="containsText" text="MEDIA">
      <formula>NOT(ISERROR(SEARCH("MEDIA",AP8)))</formula>
    </cfRule>
    <cfRule type="containsText" dxfId="399" priority="54" operator="containsText" text="ALTA">
      <formula>NOT(ISERROR(SEARCH("ALTA",AP8)))</formula>
    </cfRule>
  </conditionalFormatting>
  <conditionalFormatting sqref="AR9">
    <cfRule type="containsText" dxfId="398" priority="1" operator="containsText" text="BAJA">
      <formula>NOT(ISERROR(SEARCH("BAJA",AR9)))</formula>
    </cfRule>
    <cfRule type="containsText" dxfId="397" priority="2" operator="containsText" text="MEDIA">
      <formula>NOT(ISERROR(SEARCH("MEDIA",AR9)))</formula>
    </cfRule>
    <cfRule type="containsText" dxfId="396" priority="3" operator="containsText" text="ALTA">
      <formula>NOT(ISERROR(SEARCH("ALTA",AR9)))</formula>
    </cfRule>
  </conditionalFormatting>
  <dataValidations count="3">
    <dataValidation type="list" allowBlank="1" showInputMessage="1" showErrorMessage="1" sqref="A4 A6 A8:A9" xr:uid="{00000000-0002-0000-0000-000004000000}">
      <formula1>"SI,NO"</formula1>
    </dataValidation>
    <dataValidation type="list" allowBlank="1" showInputMessage="1" showErrorMessage="1" sqref="AI4:AI7" xr:uid="{00000000-0002-0000-0000-000002000000}">
      <formula1>"Confiable,No confiable"</formula1>
    </dataValidation>
    <dataValidation type="list" allowBlank="1" showInputMessage="1" showErrorMessage="1" sqref="AF4:AF7 AG8:AG9" xr:uid="{00000000-0002-0000-0000-00000100000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r:uid="{A7EF0236-38B8-4206-9BED-D1D9D2E16914}">
          <x14:formula1>
            <xm:f>Listas!$R$2:$R$3</xm:f>
          </x14:formula1>
          <xm:sqref>BV4:BV9 BQ4:BQ9 BL4:BL9 AW4:AW9 BB4:BB9 BG4:BG9</xm:sqref>
        </x14:dataValidation>
        <x14:dataValidation type="list" allowBlank="1" showInputMessage="1" showErrorMessage="1" xr:uid="{9329D02E-BE22-46AF-BA95-F90A09785151}">
          <x14:formula1>
            <xm:f>Listas!$K$2:$K$5</xm:f>
          </x14:formula1>
          <xm:sqref>S8</xm:sqref>
        </x14:dataValidation>
        <x14:dataValidation type="list" allowBlank="1" showInputMessage="1" showErrorMessage="1" xr:uid="{62F069E7-4974-4A65-AFD3-20BC85EF32CA}">
          <x14:formula1>
            <xm:f>Listas!$M$2:$M$15</xm:f>
          </x14:formula1>
          <xm:sqref>B8:B9</xm:sqref>
        </x14:dataValidation>
        <x14:dataValidation type="list" allowBlank="1" showInputMessage="1" showErrorMessage="1" xr:uid="{FE2195FC-2AAA-47C3-BE54-A2EC6E3A34D2}">
          <x14:formula1>
            <xm:f>Listas!$K$2:$K$6</xm:f>
          </x14:formula1>
          <xm:sqref>S9</xm:sqref>
        </x14:dataValidation>
        <x14:dataValidation type="list" allowBlank="1" showInputMessage="1" showErrorMessage="1" xr:uid="{315A8D7C-E77D-4BDF-8F6B-5248EBB55A28}">
          <x14:formula1>
            <xm:f>Listas!$L$2:$L$5</xm:f>
          </x14:formula1>
          <xm:sqref>T8:T9</xm:sqref>
        </x14:dataValidation>
        <x14:dataValidation type="list" allowBlank="1" showInputMessage="1" showErrorMessage="1" xr:uid="{DBB06C5E-CAED-4B78-AA00-EF1FBED52AEB}">
          <x14:formula1>
            <xm:f>Listas!$Q$2:$Q$8</xm:f>
          </x14:formula1>
          <xm:sqref>J8:J9</xm:sqref>
        </x14:dataValidation>
        <x14:dataValidation type="list" allowBlank="1" showInputMessage="1" showErrorMessage="1" xr:uid="{919785D3-33CD-4942-B610-E0DF53425373}">
          <x14:formula1>
            <xm:f>Listas!$N$2:$N$7</xm:f>
          </x14:formula1>
          <xm:sqref>M8:M9</xm:sqref>
        </x14:dataValidation>
        <x14:dataValidation type="list" allowBlank="1" showInputMessage="1" showErrorMessage="1" xr:uid="{29FBD372-2211-459E-A73B-77F4D85EBC82}">
          <x14:formula1>
            <xm:f>Listas!$O$2:$O$7</xm:f>
          </x14:formula1>
          <xm:sqref>O8:O9</xm:sqref>
        </x14:dataValidation>
        <x14:dataValidation type="list" allowBlank="1" showInputMessage="1" showErrorMessage="1" xr:uid="{04E08FE8-4AB3-4875-9241-8AC5B827D16E}">
          <x14:formula1>
            <xm:f>Listas!$P$2:$P$7</xm:f>
          </x14:formula1>
          <xm:sqref>Q8:Q9</xm:sqref>
        </x14:dataValidation>
        <x14:dataValidation type="list" allowBlank="1" showInputMessage="1" showErrorMessage="1" xr:uid="{CA856B8F-845E-4804-A1B9-1818900BF402}">
          <x14:formula1>
            <xm:f>Listas!$F$2:$F$4</xm:f>
          </x14:formula1>
          <xm:sqref>AD8:AD9</xm:sqref>
        </x14:dataValidation>
        <x14:dataValidation type="list" allowBlank="1" showInputMessage="1" showErrorMessage="1" xr:uid="{80E3D050-3248-4A6C-9EF6-2BDB7505381F}">
          <x14:formula1>
            <xm:f>Listas!$H$2:$H$3</xm:f>
          </x14:formula1>
          <xm:sqref>AJ9 AK8</xm:sqref>
        </x14:dataValidation>
        <x14:dataValidation type="list" allowBlank="1" showInputMessage="1" showErrorMessage="1" xr:uid="{FF9A225A-6CD5-4A69-93D8-108EA3C110BD}">
          <x14:formula1>
            <xm:f>Listas!$G$2:$G$11</xm:f>
          </x14:formula1>
          <xm:sqref>C8:C9</xm:sqref>
        </x14:dataValidation>
        <x14:dataValidation type="list" allowBlank="1" showInputMessage="1" showErrorMessage="1" xr:uid="{78A19C9B-3CE0-49EE-BA13-B79222E1558B}">
          <x14:formula1>
            <xm:f>Listas!$C$2:$C$8</xm:f>
          </x14:formula1>
          <xm:sqref>E8:E9</xm:sqref>
        </x14:dataValidation>
        <x14:dataValidation type="list" allowBlank="1" showInputMessage="1" showErrorMessage="1" xr:uid="{9387B9A5-45BB-4BC4-BCBB-E0E2419F8515}">
          <x14:formula1>
            <xm:f>Listas!$B$2:$B$7</xm:f>
          </x14:formula1>
          <xm:sqref>D8:D9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6E16D-9760-46E8-A8E6-5B65CD7380C5}">
  <dimension ref="A1:BY23"/>
  <sheetViews>
    <sheetView topLeftCell="Q1" zoomScale="73" zoomScaleNormal="70" workbookViewId="0">
      <pane ySplit="3" topLeftCell="A16" activePane="bottomLeft" state="frozen"/>
      <selection activeCell="G4" sqref="G4:G13"/>
      <selection pane="bottomLeft" activeCell="AC17" sqref="AC17"/>
    </sheetView>
  </sheetViews>
  <sheetFormatPr baseColWidth="10" defaultColWidth="11.42578125" defaultRowHeight="15" customHeight="1"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21" style="2" customWidth="1"/>
    <col min="11" max="11" width="13.140625" style="2" customWidth="1"/>
    <col min="12" max="12" width="15.140625" style="2" customWidth="1"/>
    <col min="13" max="13" width="20.28515625" style="2" customWidth="1"/>
    <col min="14" max="14" width="3.42578125" style="2" hidden="1" customWidth="1"/>
    <col min="15" max="15" width="17.85546875" style="2" customWidth="1"/>
    <col min="16" max="16" width="3.42578125" style="2" hidden="1" customWidth="1"/>
    <col min="17" max="17" width="19.42578125" style="2" customWidth="1"/>
    <col min="18" max="18" width="3.42578125" style="2" hidden="1" customWidth="1"/>
    <col min="19" max="20" width="21.85546875" style="2" customWidth="1"/>
    <col min="21" max="21" width="21.855468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6.42578125" style="2" hidden="1" customWidth="1"/>
    <col min="28" max="28" width="24.42578125" style="2" customWidth="1"/>
    <col min="29" max="29" width="48.140625" style="2" customWidth="1"/>
    <col min="30" max="30" width="86.28515625" style="2" hidden="1" customWidth="1"/>
    <col min="31" max="31" width="15.85546875" style="2" customWidth="1"/>
    <col min="32" max="32" width="8.42578125" style="21" hidden="1" customWidth="1"/>
    <col min="33" max="33" width="20.28515625" style="21" customWidth="1"/>
    <col min="34" max="34" width="9" style="21" hidden="1" customWidth="1"/>
    <col min="35" max="35" width="14.140625" style="21" customWidth="1"/>
    <col min="36" max="36" width="14.7109375" style="6" customWidth="1"/>
    <col min="37" max="37" width="22.85546875" style="2" customWidth="1"/>
    <col min="38" max="38" width="13.7109375" style="2" hidden="1" customWidth="1"/>
    <col min="39" max="39" width="13.7109375" style="24" hidden="1" customWidth="1"/>
    <col min="40" max="40" width="13.7109375" style="2" customWidth="1"/>
    <col min="41" max="41" width="15.28515625" style="2" customWidth="1"/>
    <col min="42" max="42" width="11.42578125" style="1"/>
    <col min="43" max="43" width="25.140625" style="1" customWidth="1"/>
    <col min="44" max="44" width="24.5703125" style="1" customWidth="1"/>
    <col min="45" max="45" width="12.28515625" style="1" bestFit="1" customWidth="1"/>
    <col min="46" max="46" width="24.28515625" style="1" customWidth="1"/>
    <col min="47" max="47" width="29.42578125" style="1" customWidth="1"/>
    <col min="48" max="48" width="26.85546875" style="1" customWidth="1"/>
    <col min="49" max="49" width="34.28515625" style="1" customWidth="1"/>
    <col min="50" max="50" width="18.7109375" style="1" customWidth="1"/>
    <col min="51" max="51" width="29.28515625" style="1" customWidth="1"/>
    <col min="52" max="52" width="25.85546875" style="1" customWidth="1"/>
    <col min="53" max="53" width="30.5703125" style="1" customWidth="1"/>
    <col min="54" max="54" width="32.7109375" style="1" customWidth="1"/>
    <col min="55" max="55" width="12.28515625" style="1" bestFit="1" customWidth="1"/>
    <col min="56" max="56" width="30" style="1" customWidth="1"/>
    <col min="57" max="57" width="27.42578125" style="1" customWidth="1"/>
    <col min="58" max="58" width="34.7109375" style="1" customWidth="1"/>
    <col min="59" max="59" width="26.28515625" style="1" customWidth="1"/>
    <col min="60" max="60" width="18.140625" style="1" bestFit="1" customWidth="1"/>
    <col min="61" max="61" width="32" style="1" customWidth="1"/>
    <col min="62" max="62" width="35.140625" style="1" customWidth="1"/>
    <col min="63" max="63" width="26.7109375" style="1" customWidth="1"/>
    <col min="64" max="64" width="32.42578125" style="1" customWidth="1"/>
    <col min="65" max="65" width="12.28515625" style="1" bestFit="1" customWidth="1"/>
    <col min="66" max="66" width="27.7109375" style="1" customWidth="1"/>
    <col min="67" max="67" width="29.5703125" style="1" customWidth="1"/>
    <col min="68" max="68" width="27.140625" style="1" customWidth="1"/>
    <col min="69" max="69" width="29.42578125" style="1" customWidth="1"/>
    <col min="70" max="70" width="12.28515625" style="1" bestFit="1" customWidth="1"/>
    <col min="71" max="71" width="30.28515625" style="1" customWidth="1"/>
    <col min="72" max="72" width="27" style="1" customWidth="1"/>
    <col min="73" max="74" width="26" style="1" bestFit="1" customWidth="1"/>
    <col min="75" max="213" width="11.42578125" style="1"/>
    <col min="214" max="214" width="21.85546875" style="1" customWidth="1"/>
    <col min="215" max="215" width="13.85546875" style="1" customWidth="1"/>
    <col min="216" max="216" width="38.7109375" style="1" customWidth="1"/>
    <col min="217" max="217" width="3" style="1" bestFit="1" customWidth="1"/>
    <col min="218" max="218" width="32.28515625" style="1" customWidth="1"/>
    <col min="219" max="219" width="46.28515625" style="1" customWidth="1"/>
    <col min="220" max="220" width="19" style="1" customWidth="1"/>
    <col min="221" max="221" width="0" style="1" hidden="1" customWidth="1"/>
    <col min="222" max="222" width="17.7109375" style="1" customWidth="1"/>
    <col min="223" max="223" width="0" style="1" hidden="1" customWidth="1"/>
    <col min="224" max="224" width="22.28515625" style="1" customWidth="1"/>
    <col min="225" max="225" width="5.28515625" style="1" customWidth="1"/>
    <col min="226" max="226" width="36.28515625" style="1" customWidth="1"/>
    <col min="227" max="227" width="5.7109375" style="1" customWidth="1"/>
    <col min="228" max="228" width="0" style="1" hidden="1" customWidth="1"/>
    <col min="229" max="229" width="20.7109375" style="1" customWidth="1"/>
    <col min="230" max="230" width="4.85546875" style="1" customWidth="1"/>
    <col min="231" max="231" width="0" style="1" hidden="1" customWidth="1"/>
    <col min="232" max="232" width="24.7109375" style="1" customWidth="1"/>
    <col min="233" max="233" width="12.28515625" style="1" customWidth="1"/>
    <col min="234" max="234" width="0" style="1" hidden="1" customWidth="1"/>
    <col min="235" max="235" width="3.42578125" style="1" customWidth="1"/>
    <col min="236" max="236" width="0" style="1" hidden="1" customWidth="1"/>
    <col min="237" max="237" width="17.7109375" style="1" customWidth="1"/>
    <col min="238" max="238" width="3.42578125" style="1" customWidth="1"/>
    <col min="239" max="239" width="0" style="1" hidden="1" customWidth="1"/>
    <col min="240" max="240" width="23.7109375" style="1" customWidth="1"/>
    <col min="241" max="241" width="10" style="1" customWidth="1"/>
    <col min="242" max="242" width="0" style="1" hidden="1" customWidth="1"/>
    <col min="243" max="244" width="14.7109375" style="1" customWidth="1"/>
    <col min="245" max="245" width="12.85546875" style="1" customWidth="1"/>
    <col min="246" max="246" width="3.28515625" style="1" customWidth="1"/>
    <col min="247" max="247" width="30.28515625" style="1" customWidth="1"/>
    <col min="248" max="248" width="5" style="1" customWidth="1"/>
    <col min="249" max="249" width="0" style="1" hidden="1" customWidth="1"/>
    <col min="250" max="250" width="14.28515625" style="1" customWidth="1"/>
    <col min="251" max="251" width="5.7109375" style="1" customWidth="1"/>
    <col min="252" max="252" width="0" style="1" hidden="1" customWidth="1"/>
    <col min="253" max="253" width="17.28515625" style="1" customWidth="1"/>
    <col min="254" max="254" width="12.7109375" style="1" customWidth="1"/>
    <col min="255" max="255" width="0" style="1" hidden="1" customWidth="1"/>
    <col min="256" max="256" width="5.28515625" style="1" customWidth="1"/>
    <col min="257" max="257" width="0" style="1" hidden="1" customWidth="1"/>
    <col min="258" max="258" width="17" style="1" customWidth="1"/>
    <col min="259" max="259" width="6.28515625" style="1" customWidth="1"/>
    <col min="260" max="260" width="0" style="1" hidden="1" customWidth="1"/>
    <col min="261" max="261" width="14.28515625" style="1" customWidth="1"/>
    <col min="262" max="262" width="7.5703125" style="1" customWidth="1"/>
    <col min="263" max="263" width="0" style="1" hidden="1" customWidth="1"/>
    <col min="264" max="265" width="14.28515625" style="1" customWidth="1"/>
    <col min="266" max="266" width="20.85546875" style="1" customWidth="1"/>
    <col min="267" max="267" width="14.42578125" style="1" customWidth="1"/>
    <col min="268" max="268" width="15" style="1" customWidth="1"/>
    <col min="269" max="269" width="2.7109375" style="1" customWidth="1"/>
    <col min="270" max="270" width="11.7109375" style="1" customWidth="1"/>
    <col min="271" max="271" width="11.5703125" style="1" customWidth="1"/>
    <col min="272" max="272" width="2.28515625" style="1" customWidth="1"/>
    <col min="273" max="273" width="41" style="1" customWidth="1"/>
    <col min="274" max="274" width="14.28515625" style="1" customWidth="1"/>
    <col min="275" max="276" width="11.5703125" style="1" customWidth="1"/>
    <col min="277" max="277" width="21.85546875" style="1" customWidth="1"/>
    <col min="278" max="469" width="11.42578125" style="1"/>
    <col min="470" max="470" width="21.85546875" style="1" customWidth="1"/>
    <col min="471" max="471" width="13.85546875" style="1" customWidth="1"/>
    <col min="472" max="472" width="38.7109375" style="1" customWidth="1"/>
    <col min="473" max="473" width="3" style="1" bestFit="1" customWidth="1"/>
    <col min="474" max="474" width="32.28515625" style="1" customWidth="1"/>
    <col min="475" max="475" width="46.28515625" style="1" customWidth="1"/>
    <col min="476" max="476" width="19" style="1" customWidth="1"/>
    <col min="477" max="477" width="0" style="1" hidden="1" customWidth="1"/>
    <col min="478" max="478" width="17.7109375" style="1" customWidth="1"/>
    <col min="479" max="479" width="0" style="1" hidden="1" customWidth="1"/>
    <col min="480" max="480" width="22.28515625" style="1" customWidth="1"/>
    <col min="481" max="481" width="5.28515625" style="1" customWidth="1"/>
    <col min="482" max="482" width="36.28515625" style="1" customWidth="1"/>
    <col min="483" max="483" width="5.7109375" style="1" customWidth="1"/>
    <col min="484" max="484" width="0" style="1" hidden="1" customWidth="1"/>
    <col min="485" max="485" width="20.7109375" style="1" customWidth="1"/>
    <col min="486" max="486" width="4.85546875" style="1" customWidth="1"/>
    <col min="487" max="487" width="0" style="1" hidden="1" customWidth="1"/>
    <col min="488" max="488" width="24.7109375" style="1" customWidth="1"/>
    <col min="489" max="489" width="12.28515625" style="1" customWidth="1"/>
    <col min="490" max="490" width="0" style="1" hidden="1" customWidth="1"/>
    <col min="491" max="491" width="3.42578125" style="1" customWidth="1"/>
    <col min="492" max="492" width="0" style="1" hidden="1" customWidth="1"/>
    <col min="493" max="493" width="17.7109375" style="1" customWidth="1"/>
    <col min="494" max="494" width="3.42578125" style="1" customWidth="1"/>
    <col min="495" max="495" width="0" style="1" hidden="1" customWidth="1"/>
    <col min="496" max="496" width="23.7109375" style="1" customWidth="1"/>
    <col min="497" max="497" width="10" style="1" customWidth="1"/>
    <col min="498" max="498" width="0" style="1" hidden="1" customWidth="1"/>
    <col min="499" max="500" width="14.7109375" style="1" customWidth="1"/>
    <col min="501" max="501" width="12.85546875" style="1" customWidth="1"/>
    <col min="502" max="502" width="3.28515625" style="1" customWidth="1"/>
    <col min="503" max="503" width="30.28515625" style="1" customWidth="1"/>
    <col min="504" max="504" width="5" style="1" customWidth="1"/>
    <col min="505" max="505" width="0" style="1" hidden="1" customWidth="1"/>
    <col min="506" max="506" width="14.28515625" style="1" customWidth="1"/>
    <col min="507" max="507" width="5.7109375" style="1" customWidth="1"/>
    <col min="508" max="508" width="0" style="1" hidden="1" customWidth="1"/>
    <col min="509" max="509" width="17.28515625" style="1" customWidth="1"/>
    <col min="510" max="510" width="12.7109375" style="1" customWidth="1"/>
    <col min="511" max="511" width="0" style="1" hidden="1" customWidth="1"/>
    <col min="512" max="512" width="5.28515625" style="1" customWidth="1"/>
    <col min="513" max="513" width="0" style="1" hidden="1" customWidth="1"/>
    <col min="514" max="514" width="17" style="1" customWidth="1"/>
    <col min="515" max="515" width="6.28515625" style="1" customWidth="1"/>
    <col min="516" max="516" width="0" style="1" hidden="1" customWidth="1"/>
    <col min="517" max="517" width="14.28515625" style="1" customWidth="1"/>
    <col min="518" max="518" width="7.5703125" style="1" customWidth="1"/>
    <col min="519" max="519" width="0" style="1" hidden="1" customWidth="1"/>
    <col min="520" max="521" width="14.28515625" style="1" customWidth="1"/>
    <col min="522" max="522" width="20.85546875" style="1" customWidth="1"/>
    <col min="523" max="523" width="14.42578125" style="1" customWidth="1"/>
    <col min="524" max="524" width="15" style="1" customWidth="1"/>
    <col min="525" max="525" width="2.7109375" style="1" customWidth="1"/>
    <col min="526" max="526" width="11.7109375" style="1" customWidth="1"/>
    <col min="527" max="527" width="11.5703125" style="1" customWidth="1"/>
    <col min="528" max="528" width="2.28515625" style="1" customWidth="1"/>
    <col min="529" max="529" width="41" style="1" customWidth="1"/>
    <col min="530" max="530" width="14.28515625" style="1" customWidth="1"/>
    <col min="531" max="532" width="11.5703125" style="1" customWidth="1"/>
    <col min="533" max="533" width="21.85546875" style="1" customWidth="1"/>
    <col min="534" max="725" width="11.42578125" style="1"/>
    <col min="726" max="726" width="21.85546875" style="1" customWidth="1"/>
    <col min="727" max="727" width="13.85546875" style="1" customWidth="1"/>
    <col min="728" max="728" width="38.7109375" style="1" customWidth="1"/>
    <col min="729" max="729" width="3" style="1" bestFit="1" customWidth="1"/>
    <col min="730" max="730" width="32.28515625" style="1" customWidth="1"/>
    <col min="731" max="731" width="46.28515625" style="1" customWidth="1"/>
    <col min="732" max="732" width="19" style="1" customWidth="1"/>
    <col min="733" max="733" width="0" style="1" hidden="1" customWidth="1"/>
    <col min="734" max="734" width="17.7109375" style="1" customWidth="1"/>
    <col min="735" max="735" width="0" style="1" hidden="1" customWidth="1"/>
    <col min="736" max="736" width="22.28515625" style="1" customWidth="1"/>
    <col min="737" max="737" width="5.28515625" style="1" customWidth="1"/>
    <col min="738" max="738" width="36.28515625" style="1" customWidth="1"/>
    <col min="739" max="739" width="5.7109375" style="1" customWidth="1"/>
    <col min="740" max="740" width="0" style="1" hidden="1" customWidth="1"/>
    <col min="741" max="741" width="20.7109375" style="1" customWidth="1"/>
    <col min="742" max="742" width="4.85546875" style="1" customWidth="1"/>
    <col min="743" max="743" width="0" style="1" hidden="1" customWidth="1"/>
    <col min="744" max="744" width="24.7109375" style="1" customWidth="1"/>
    <col min="745" max="745" width="12.28515625" style="1" customWidth="1"/>
    <col min="746" max="746" width="0" style="1" hidden="1" customWidth="1"/>
    <col min="747" max="747" width="3.42578125" style="1" customWidth="1"/>
    <col min="748" max="748" width="0" style="1" hidden="1" customWidth="1"/>
    <col min="749" max="749" width="17.7109375" style="1" customWidth="1"/>
    <col min="750" max="750" width="3.42578125" style="1" customWidth="1"/>
    <col min="751" max="751" width="0" style="1" hidden="1" customWidth="1"/>
    <col min="752" max="752" width="23.7109375" style="1" customWidth="1"/>
    <col min="753" max="753" width="10" style="1" customWidth="1"/>
    <col min="754" max="754" width="0" style="1" hidden="1" customWidth="1"/>
    <col min="755" max="756" width="14.7109375" style="1" customWidth="1"/>
    <col min="757" max="757" width="12.85546875" style="1" customWidth="1"/>
    <col min="758" max="758" width="3.28515625" style="1" customWidth="1"/>
    <col min="759" max="759" width="30.28515625" style="1" customWidth="1"/>
    <col min="760" max="760" width="5" style="1" customWidth="1"/>
    <col min="761" max="761" width="0" style="1" hidden="1" customWidth="1"/>
    <col min="762" max="762" width="14.28515625" style="1" customWidth="1"/>
    <col min="763" max="763" width="5.7109375" style="1" customWidth="1"/>
    <col min="764" max="764" width="0" style="1" hidden="1" customWidth="1"/>
    <col min="765" max="765" width="17.28515625" style="1" customWidth="1"/>
    <col min="766" max="766" width="12.7109375" style="1" customWidth="1"/>
    <col min="767" max="767" width="0" style="1" hidden="1" customWidth="1"/>
    <col min="768" max="768" width="5.28515625" style="1" customWidth="1"/>
    <col min="769" max="769" width="0" style="1" hidden="1" customWidth="1"/>
    <col min="770" max="770" width="17" style="1" customWidth="1"/>
    <col min="771" max="771" width="6.28515625" style="1" customWidth="1"/>
    <col min="772" max="772" width="0" style="1" hidden="1" customWidth="1"/>
    <col min="773" max="773" width="14.28515625" style="1" customWidth="1"/>
    <col min="774" max="774" width="7.5703125" style="1" customWidth="1"/>
    <col min="775" max="775" width="0" style="1" hidden="1" customWidth="1"/>
    <col min="776" max="777" width="14.28515625" style="1" customWidth="1"/>
    <col min="778" max="778" width="20.85546875" style="1" customWidth="1"/>
    <col min="779" max="779" width="14.42578125" style="1" customWidth="1"/>
    <col min="780" max="780" width="15" style="1" customWidth="1"/>
    <col min="781" max="781" width="2.7109375" style="1" customWidth="1"/>
    <col min="782" max="782" width="11.7109375" style="1" customWidth="1"/>
    <col min="783" max="783" width="11.5703125" style="1" customWidth="1"/>
    <col min="784" max="784" width="2.28515625" style="1" customWidth="1"/>
    <col min="785" max="785" width="41" style="1" customWidth="1"/>
    <col min="786" max="786" width="14.28515625" style="1" customWidth="1"/>
    <col min="787" max="788" width="11.5703125" style="1" customWidth="1"/>
    <col min="789" max="789" width="21.85546875" style="1" customWidth="1"/>
    <col min="790" max="981" width="11.42578125" style="1"/>
    <col min="982" max="982" width="21.85546875" style="1" customWidth="1"/>
    <col min="983" max="983" width="13.85546875" style="1" customWidth="1"/>
    <col min="984" max="984" width="38.7109375" style="1" customWidth="1"/>
    <col min="985" max="985" width="3" style="1" bestFit="1" customWidth="1"/>
    <col min="986" max="986" width="32.28515625" style="1" customWidth="1"/>
    <col min="987" max="987" width="46.28515625" style="1" customWidth="1"/>
    <col min="988" max="988" width="19" style="1" customWidth="1"/>
    <col min="989" max="989" width="0" style="1" hidden="1" customWidth="1"/>
    <col min="990" max="990" width="17.7109375" style="1" customWidth="1"/>
    <col min="991" max="991" width="0" style="1" hidden="1" customWidth="1"/>
    <col min="992" max="992" width="22.28515625" style="1" customWidth="1"/>
    <col min="993" max="993" width="5.28515625" style="1" customWidth="1"/>
    <col min="994" max="994" width="36.28515625" style="1" customWidth="1"/>
    <col min="995" max="995" width="5.7109375" style="1" customWidth="1"/>
    <col min="996" max="996" width="0" style="1" hidden="1" customWidth="1"/>
    <col min="997" max="997" width="20.7109375" style="1" customWidth="1"/>
    <col min="998" max="998" width="4.85546875" style="1" customWidth="1"/>
    <col min="999" max="999" width="0" style="1" hidden="1" customWidth="1"/>
    <col min="1000" max="1000" width="24.7109375" style="1" customWidth="1"/>
    <col min="1001" max="1001" width="12.28515625" style="1" customWidth="1"/>
    <col min="1002" max="1002" width="0" style="1" hidden="1" customWidth="1"/>
    <col min="1003" max="1003" width="3.42578125" style="1" customWidth="1"/>
    <col min="1004" max="1004" width="0" style="1" hidden="1" customWidth="1"/>
    <col min="1005" max="1005" width="17.7109375" style="1" customWidth="1"/>
    <col min="1006" max="1006" width="3.42578125" style="1" customWidth="1"/>
    <col min="1007" max="1007" width="0" style="1" hidden="1" customWidth="1"/>
    <col min="1008" max="1008" width="23.7109375" style="1" customWidth="1"/>
    <col min="1009" max="1009" width="10" style="1" customWidth="1"/>
    <col min="1010" max="1010" width="0" style="1" hidden="1" customWidth="1"/>
    <col min="1011" max="1012" width="14.7109375" style="1" customWidth="1"/>
    <col min="1013" max="1013" width="12.85546875" style="1" customWidth="1"/>
    <col min="1014" max="1014" width="3.28515625" style="1" customWidth="1"/>
    <col min="1015" max="1015" width="30.28515625" style="1" customWidth="1"/>
    <col min="1016" max="1016" width="5" style="1" customWidth="1"/>
    <col min="1017" max="1017" width="0" style="1" hidden="1" customWidth="1"/>
    <col min="1018" max="1018" width="14.28515625" style="1" customWidth="1"/>
    <col min="1019" max="1019" width="5.7109375" style="1" customWidth="1"/>
    <col min="1020" max="1020" width="0" style="1" hidden="1" customWidth="1"/>
    <col min="1021" max="1021" width="17.28515625" style="1" customWidth="1"/>
    <col min="1022" max="1022" width="12.7109375" style="1" customWidth="1"/>
    <col min="1023" max="1023" width="0" style="1" hidden="1" customWidth="1"/>
    <col min="1024" max="1024" width="5.28515625" style="1" customWidth="1"/>
    <col min="1025" max="1025" width="0" style="1" hidden="1" customWidth="1"/>
    <col min="1026" max="1026" width="17" style="1" customWidth="1"/>
    <col min="1027" max="1027" width="6.28515625" style="1" customWidth="1"/>
    <col min="1028" max="1028" width="0" style="1" hidden="1" customWidth="1"/>
    <col min="1029" max="1029" width="14.28515625" style="1" customWidth="1"/>
    <col min="1030" max="1030" width="7.5703125" style="1" customWidth="1"/>
    <col min="1031" max="1031" width="0" style="1" hidden="1" customWidth="1"/>
    <col min="1032" max="1033" width="14.28515625" style="1" customWidth="1"/>
    <col min="1034" max="1034" width="20.85546875" style="1" customWidth="1"/>
    <col min="1035" max="1035" width="14.42578125" style="1" customWidth="1"/>
    <col min="1036" max="1036" width="15" style="1" customWidth="1"/>
    <col min="1037" max="1037" width="2.7109375" style="1" customWidth="1"/>
    <col min="1038" max="1038" width="11.7109375" style="1" customWidth="1"/>
    <col min="1039" max="1039" width="11.5703125" style="1" customWidth="1"/>
    <col min="1040" max="1040" width="2.28515625" style="1" customWidth="1"/>
    <col min="1041" max="1041" width="41" style="1" customWidth="1"/>
    <col min="1042" max="1042" width="14.28515625" style="1" customWidth="1"/>
    <col min="1043" max="1044" width="11.5703125" style="1" customWidth="1"/>
    <col min="1045" max="1045" width="21.85546875" style="1" customWidth="1"/>
    <col min="1046" max="1237" width="11.42578125" style="1"/>
    <col min="1238" max="1238" width="21.85546875" style="1" customWidth="1"/>
    <col min="1239" max="1239" width="13.85546875" style="1" customWidth="1"/>
    <col min="1240" max="1240" width="38.7109375" style="1" customWidth="1"/>
    <col min="1241" max="1241" width="3" style="1" bestFit="1" customWidth="1"/>
    <col min="1242" max="1242" width="32.28515625" style="1" customWidth="1"/>
    <col min="1243" max="1243" width="46.28515625" style="1" customWidth="1"/>
    <col min="1244" max="1244" width="19" style="1" customWidth="1"/>
    <col min="1245" max="1245" width="0" style="1" hidden="1" customWidth="1"/>
    <col min="1246" max="1246" width="17.7109375" style="1" customWidth="1"/>
    <col min="1247" max="1247" width="0" style="1" hidden="1" customWidth="1"/>
    <col min="1248" max="1248" width="22.28515625" style="1" customWidth="1"/>
    <col min="1249" max="1249" width="5.28515625" style="1" customWidth="1"/>
    <col min="1250" max="1250" width="36.28515625" style="1" customWidth="1"/>
    <col min="1251" max="1251" width="5.7109375" style="1" customWidth="1"/>
    <col min="1252" max="1252" width="0" style="1" hidden="1" customWidth="1"/>
    <col min="1253" max="1253" width="20.7109375" style="1" customWidth="1"/>
    <col min="1254" max="1254" width="4.85546875" style="1" customWidth="1"/>
    <col min="1255" max="1255" width="0" style="1" hidden="1" customWidth="1"/>
    <col min="1256" max="1256" width="24.7109375" style="1" customWidth="1"/>
    <col min="1257" max="1257" width="12.28515625" style="1" customWidth="1"/>
    <col min="1258" max="1258" width="0" style="1" hidden="1" customWidth="1"/>
    <col min="1259" max="1259" width="3.42578125" style="1" customWidth="1"/>
    <col min="1260" max="1260" width="0" style="1" hidden="1" customWidth="1"/>
    <col min="1261" max="1261" width="17.7109375" style="1" customWidth="1"/>
    <col min="1262" max="1262" width="3.42578125" style="1" customWidth="1"/>
    <col min="1263" max="1263" width="0" style="1" hidden="1" customWidth="1"/>
    <col min="1264" max="1264" width="23.7109375" style="1" customWidth="1"/>
    <col min="1265" max="1265" width="10" style="1" customWidth="1"/>
    <col min="1266" max="1266" width="0" style="1" hidden="1" customWidth="1"/>
    <col min="1267" max="1268" width="14.7109375" style="1" customWidth="1"/>
    <col min="1269" max="1269" width="12.85546875" style="1" customWidth="1"/>
    <col min="1270" max="1270" width="3.28515625" style="1" customWidth="1"/>
    <col min="1271" max="1271" width="30.28515625" style="1" customWidth="1"/>
    <col min="1272" max="1272" width="5" style="1" customWidth="1"/>
    <col min="1273" max="1273" width="0" style="1" hidden="1" customWidth="1"/>
    <col min="1274" max="1274" width="14.28515625" style="1" customWidth="1"/>
    <col min="1275" max="1275" width="5.7109375" style="1" customWidth="1"/>
    <col min="1276" max="1276" width="0" style="1" hidden="1" customWidth="1"/>
    <col min="1277" max="1277" width="17.28515625" style="1" customWidth="1"/>
    <col min="1278" max="1278" width="12.7109375" style="1" customWidth="1"/>
    <col min="1279" max="1279" width="0" style="1" hidden="1" customWidth="1"/>
    <col min="1280" max="1280" width="5.28515625" style="1" customWidth="1"/>
    <col min="1281" max="1281" width="0" style="1" hidden="1" customWidth="1"/>
    <col min="1282" max="1282" width="17" style="1" customWidth="1"/>
    <col min="1283" max="1283" width="6.28515625" style="1" customWidth="1"/>
    <col min="1284" max="1284" width="0" style="1" hidden="1" customWidth="1"/>
    <col min="1285" max="1285" width="14.28515625" style="1" customWidth="1"/>
    <col min="1286" max="1286" width="7.5703125" style="1" customWidth="1"/>
    <col min="1287" max="1287" width="0" style="1" hidden="1" customWidth="1"/>
    <col min="1288" max="1289" width="14.28515625" style="1" customWidth="1"/>
    <col min="1290" max="1290" width="20.85546875" style="1" customWidth="1"/>
    <col min="1291" max="1291" width="14.42578125" style="1" customWidth="1"/>
    <col min="1292" max="1292" width="15" style="1" customWidth="1"/>
    <col min="1293" max="1293" width="2.7109375" style="1" customWidth="1"/>
    <col min="1294" max="1294" width="11.7109375" style="1" customWidth="1"/>
    <col min="1295" max="1295" width="11.5703125" style="1" customWidth="1"/>
    <col min="1296" max="1296" width="2.28515625" style="1" customWidth="1"/>
    <col min="1297" max="1297" width="41" style="1" customWidth="1"/>
    <col min="1298" max="1298" width="14.28515625" style="1" customWidth="1"/>
    <col min="1299" max="1300" width="11.5703125" style="1" customWidth="1"/>
    <col min="1301" max="1301" width="21.85546875" style="1" customWidth="1"/>
    <col min="1302" max="1493" width="11.42578125" style="1"/>
    <col min="1494" max="1494" width="21.85546875" style="1" customWidth="1"/>
    <col min="1495" max="1495" width="13.85546875" style="1" customWidth="1"/>
    <col min="1496" max="1496" width="38.7109375" style="1" customWidth="1"/>
    <col min="1497" max="1497" width="3" style="1" bestFit="1" customWidth="1"/>
    <col min="1498" max="1498" width="32.28515625" style="1" customWidth="1"/>
    <col min="1499" max="1499" width="46.28515625" style="1" customWidth="1"/>
    <col min="1500" max="1500" width="19" style="1" customWidth="1"/>
    <col min="1501" max="1501" width="0" style="1" hidden="1" customWidth="1"/>
    <col min="1502" max="1502" width="17.7109375" style="1" customWidth="1"/>
    <col min="1503" max="1503" width="0" style="1" hidden="1" customWidth="1"/>
    <col min="1504" max="1504" width="22.28515625" style="1" customWidth="1"/>
    <col min="1505" max="1505" width="5.28515625" style="1" customWidth="1"/>
    <col min="1506" max="1506" width="36.28515625" style="1" customWidth="1"/>
    <col min="1507" max="1507" width="5.7109375" style="1" customWidth="1"/>
    <col min="1508" max="1508" width="0" style="1" hidden="1" customWidth="1"/>
    <col min="1509" max="1509" width="20.7109375" style="1" customWidth="1"/>
    <col min="1510" max="1510" width="4.85546875" style="1" customWidth="1"/>
    <col min="1511" max="1511" width="0" style="1" hidden="1" customWidth="1"/>
    <col min="1512" max="1512" width="24.7109375" style="1" customWidth="1"/>
    <col min="1513" max="1513" width="12.28515625" style="1" customWidth="1"/>
    <col min="1514" max="1514" width="0" style="1" hidden="1" customWidth="1"/>
    <col min="1515" max="1515" width="3.42578125" style="1" customWidth="1"/>
    <col min="1516" max="1516" width="0" style="1" hidden="1" customWidth="1"/>
    <col min="1517" max="1517" width="17.7109375" style="1" customWidth="1"/>
    <col min="1518" max="1518" width="3.42578125" style="1" customWidth="1"/>
    <col min="1519" max="1519" width="0" style="1" hidden="1" customWidth="1"/>
    <col min="1520" max="1520" width="23.7109375" style="1" customWidth="1"/>
    <col min="1521" max="1521" width="10" style="1" customWidth="1"/>
    <col min="1522" max="1522" width="0" style="1" hidden="1" customWidth="1"/>
    <col min="1523" max="1524" width="14.7109375" style="1" customWidth="1"/>
    <col min="1525" max="1525" width="12.85546875" style="1" customWidth="1"/>
    <col min="1526" max="1526" width="3.28515625" style="1" customWidth="1"/>
    <col min="1527" max="1527" width="30.28515625" style="1" customWidth="1"/>
    <col min="1528" max="1528" width="5" style="1" customWidth="1"/>
    <col min="1529" max="1529" width="0" style="1" hidden="1" customWidth="1"/>
    <col min="1530" max="1530" width="14.28515625" style="1" customWidth="1"/>
    <col min="1531" max="1531" width="5.7109375" style="1" customWidth="1"/>
    <col min="1532" max="1532" width="0" style="1" hidden="1" customWidth="1"/>
    <col min="1533" max="1533" width="17.28515625" style="1" customWidth="1"/>
    <col min="1534" max="1534" width="12.7109375" style="1" customWidth="1"/>
    <col min="1535" max="1535" width="0" style="1" hidden="1" customWidth="1"/>
    <col min="1536" max="1536" width="5.28515625" style="1" customWidth="1"/>
    <col min="1537" max="1537" width="0" style="1" hidden="1" customWidth="1"/>
    <col min="1538" max="1538" width="17" style="1" customWidth="1"/>
    <col min="1539" max="1539" width="6.28515625" style="1" customWidth="1"/>
    <col min="1540" max="1540" width="0" style="1" hidden="1" customWidth="1"/>
    <col min="1541" max="1541" width="14.28515625" style="1" customWidth="1"/>
    <col min="1542" max="1542" width="7.5703125" style="1" customWidth="1"/>
    <col min="1543" max="1543" width="0" style="1" hidden="1" customWidth="1"/>
    <col min="1544" max="1545" width="14.28515625" style="1" customWidth="1"/>
    <col min="1546" max="1546" width="20.85546875" style="1" customWidth="1"/>
    <col min="1547" max="1547" width="14.42578125" style="1" customWidth="1"/>
    <col min="1548" max="1548" width="15" style="1" customWidth="1"/>
    <col min="1549" max="1549" width="2.7109375" style="1" customWidth="1"/>
    <col min="1550" max="1550" width="11.7109375" style="1" customWidth="1"/>
    <col min="1551" max="1551" width="11.5703125" style="1" customWidth="1"/>
    <col min="1552" max="1552" width="2.28515625" style="1" customWidth="1"/>
    <col min="1553" max="1553" width="41" style="1" customWidth="1"/>
    <col min="1554" max="1554" width="14.28515625" style="1" customWidth="1"/>
    <col min="1555" max="1556" width="11.5703125" style="1" customWidth="1"/>
    <col min="1557" max="1557" width="21.85546875" style="1" customWidth="1"/>
    <col min="1558" max="1749" width="11.42578125" style="1"/>
    <col min="1750" max="1750" width="21.85546875" style="1" customWidth="1"/>
    <col min="1751" max="1751" width="13.85546875" style="1" customWidth="1"/>
    <col min="1752" max="1752" width="38.7109375" style="1" customWidth="1"/>
    <col min="1753" max="1753" width="3" style="1" bestFit="1" customWidth="1"/>
    <col min="1754" max="1754" width="32.28515625" style="1" customWidth="1"/>
    <col min="1755" max="1755" width="46.28515625" style="1" customWidth="1"/>
    <col min="1756" max="1756" width="19" style="1" customWidth="1"/>
    <col min="1757" max="1757" width="0" style="1" hidden="1" customWidth="1"/>
    <col min="1758" max="1758" width="17.7109375" style="1" customWidth="1"/>
    <col min="1759" max="1759" width="0" style="1" hidden="1" customWidth="1"/>
    <col min="1760" max="1760" width="22.28515625" style="1" customWidth="1"/>
    <col min="1761" max="1761" width="5.28515625" style="1" customWidth="1"/>
    <col min="1762" max="1762" width="36.28515625" style="1" customWidth="1"/>
    <col min="1763" max="1763" width="5.7109375" style="1" customWidth="1"/>
    <col min="1764" max="1764" width="0" style="1" hidden="1" customWidth="1"/>
    <col min="1765" max="1765" width="20.7109375" style="1" customWidth="1"/>
    <col min="1766" max="1766" width="4.85546875" style="1" customWidth="1"/>
    <col min="1767" max="1767" width="0" style="1" hidden="1" customWidth="1"/>
    <col min="1768" max="1768" width="24.7109375" style="1" customWidth="1"/>
    <col min="1769" max="1769" width="12.28515625" style="1" customWidth="1"/>
    <col min="1770" max="1770" width="0" style="1" hidden="1" customWidth="1"/>
    <col min="1771" max="1771" width="3.42578125" style="1" customWidth="1"/>
    <col min="1772" max="1772" width="0" style="1" hidden="1" customWidth="1"/>
    <col min="1773" max="1773" width="17.7109375" style="1" customWidth="1"/>
    <col min="1774" max="1774" width="3.42578125" style="1" customWidth="1"/>
    <col min="1775" max="1775" width="0" style="1" hidden="1" customWidth="1"/>
    <col min="1776" max="1776" width="23.7109375" style="1" customWidth="1"/>
    <col min="1777" max="1777" width="10" style="1" customWidth="1"/>
    <col min="1778" max="1778" width="0" style="1" hidden="1" customWidth="1"/>
    <col min="1779" max="1780" width="14.7109375" style="1" customWidth="1"/>
    <col min="1781" max="1781" width="12.85546875" style="1" customWidth="1"/>
    <col min="1782" max="1782" width="3.28515625" style="1" customWidth="1"/>
    <col min="1783" max="1783" width="30.28515625" style="1" customWidth="1"/>
    <col min="1784" max="1784" width="5" style="1" customWidth="1"/>
    <col min="1785" max="1785" width="0" style="1" hidden="1" customWidth="1"/>
    <col min="1786" max="1786" width="14.28515625" style="1" customWidth="1"/>
    <col min="1787" max="1787" width="5.7109375" style="1" customWidth="1"/>
    <col min="1788" max="1788" width="0" style="1" hidden="1" customWidth="1"/>
    <col min="1789" max="1789" width="17.28515625" style="1" customWidth="1"/>
    <col min="1790" max="1790" width="12.7109375" style="1" customWidth="1"/>
    <col min="1791" max="1791" width="0" style="1" hidden="1" customWidth="1"/>
    <col min="1792" max="1792" width="5.28515625" style="1" customWidth="1"/>
    <col min="1793" max="1793" width="0" style="1" hidden="1" customWidth="1"/>
    <col min="1794" max="1794" width="17" style="1" customWidth="1"/>
    <col min="1795" max="1795" width="6.28515625" style="1" customWidth="1"/>
    <col min="1796" max="1796" width="0" style="1" hidden="1" customWidth="1"/>
    <col min="1797" max="1797" width="14.28515625" style="1" customWidth="1"/>
    <col min="1798" max="1798" width="7.5703125" style="1" customWidth="1"/>
    <col min="1799" max="1799" width="0" style="1" hidden="1" customWidth="1"/>
    <col min="1800" max="1801" width="14.28515625" style="1" customWidth="1"/>
    <col min="1802" max="1802" width="20.85546875" style="1" customWidth="1"/>
    <col min="1803" max="1803" width="14.42578125" style="1" customWidth="1"/>
    <col min="1804" max="1804" width="15" style="1" customWidth="1"/>
    <col min="1805" max="1805" width="2.7109375" style="1" customWidth="1"/>
    <col min="1806" max="1806" width="11.7109375" style="1" customWidth="1"/>
    <col min="1807" max="1807" width="11.5703125" style="1" customWidth="1"/>
    <col min="1808" max="1808" width="2.28515625" style="1" customWidth="1"/>
    <col min="1809" max="1809" width="41" style="1" customWidth="1"/>
    <col min="1810" max="1810" width="14.28515625" style="1" customWidth="1"/>
    <col min="1811" max="1812" width="11.5703125" style="1" customWidth="1"/>
    <col min="1813" max="1813" width="21.85546875" style="1" customWidth="1"/>
    <col min="1814" max="2005" width="11.42578125" style="1"/>
    <col min="2006" max="2006" width="21.85546875" style="1" customWidth="1"/>
    <col min="2007" max="2007" width="13.85546875" style="1" customWidth="1"/>
    <col min="2008" max="2008" width="38.7109375" style="1" customWidth="1"/>
    <col min="2009" max="2009" width="3" style="1" bestFit="1" customWidth="1"/>
    <col min="2010" max="2010" width="32.28515625" style="1" customWidth="1"/>
    <col min="2011" max="2011" width="46.28515625" style="1" customWidth="1"/>
    <col min="2012" max="2012" width="19" style="1" customWidth="1"/>
    <col min="2013" max="2013" width="0" style="1" hidden="1" customWidth="1"/>
    <col min="2014" max="2014" width="17.7109375" style="1" customWidth="1"/>
    <col min="2015" max="2015" width="0" style="1" hidden="1" customWidth="1"/>
    <col min="2016" max="2016" width="22.28515625" style="1" customWidth="1"/>
    <col min="2017" max="2017" width="5.28515625" style="1" customWidth="1"/>
    <col min="2018" max="2018" width="36.28515625" style="1" customWidth="1"/>
    <col min="2019" max="2019" width="5.7109375" style="1" customWidth="1"/>
    <col min="2020" max="2020" width="0" style="1" hidden="1" customWidth="1"/>
    <col min="2021" max="2021" width="20.7109375" style="1" customWidth="1"/>
    <col min="2022" max="2022" width="4.85546875" style="1" customWidth="1"/>
    <col min="2023" max="2023" width="0" style="1" hidden="1" customWidth="1"/>
    <col min="2024" max="2024" width="24.7109375" style="1" customWidth="1"/>
    <col min="2025" max="2025" width="12.28515625" style="1" customWidth="1"/>
    <col min="2026" max="2026" width="0" style="1" hidden="1" customWidth="1"/>
    <col min="2027" max="2027" width="3.42578125" style="1" customWidth="1"/>
    <col min="2028" max="2028" width="0" style="1" hidden="1" customWidth="1"/>
    <col min="2029" max="2029" width="17.7109375" style="1" customWidth="1"/>
    <col min="2030" max="2030" width="3.42578125" style="1" customWidth="1"/>
    <col min="2031" max="2031" width="0" style="1" hidden="1" customWidth="1"/>
    <col min="2032" max="2032" width="23.7109375" style="1" customWidth="1"/>
    <col min="2033" max="2033" width="10" style="1" customWidth="1"/>
    <col min="2034" max="2034" width="0" style="1" hidden="1" customWidth="1"/>
    <col min="2035" max="2036" width="14.7109375" style="1" customWidth="1"/>
    <col min="2037" max="2037" width="12.85546875" style="1" customWidth="1"/>
    <col min="2038" max="2038" width="3.28515625" style="1" customWidth="1"/>
    <col min="2039" max="2039" width="30.28515625" style="1" customWidth="1"/>
    <col min="2040" max="2040" width="5" style="1" customWidth="1"/>
    <col min="2041" max="2041" width="0" style="1" hidden="1" customWidth="1"/>
    <col min="2042" max="2042" width="14.28515625" style="1" customWidth="1"/>
    <col min="2043" max="2043" width="5.7109375" style="1" customWidth="1"/>
    <col min="2044" max="2044" width="0" style="1" hidden="1" customWidth="1"/>
    <col min="2045" max="2045" width="17.28515625" style="1" customWidth="1"/>
    <col min="2046" max="2046" width="12.7109375" style="1" customWidth="1"/>
    <col min="2047" max="2047" width="0" style="1" hidden="1" customWidth="1"/>
    <col min="2048" max="2048" width="5.28515625" style="1" customWidth="1"/>
    <col min="2049" max="2049" width="0" style="1" hidden="1" customWidth="1"/>
    <col min="2050" max="2050" width="17" style="1" customWidth="1"/>
    <col min="2051" max="2051" width="6.28515625" style="1" customWidth="1"/>
    <col min="2052" max="2052" width="0" style="1" hidden="1" customWidth="1"/>
    <col min="2053" max="2053" width="14.28515625" style="1" customWidth="1"/>
    <col min="2054" max="2054" width="7.5703125" style="1" customWidth="1"/>
    <col min="2055" max="2055" width="0" style="1" hidden="1" customWidth="1"/>
    <col min="2056" max="2057" width="14.28515625" style="1" customWidth="1"/>
    <col min="2058" max="2058" width="20.85546875" style="1" customWidth="1"/>
    <col min="2059" max="2059" width="14.42578125" style="1" customWidth="1"/>
    <col min="2060" max="2060" width="15" style="1" customWidth="1"/>
    <col min="2061" max="2061" width="2.7109375" style="1" customWidth="1"/>
    <col min="2062" max="2062" width="11.7109375" style="1" customWidth="1"/>
    <col min="2063" max="2063" width="11.5703125" style="1" customWidth="1"/>
    <col min="2064" max="2064" width="2.28515625" style="1" customWidth="1"/>
    <col min="2065" max="2065" width="41" style="1" customWidth="1"/>
    <col min="2066" max="2066" width="14.28515625" style="1" customWidth="1"/>
    <col min="2067" max="2068" width="11.5703125" style="1" customWidth="1"/>
    <col min="2069" max="2069" width="21.85546875" style="1" customWidth="1"/>
    <col min="2070" max="2261" width="11.42578125" style="1"/>
    <col min="2262" max="2262" width="21.85546875" style="1" customWidth="1"/>
    <col min="2263" max="2263" width="13.85546875" style="1" customWidth="1"/>
    <col min="2264" max="2264" width="38.7109375" style="1" customWidth="1"/>
    <col min="2265" max="2265" width="3" style="1" bestFit="1" customWidth="1"/>
    <col min="2266" max="2266" width="32.28515625" style="1" customWidth="1"/>
    <col min="2267" max="2267" width="46.28515625" style="1" customWidth="1"/>
    <col min="2268" max="2268" width="19" style="1" customWidth="1"/>
    <col min="2269" max="2269" width="0" style="1" hidden="1" customWidth="1"/>
    <col min="2270" max="2270" width="17.7109375" style="1" customWidth="1"/>
    <col min="2271" max="2271" width="0" style="1" hidden="1" customWidth="1"/>
    <col min="2272" max="2272" width="22.28515625" style="1" customWidth="1"/>
    <col min="2273" max="2273" width="5.28515625" style="1" customWidth="1"/>
    <col min="2274" max="2274" width="36.28515625" style="1" customWidth="1"/>
    <col min="2275" max="2275" width="5.7109375" style="1" customWidth="1"/>
    <col min="2276" max="2276" width="0" style="1" hidden="1" customWidth="1"/>
    <col min="2277" max="2277" width="20.7109375" style="1" customWidth="1"/>
    <col min="2278" max="2278" width="4.85546875" style="1" customWidth="1"/>
    <col min="2279" max="2279" width="0" style="1" hidden="1" customWidth="1"/>
    <col min="2280" max="2280" width="24.7109375" style="1" customWidth="1"/>
    <col min="2281" max="2281" width="12.28515625" style="1" customWidth="1"/>
    <col min="2282" max="2282" width="0" style="1" hidden="1" customWidth="1"/>
    <col min="2283" max="2283" width="3.42578125" style="1" customWidth="1"/>
    <col min="2284" max="2284" width="0" style="1" hidden="1" customWidth="1"/>
    <col min="2285" max="2285" width="17.7109375" style="1" customWidth="1"/>
    <col min="2286" max="2286" width="3.42578125" style="1" customWidth="1"/>
    <col min="2287" max="2287" width="0" style="1" hidden="1" customWidth="1"/>
    <col min="2288" max="2288" width="23.7109375" style="1" customWidth="1"/>
    <col min="2289" max="2289" width="10" style="1" customWidth="1"/>
    <col min="2290" max="2290" width="0" style="1" hidden="1" customWidth="1"/>
    <col min="2291" max="2292" width="14.7109375" style="1" customWidth="1"/>
    <col min="2293" max="2293" width="12.85546875" style="1" customWidth="1"/>
    <col min="2294" max="2294" width="3.28515625" style="1" customWidth="1"/>
    <col min="2295" max="2295" width="30.28515625" style="1" customWidth="1"/>
    <col min="2296" max="2296" width="5" style="1" customWidth="1"/>
    <col min="2297" max="2297" width="0" style="1" hidden="1" customWidth="1"/>
    <col min="2298" max="2298" width="14.28515625" style="1" customWidth="1"/>
    <col min="2299" max="2299" width="5.7109375" style="1" customWidth="1"/>
    <col min="2300" max="2300" width="0" style="1" hidden="1" customWidth="1"/>
    <col min="2301" max="2301" width="17.28515625" style="1" customWidth="1"/>
    <col min="2302" max="2302" width="12.7109375" style="1" customWidth="1"/>
    <col min="2303" max="2303" width="0" style="1" hidden="1" customWidth="1"/>
    <col min="2304" max="2304" width="5.28515625" style="1" customWidth="1"/>
    <col min="2305" max="2305" width="0" style="1" hidden="1" customWidth="1"/>
    <col min="2306" max="2306" width="17" style="1" customWidth="1"/>
    <col min="2307" max="2307" width="6.28515625" style="1" customWidth="1"/>
    <col min="2308" max="2308" width="0" style="1" hidden="1" customWidth="1"/>
    <col min="2309" max="2309" width="14.28515625" style="1" customWidth="1"/>
    <col min="2310" max="2310" width="7.5703125" style="1" customWidth="1"/>
    <col min="2311" max="2311" width="0" style="1" hidden="1" customWidth="1"/>
    <col min="2312" max="2313" width="14.28515625" style="1" customWidth="1"/>
    <col min="2314" max="2314" width="20.85546875" style="1" customWidth="1"/>
    <col min="2315" max="2315" width="14.42578125" style="1" customWidth="1"/>
    <col min="2316" max="2316" width="15" style="1" customWidth="1"/>
    <col min="2317" max="2317" width="2.7109375" style="1" customWidth="1"/>
    <col min="2318" max="2318" width="11.7109375" style="1" customWidth="1"/>
    <col min="2319" max="2319" width="11.5703125" style="1" customWidth="1"/>
    <col min="2320" max="2320" width="2.28515625" style="1" customWidth="1"/>
    <col min="2321" max="2321" width="41" style="1" customWidth="1"/>
    <col min="2322" max="2322" width="14.28515625" style="1" customWidth="1"/>
    <col min="2323" max="2324" width="11.5703125" style="1" customWidth="1"/>
    <col min="2325" max="2325" width="21.85546875" style="1" customWidth="1"/>
    <col min="2326" max="2517" width="11.42578125" style="1"/>
    <col min="2518" max="2518" width="21.85546875" style="1" customWidth="1"/>
    <col min="2519" max="2519" width="13.85546875" style="1" customWidth="1"/>
    <col min="2520" max="2520" width="38.7109375" style="1" customWidth="1"/>
    <col min="2521" max="2521" width="3" style="1" bestFit="1" customWidth="1"/>
    <col min="2522" max="2522" width="32.28515625" style="1" customWidth="1"/>
    <col min="2523" max="2523" width="46.28515625" style="1" customWidth="1"/>
    <col min="2524" max="2524" width="19" style="1" customWidth="1"/>
    <col min="2525" max="2525" width="0" style="1" hidden="1" customWidth="1"/>
    <col min="2526" max="2526" width="17.7109375" style="1" customWidth="1"/>
    <col min="2527" max="2527" width="0" style="1" hidden="1" customWidth="1"/>
    <col min="2528" max="2528" width="22.28515625" style="1" customWidth="1"/>
    <col min="2529" max="2529" width="5.28515625" style="1" customWidth="1"/>
    <col min="2530" max="2530" width="36.28515625" style="1" customWidth="1"/>
    <col min="2531" max="2531" width="5.7109375" style="1" customWidth="1"/>
    <col min="2532" max="2532" width="0" style="1" hidden="1" customWidth="1"/>
    <col min="2533" max="2533" width="20.7109375" style="1" customWidth="1"/>
    <col min="2534" max="2534" width="4.85546875" style="1" customWidth="1"/>
    <col min="2535" max="2535" width="0" style="1" hidden="1" customWidth="1"/>
    <col min="2536" max="2536" width="24.7109375" style="1" customWidth="1"/>
    <col min="2537" max="2537" width="12.28515625" style="1" customWidth="1"/>
    <col min="2538" max="2538" width="0" style="1" hidden="1" customWidth="1"/>
    <col min="2539" max="2539" width="3.42578125" style="1" customWidth="1"/>
    <col min="2540" max="2540" width="0" style="1" hidden="1" customWidth="1"/>
    <col min="2541" max="2541" width="17.7109375" style="1" customWidth="1"/>
    <col min="2542" max="2542" width="3.42578125" style="1" customWidth="1"/>
    <col min="2543" max="2543" width="0" style="1" hidden="1" customWidth="1"/>
    <col min="2544" max="2544" width="23.7109375" style="1" customWidth="1"/>
    <col min="2545" max="2545" width="10" style="1" customWidth="1"/>
    <col min="2546" max="2546" width="0" style="1" hidden="1" customWidth="1"/>
    <col min="2547" max="2548" width="14.7109375" style="1" customWidth="1"/>
    <col min="2549" max="2549" width="12.85546875" style="1" customWidth="1"/>
    <col min="2550" max="2550" width="3.28515625" style="1" customWidth="1"/>
    <col min="2551" max="2551" width="30.28515625" style="1" customWidth="1"/>
    <col min="2552" max="2552" width="5" style="1" customWidth="1"/>
    <col min="2553" max="2553" width="0" style="1" hidden="1" customWidth="1"/>
    <col min="2554" max="2554" width="14.28515625" style="1" customWidth="1"/>
    <col min="2555" max="2555" width="5.7109375" style="1" customWidth="1"/>
    <col min="2556" max="2556" width="0" style="1" hidden="1" customWidth="1"/>
    <col min="2557" max="2557" width="17.28515625" style="1" customWidth="1"/>
    <col min="2558" max="2558" width="12.7109375" style="1" customWidth="1"/>
    <col min="2559" max="2559" width="0" style="1" hidden="1" customWidth="1"/>
    <col min="2560" max="2560" width="5.28515625" style="1" customWidth="1"/>
    <col min="2561" max="2561" width="0" style="1" hidden="1" customWidth="1"/>
    <col min="2562" max="2562" width="17" style="1" customWidth="1"/>
    <col min="2563" max="2563" width="6.28515625" style="1" customWidth="1"/>
    <col min="2564" max="2564" width="0" style="1" hidden="1" customWidth="1"/>
    <col min="2565" max="2565" width="14.28515625" style="1" customWidth="1"/>
    <col min="2566" max="2566" width="7.5703125" style="1" customWidth="1"/>
    <col min="2567" max="2567" width="0" style="1" hidden="1" customWidth="1"/>
    <col min="2568" max="2569" width="14.28515625" style="1" customWidth="1"/>
    <col min="2570" max="2570" width="20.85546875" style="1" customWidth="1"/>
    <col min="2571" max="2571" width="14.42578125" style="1" customWidth="1"/>
    <col min="2572" max="2572" width="15" style="1" customWidth="1"/>
    <col min="2573" max="2573" width="2.7109375" style="1" customWidth="1"/>
    <col min="2574" max="2574" width="11.7109375" style="1" customWidth="1"/>
    <col min="2575" max="2575" width="11.5703125" style="1" customWidth="1"/>
    <col min="2576" max="2576" width="2.28515625" style="1" customWidth="1"/>
    <col min="2577" max="2577" width="41" style="1" customWidth="1"/>
    <col min="2578" max="2578" width="14.28515625" style="1" customWidth="1"/>
    <col min="2579" max="2580" width="11.5703125" style="1" customWidth="1"/>
    <col min="2581" max="2581" width="21.85546875" style="1" customWidth="1"/>
    <col min="2582" max="2773" width="11.42578125" style="1"/>
    <col min="2774" max="2774" width="21.85546875" style="1" customWidth="1"/>
    <col min="2775" max="2775" width="13.85546875" style="1" customWidth="1"/>
    <col min="2776" max="2776" width="38.7109375" style="1" customWidth="1"/>
    <col min="2777" max="2777" width="3" style="1" bestFit="1" customWidth="1"/>
    <col min="2778" max="2778" width="32.28515625" style="1" customWidth="1"/>
    <col min="2779" max="2779" width="46.28515625" style="1" customWidth="1"/>
    <col min="2780" max="2780" width="19" style="1" customWidth="1"/>
    <col min="2781" max="2781" width="0" style="1" hidden="1" customWidth="1"/>
    <col min="2782" max="2782" width="17.7109375" style="1" customWidth="1"/>
    <col min="2783" max="2783" width="0" style="1" hidden="1" customWidth="1"/>
    <col min="2784" max="2784" width="22.28515625" style="1" customWidth="1"/>
    <col min="2785" max="2785" width="5.28515625" style="1" customWidth="1"/>
    <col min="2786" max="2786" width="36.28515625" style="1" customWidth="1"/>
    <col min="2787" max="2787" width="5.7109375" style="1" customWidth="1"/>
    <col min="2788" max="2788" width="0" style="1" hidden="1" customWidth="1"/>
    <col min="2789" max="2789" width="20.7109375" style="1" customWidth="1"/>
    <col min="2790" max="2790" width="4.85546875" style="1" customWidth="1"/>
    <col min="2791" max="2791" width="0" style="1" hidden="1" customWidth="1"/>
    <col min="2792" max="2792" width="24.7109375" style="1" customWidth="1"/>
    <col min="2793" max="2793" width="12.28515625" style="1" customWidth="1"/>
    <col min="2794" max="2794" width="0" style="1" hidden="1" customWidth="1"/>
    <col min="2795" max="2795" width="3.42578125" style="1" customWidth="1"/>
    <col min="2796" max="2796" width="0" style="1" hidden="1" customWidth="1"/>
    <col min="2797" max="2797" width="17.7109375" style="1" customWidth="1"/>
    <col min="2798" max="2798" width="3.42578125" style="1" customWidth="1"/>
    <col min="2799" max="2799" width="0" style="1" hidden="1" customWidth="1"/>
    <col min="2800" max="2800" width="23.7109375" style="1" customWidth="1"/>
    <col min="2801" max="2801" width="10" style="1" customWidth="1"/>
    <col min="2802" max="2802" width="0" style="1" hidden="1" customWidth="1"/>
    <col min="2803" max="2804" width="14.7109375" style="1" customWidth="1"/>
    <col min="2805" max="2805" width="12.85546875" style="1" customWidth="1"/>
    <col min="2806" max="2806" width="3.28515625" style="1" customWidth="1"/>
    <col min="2807" max="2807" width="30.28515625" style="1" customWidth="1"/>
    <col min="2808" max="2808" width="5" style="1" customWidth="1"/>
    <col min="2809" max="2809" width="0" style="1" hidden="1" customWidth="1"/>
    <col min="2810" max="2810" width="14.28515625" style="1" customWidth="1"/>
    <col min="2811" max="2811" width="5.7109375" style="1" customWidth="1"/>
    <col min="2812" max="2812" width="0" style="1" hidden="1" customWidth="1"/>
    <col min="2813" max="2813" width="17.28515625" style="1" customWidth="1"/>
    <col min="2814" max="2814" width="12.7109375" style="1" customWidth="1"/>
    <col min="2815" max="2815" width="0" style="1" hidden="1" customWidth="1"/>
    <col min="2816" max="2816" width="5.28515625" style="1" customWidth="1"/>
    <col min="2817" max="2817" width="0" style="1" hidden="1" customWidth="1"/>
    <col min="2818" max="2818" width="17" style="1" customWidth="1"/>
    <col min="2819" max="2819" width="6.28515625" style="1" customWidth="1"/>
    <col min="2820" max="2820" width="0" style="1" hidden="1" customWidth="1"/>
    <col min="2821" max="2821" width="14.28515625" style="1" customWidth="1"/>
    <col min="2822" max="2822" width="7.5703125" style="1" customWidth="1"/>
    <col min="2823" max="2823" width="0" style="1" hidden="1" customWidth="1"/>
    <col min="2824" max="2825" width="14.28515625" style="1" customWidth="1"/>
    <col min="2826" max="2826" width="20.85546875" style="1" customWidth="1"/>
    <col min="2827" max="2827" width="14.42578125" style="1" customWidth="1"/>
    <col min="2828" max="2828" width="15" style="1" customWidth="1"/>
    <col min="2829" max="2829" width="2.7109375" style="1" customWidth="1"/>
    <col min="2830" max="2830" width="11.7109375" style="1" customWidth="1"/>
    <col min="2831" max="2831" width="11.5703125" style="1" customWidth="1"/>
    <col min="2832" max="2832" width="2.28515625" style="1" customWidth="1"/>
    <col min="2833" max="2833" width="41" style="1" customWidth="1"/>
    <col min="2834" max="2834" width="14.28515625" style="1" customWidth="1"/>
    <col min="2835" max="2836" width="11.5703125" style="1" customWidth="1"/>
    <col min="2837" max="2837" width="21.85546875" style="1" customWidth="1"/>
    <col min="2838" max="3029" width="11.42578125" style="1"/>
    <col min="3030" max="3030" width="21.85546875" style="1" customWidth="1"/>
    <col min="3031" max="3031" width="13.85546875" style="1" customWidth="1"/>
    <col min="3032" max="3032" width="38.7109375" style="1" customWidth="1"/>
    <col min="3033" max="3033" width="3" style="1" bestFit="1" customWidth="1"/>
    <col min="3034" max="3034" width="32.28515625" style="1" customWidth="1"/>
    <col min="3035" max="3035" width="46.28515625" style="1" customWidth="1"/>
    <col min="3036" max="3036" width="19" style="1" customWidth="1"/>
    <col min="3037" max="3037" width="0" style="1" hidden="1" customWidth="1"/>
    <col min="3038" max="3038" width="17.7109375" style="1" customWidth="1"/>
    <col min="3039" max="3039" width="0" style="1" hidden="1" customWidth="1"/>
    <col min="3040" max="3040" width="22.28515625" style="1" customWidth="1"/>
    <col min="3041" max="3041" width="5.28515625" style="1" customWidth="1"/>
    <col min="3042" max="3042" width="36.28515625" style="1" customWidth="1"/>
    <col min="3043" max="3043" width="5.7109375" style="1" customWidth="1"/>
    <col min="3044" max="3044" width="0" style="1" hidden="1" customWidth="1"/>
    <col min="3045" max="3045" width="20.7109375" style="1" customWidth="1"/>
    <col min="3046" max="3046" width="4.85546875" style="1" customWidth="1"/>
    <col min="3047" max="3047" width="0" style="1" hidden="1" customWidth="1"/>
    <col min="3048" max="3048" width="24.7109375" style="1" customWidth="1"/>
    <col min="3049" max="3049" width="12.28515625" style="1" customWidth="1"/>
    <col min="3050" max="3050" width="0" style="1" hidden="1" customWidth="1"/>
    <col min="3051" max="3051" width="3.42578125" style="1" customWidth="1"/>
    <col min="3052" max="3052" width="0" style="1" hidden="1" customWidth="1"/>
    <col min="3053" max="3053" width="17.7109375" style="1" customWidth="1"/>
    <col min="3054" max="3054" width="3.42578125" style="1" customWidth="1"/>
    <col min="3055" max="3055" width="0" style="1" hidden="1" customWidth="1"/>
    <col min="3056" max="3056" width="23.7109375" style="1" customWidth="1"/>
    <col min="3057" max="3057" width="10" style="1" customWidth="1"/>
    <col min="3058" max="3058" width="0" style="1" hidden="1" customWidth="1"/>
    <col min="3059" max="3060" width="14.7109375" style="1" customWidth="1"/>
    <col min="3061" max="3061" width="12.85546875" style="1" customWidth="1"/>
    <col min="3062" max="3062" width="3.28515625" style="1" customWidth="1"/>
    <col min="3063" max="3063" width="30.28515625" style="1" customWidth="1"/>
    <col min="3064" max="3064" width="5" style="1" customWidth="1"/>
    <col min="3065" max="3065" width="0" style="1" hidden="1" customWidth="1"/>
    <col min="3066" max="3066" width="14.28515625" style="1" customWidth="1"/>
    <col min="3067" max="3067" width="5.7109375" style="1" customWidth="1"/>
    <col min="3068" max="3068" width="0" style="1" hidden="1" customWidth="1"/>
    <col min="3069" max="3069" width="17.28515625" style="1" customWidth="1"/>
    <col min="3070" max="3070" width="12.7109375" style="1" customWidth="1"/>
    <col min="3071" max="3071" width="0" style="1" hidden="1" customWidth="1"/>
    <col min="3072" max="3072" width="5.28515625" style="1" customWidth="1"/>
    <col min="3073" max="3073" width="0" style="1" hidden="1" customWidth="1"/>
    <col min="3074" max="3074" width="17" style="1" customWidth="1"/>
    <col min="3075" max="3075" width="6.28515625" style="1" customWidth="1"/>
    <col min="3076" max="3076" width="0" style="1" hidden="1" customWidth="1"/>
    <col min="3077" max="3077" width="14.28515625" style="1" customWidth="1"/>
    <col min="3078" max="3078" width="7.5703125" style="1" customWidth="1"/>
    <col min="3079" max="3079" width="0" style="1" hidden="1" customWidth="1"/>
    <col min="3080" max="3081" width="14.28515625" style="1" customWidth="1"/>
    <col min="3082" max="3082" width="20.85546875" style="1" customWidth="1"/>
    <col min="3083" max="3083" width="14.42578125" style="1" customWidth="1"/>
    <col min="3084" max="3084" width="15" style="1" customWidth="1"/>
    <col min="3085" max="3085" width="2.7109375" style="1" customWidth="1"/>
    <col min="3086" max="3086" width="11.7109375" style="1" customWidth="1"/>
    <col min="3087" max="3087" width="11.5703125" style="1" customWidth="1"/>
    <col min="3088" max="3088" width="2.28515625" style="1" customWidth="1"/>
    <col min="3089" max="3089" width="41" style="1" customWidth="1"/>
    <col min="3090" max="3090" width="14.28515625" style="1" customWidth="1"/>
    <col min="3091" max="3092" width="11.5703125" style="1" customWidth="1"/>
    <col min="3093" max="3093" width="21.85546875" style="1" customWidth="1"/>
    <col min="3094" max="3285" width="11.42578125" style="1"/>
    <col min="3286" max="3286" width="21.85546875" style="1" customWidth="1"/>
    <col min="3287" max="3287" width="13.85546875" style="1" customWidth="1"/>
    <col min="3288" max="3288" width="38.7109375" style="1" customWidth="1"/>
    <col min="3289" max="3289" width="3" style="1" bestFit="1" customWidth="1"/>
    <col min="3290" max="3290" width="32.28515625" style="1" customWidth="1"/>
    <col min="3291" max="3291" width="46.28515625" style="1" customWidth="1"/>
    <col min="3292" max="3292" width="19" style="1" customWidth="1"/>
    <col min="3293" max="3293" width="0" style="1" hidden="1" customWidth="1"/>
    <col min="3294" max="3294" width="17.7109375" style="1" customWidth="1"/>
    <col min="3295" max="3295" width="0" style="1" hidden="1" customWidth="1"/>
    <col min="3296" max="3296" width="22.28515625" style="1" customWidth="1"/>
    <col min="3297" max="3297" width="5.28515625" style="1" customWidth="1"/>
    <col min="3298" max="3298" width="36.28515625" style="1" customWidth="1"/>
    <col min="3299" max="3299" width="5.7109375" style="1" customWidth="1"/>
    <col min="3300" max="3300" width="0" style="1" hidden="1" customWidth="1"/>
    <col min="3301" max="3301" width="20.7109375" style="1" customWidth="1"/>
    <col min="3302" max="3302" width="4.85546875" style="1" customWidth="1"/>
    <col min="3303" max="3303" width="0" style="1" hidden="1" customWidth="1"/>
    <col min="3304" max="3304" width="24.7109375" style="1" customWidth="1"/>
    <col min="3305" max="3305" width="12.28515625" style="1" customWidth="1"/>
    <col min="3306" max="3306" width="0" style="1" hidden="1" customWidth="1"/>
    <col min="3307" max="3307" width="3.42578125" style="1" customWidth="1"/>
    <col min="3308" max="3308" width="0" style="1" hidden="1" customWidth="1"/>
    <col min="3309" max="3309" width="17.7109375" style="1" customWidth="1"/>
    <col min="3310" max="3310" width="3.42578125" style="1" customWidth="1"/>
    <col min="3311" max="3311" width="0" style="1" hidden="1" customWidth="1"/>
    <col min="3312" max="3312" width="23.7109375" style="1" customWidth="1"/>
    <col min="3313" max="3313" width="10" style="1" customWidth="1"/>
    <col min="3314" max="3314" width="0" style="1" hidden="1" customWidth="1"/>
    <col min="3315" max="3316" width="14.7109375" style="1" customWidth="1"/>
    <col min="3317" max="3317" width="12.85546875" style="1" customWidth="1"/>
    <col min="3318" max="3318" width="3.28515625" style="1" customWidth="1"/>
    <col min="3319" max="3319" width="30.28515625" style="1" customWidth="1"/>
    <col min="3320" max="3320" width="5" style="1" customWidth="1"/>
    <col min="3321" max="3321" width="0" style="1" hidden="1" customWidth="1"/>
    <col min="3322" max="3322" width="14.28515625" style="1" customWidth="1"/>
    <col min="3323" max="3323" width="5.7109375" style="1" customWidth="1"/>
    <col min="3324" max="3324" width="0" style="1" hidden="1" customWidth="1"/>
    <col min="3325" max="3325" width="17.28515625" style="1" customWidth="1"/>
    <col min="3326" max="3326" width="12.7109375" style="1" customWidth="1"/>
    <col min="3327" max="3327" width="0" style="1" hidden="1" customWidth="1"/>
    <col min="3328" max="3328" width="5.28515625" style="1" customWidth="1"/>
    <col min="3329" max="3329" width="0" style="1" hidden="1" customWidth="1"/>
    <col min="3330" max="3330" width="17" style="1" customWidth="1"/>
    <col min="3331" max="3331" width="6.28515625" style="1" customWidth="1"/>
    <col min="3332" max="3332" width="0" style="1" hidden="1" customWidth="1"/>
    <col min="3333" max="3333" width="14.28515625" style="1" customWidth="1"/>
    <col min="3334" max="3334" width="7.5703125" style="1" customWidth="1"/>
    <col min="3335" max="3335" width="0" style="1" hidden="1" customWidth="1"/>
    <col min="3336" max="3337" width="14.28515625" style="1" customWidth="1"/>
    <col min="3338" max="3338" width="20.85546875" style="1" customWidth="1"/>
    <col min="3339" max="3339" width="14.42578125" style="1" customWidth="1"/>
    <col min="3340" max="3340" width="15" style="1" customWidth="1"/>
    <col min="3341" max="3341" width="2.7109375" style="1" customWidth="1"/>
    <col min="3342" max="3342" width="11.7109375" style="1" customWidth="1"/>
    <col min="3343" max="3343" width="11.5703125" style="1" customWidth="1"/>
    <col min="3344" max="3344" width="2.28515625" style="1" customWidth="1"/>
    <col min="3345" max="3345" width="41" style="1" customWidth="1"/>
    <col min="3346" max="3346" width="14.28515625" style="1" customWidth="1"/>
    <col min="3347" max="3348" width="11.5703125" style="1" customWidth="1"/>
    <col min="3349" max="3349" width="21.85546875" style="1" customWidth="1"/>
    <col min="3350" max="3541" width="11.42578125" style="1"/>
    <col min="3542" max="3542" width="21.85546875" style="1" customWidth="1"/>
    <col min="3543" max="3543" width="13.85546875" style="1" customWidth="1"/>
    <col min="3544" max="3544" width="38.7109375" style="1" customWidth="1"/>
    <col min="3545" max="3545" width="3" style="1" bestFit="1" customWidth="1"/>
    <col min="3546" max="3546" width="32.28515625" style="1" customWidth="1"/>
    <col min="3547" max="3547" width="46.28515625" style="1" customWidth="1"/>
    <col min="3548" max="3548" width="19" style="1" customWidth="1"/>
    <col min="3549" max="3549" width="0" style="1" hidden="1" customWidth="1"/>
    <col min="3550" max="3550" width="17.7109375" style="1" customWidth="1"/>
    <col min="3551" max="3551" width="0" style="1" hidden="1" customWidth="1"/>
    <col min="3552" max="3552" width="22.28515625" style="1" customWidth="1"/>
    <col min="3553" max="3553" width="5.28515625" style="1" customWidth="1"/>
    <col min="3554" max="3554" width="36.28515625" style="1" customWidth="1"/>
    <col min="3555" max="3555" width="5.7109375" style="1" customWidth="1"/>
    <col min="3556" max="3556" width="0" style="1" hidden="1" customWidth="1"/>
    <col min="3557" max="3557" width="20.7109375" style="1" customWidth="1"/>
    <col min="3558" max="3558" width="4.85546875" style="1" customWidth="1"/>
    <col min="3559" max="3559" width="0" style="1" hidden="1" customWidth="1"/>
    <col min="3560" max="3560" width="24.7109375" style="1" customWidth="1"/>
    <col min="3561" max="3561" width="12.28515625" style="1" customWidth="1"/>
    <col min="3562" max="3562" width="0" style="1" hidden="1" customWidth="1"/>
    <col min="3563" max="3563" width="3.42578125" style="1" customWidth="1"/>
    <col min="3564" max="3564" width="0" style="1" hidden="1" customWidth="1"/>
    <col min="3565" max="3565" width="17.7109375" style="1" customWidth="1"/>
    <col min="3566" max="3566" width="3.42578125" style="1" customWidth="1"/>
    <col min="3567" max="3567" width="0" style="1" hidden="1" customWidth="1"/>
    <col min="3568" max="3568" width="23.7109375" style="1" customWidth="1"/>
    <col min="3569" max="3569" width="10" style="1" customWidth="1"/>
    <col min="3570" max="3570" width="0" style="1" hidden="1" customWidth="1"/>
    <col min="3571" max="3572" width="14.7109375" style="1" customWidth="1"/>
    <col min="3573" max="3573" width="12.85546875" style="1" customWidth="1"/>
    <col min="3574" max="3574" width="3.28515625" style="1" customWidth="1"/>
    <col min="3575" max="3575" width="30.28515625" style="1" customWidth="1"/>
    <col min="3576" max="3576" width="5" style="1" customWidth="1"/>
    <col min="3577" max="3577" width="0" style="1" hidden="1" customWidth="1"/>
    <col min="3578" max="3578" width="14.28515625" style="1" customWidth="1"/>
    <col min="3579" max="3579" width="5.7109375" style="1" customWidth="1"/>
    <col min="3580" max="3580" width="0" style="1" hidden="1" customWidth="1"/>
    <col min="3581" max="3581" width="17.28515625" style="1" customWidth="1"/>
    <col min="3582" max="3582" width="12.7109375" style="1" customWidth="1"/>
    <col min="3583" max="3583" width="0" style="1" hidden="1" customWidth="1"/>
    <col min="3584" max="3584" width="5.28515625" style="1" customWidth="1"/>
    <col min="3585" max="3585" width="0" style="1" hidden="1" customWidth="1"/>
    <col min="3586" max="3586" width="17" style="1" customWidth="1"/>
    <col min="3587" max="3587" width="6.28515625" style="1" customWidth="1"/>
    <col min="3588" max="3588" width="0" style="1" hidden="1" customWidth="1"/>
    <col min="3589" max="3589" width="14.28515625" style="1" customWidth="1"/>
    <col min="3590" max="3590" width="7.5703125" style="1" customWidth="1"/>
    <col min="3591" max="3591" width="0" style="1" hidden="1" customWidth="1"/>
    <col min="3592" max="3593" width="14.28515625" style="1" customWidth="1"/>
    <col min="3594" max="3594" width="20.85546875" style="1" customWidth="1"/>
    <col min="3595" max="3595" width="14.42578125" style="1" customWidth="1"/>
    <col min="3596" max="3596" width="15" style="1" customWidth="1"/>
    <col min="3597" max="3597" width="2.7109375" style="1" customWidth="1"/>
    <col min="3598" max="3598" width="11.7109375" style="1" customWidth="1"/>
    <col min="3599" max="3599" width="11.5703125" style="1" customWidth="1"/>
    <col min="3600" max="3600" width="2.28515625" style="1" customWidth="1"/>
    <col min="3601" max="3601" width="41" style="1" customWidth="1"/>
    <col min="3602" max="3602" width="14.28515625" style="1" customWidth="1"/>
    <col min="3603" max="3604" width="11.5703125" style="1" customWidth="1"/>
    <col min="3605" max="3605" width="21.85546875" style="1" customWidth="1"/>
    <col min="3606" max="3797" width="11.42578125" style="1"/>
    <col min="3798" max="3798" width="21.85546875" style="1" customWidth="1"/>
    <col min="3799" max="3799" width="13.85546875" style="1" customWidth="1"/>
    <col min="3800" max="3800" width="38.7109375" style="1" customWidth="1"/>
    <col min="3801" max="3801" width="3" style="1" bestFit="1" customWidth="1"/>
    <col min="3802" max="3802" width="32.28515625" style="1" customWidth="1"/>
    <col min="3803" max="3803" width="46.28515625" style="1" customWidth="1"/>
    <col min="3804" max="3804" width="19" style="1" customWidth="1"/>
    <col min="3805" max="3805" width="0" style="1" hidden="1" customWidth="1"/>
    <col min="3806" max="3806" width="17.7109375" style="1" customWidth="1"/>
    <col min="3807" max="3807" width="0" style="1" hidden="1" customWidth="1"/>
    <col min="3808" max="3808" width="22.28515625" style="1" customWidth="1"/>
    <col min="3809" max="3809" width="5.28515625" style="1" customWidth="1"/>
    <col min="3810" max="3810" width="36.28515625" style="1" customWidth="1"/>
    <col min="3811" max="3811" width="5.7109375" style="1" customWidth="1"/>
    <col min="3812" max="3812" width="0" style="1" hidden="1" customWidth="1"/>
    <col min="3813" max="3813" width="20.7109375" style="1" customWidth="1"/>
    <col min="3814" max="3814" width="4.85546875" style="1" customWidth="1"/>
    <col min="3815" max="3815" width="0" style="1" hidden="1" customWidth="1"/>
    <col min="3816" max="3816" width="24.7109375" style="1" customWidth="1"/>
    <col min="3817" max="3817" width="12.28515625" style="1" customWidth="1"/>
    <col min="3818" max="3818" width="0" style="1" hidden="1" customWidth="1"/>
    <col min="3819" max="3819" width="3.42578125" style="1" customWidth="1"/>
    <col min="3820" max="3820" width="0" style="1" hidden="1" customWidth="1"/>
    <col min="3821" max="3821" width="17.7109375" style="1" customWidth="1"/>
    <col min="3822" max="3822" width="3.42578125" style="1" customWidth="1"/>
    <col min="3823" max="3823" width="0" style="1" hidden="1" customWidth="1"/>
    <col min="3824" max="3824" width="23.7109375" style="1" customWidth="1"/>
    <col min="3825" max="3825" width="10" style="1" customWidth="1"/>
    <col min="3826" max="3826" width="0" style="1" hidden="1" customWidth="1"/>
    <col min="3827" max="3828" width="14.7109375" style="1" customWidth="1"/>
    <col min="3829" max="3829" width="12.85546875" style="1" customWidth="1"/>
    <col min="3830" max="3830" width="3.28515625" style="1" customWidth="1"/>
    <col min="3831" max="3831" width="30.28515625" style="1" customWidth="1"/>
    <col min="3832" max="3832" width="5" style="1" customWidth="1"/>
    <col min="3833" max="3833" width="0" style="1" hidden="1" customWidth="1"/>
    <col min="3834" max="3834" width="14.28515625" style="1" customWidth="1"/>
    <col min="3835" max="3835" width="5.7109375" style="1" customWidth="1"/>
    <col min="3836" max="3836" width="0" style="1" hidden="1" customWidth="1"/>
    <col min="3837" max="3837" width="17.28515625" style="1" customWidth="1"/>
    <col min="3838" max="3838" width="12.7109375" style="1" customWidth="1"/>
    <col min="3839" max="3839" width="0" style="1" hidden="1" customWidth="1"/>
    <col min="3840" max="3840" width="5.28515625" style="1" customWidth="1"/>
    <col min="3841" max="3841" width="0" style="1" hidden="1" customWidth="1"/>
    <col min="3842" max="3842" width="17" style="1" customWidth="1"/>
    <col min="3843" max="3843" width="6.28515625" style="1" customWidth="1"/>
    <col min="3844" max="3844" width="0" style="1" hidden="1" customWidth="1"/>
    <col min="3845" max="3845" width="14.28515625" style="1" customWidth="1"/>
    <col min="3846" max="3846" width="7.5703125" style="1" customWidth="1"/>
    <col min="3847" max="3847" width="0" style="1" hidden="1" customWidth="1"/>
    <col min="3848" max="3849" width="14.28515625" style="1" customWidth="1"/>
    <col min="3850" max="3850" width="20.85546875" style="1" customWidth="1"/>
    <col min="3851" max="3851" width="14.42578125" style="1" customWidth="1"/>
    <col min="3852" max="3852" width="15" style="1" customWidth="1"/>
    <col min="3853" max="3853" width="2.7109375" style="1" customWidth="1"/>
    <col min="3854" max="3854" width="11.7109375" style="1" customWidth="1"/>
    <col min="3855" max="3855" width="11.5703125" style="1" customWidth="1"/>
    <col min="3856" max="3856" width="2.28515625" style="1" customWidth="1"/>
    <col min="3857" max="3857" width="41" style="1" customWidth="1"/>
    <col min="3858" max="3858" width="14.28515625" style="1" customWidth="1"/>
    <col min="3859" max="3860" width="11.5703125" style="1" customWidth="1"/>
    <col min="3861" max="3861" width="21.85546875" style="1" customWidth="1"/>
    <col min="3862" max="4053" width="11.42578125" style="1"/>
    <col min="4054" max="4054" width="21.85546875" style="1" customWidth="1"/>
    <col min="4055" max="4055" width="13.85546875" style="1" customWidth="1"/>
    <col min="4056" max="4056" width="38.7109375" style="1" customWidth="1"/>
    <col min="4057" max="4057" width="3" style="1" bestFit="1" customWidth="1"/>
    <col min="4058" max="4058" width="32.28515625" style="1" customWidth="1"/>
    <col min="4059" max="4059" width="46.28515625" style="1" customWidth="1"/>
    <col min="4060" max="4060" width="19" style="1" customWidth="1"/>
    <col min="4061" max="4061" width="0" style="1" hidden="1" customWidth="1"/>
    <col min="4062" max="4062" width="17.7109375" style="1" customWidth="1"/>
    <col min="4063" max="4063" width="0" style="1" hidden="1" customWidth="1"/>
    <col min="4064" max="4064" width="22.28515625" style="1" customWidth="1"/>
    <col min="4065" max="4065" width="5.28515625" style="1" customWidth="1"/>
    <col min="4066" max="4066" width="36.28515625" style="1" customWidth="1"/>
    <col min="4067" max="4067" width="5.7109375" style="1" customWidth="1"/>
    <col min="4068" max="4068" width="0" style="1" hidden="1" customWidth="1"/>
    <col min="4069" max="4069" width="20.7109375" style="1" customWidth="1"/>
    <col min="4070" max="4070" width="4.85546875" style="1" customWidth="1"/>
    <col min="4071" max="4071" width="0" style="1" hidden="1" customWidth="1"/>
    <col min="4072" max="4072" width="24.7109375" style="1" customWidth="1"/>
    <col min="4073" max="4073" width="12.28515625" style="1" customWidth="1"/>
    <col min="4074" max="4074" width="0" style="1" hidden="1" customWidth="1"/>
    <col min="4075" max="4075" width="3.42578125" style="1" customWidth="1"/>
    <col min="4076" max="4076" width="0" style="1" hidden="1" customWidth="1"/>
    <col min="4077" max="4077" width="17.7109375" style="1" customWidth="1"/>
    <col min="4078" max="4078" width="3.42578125" style="1" customWidth="1"/>
    <col min="4079" max="4079" width="0" style="1" hidden="1" customWidth="1"/>
    <col min="4080" max="4080" width="23.7109375" style="1" customWidth="1"/>
    <col min="4081" max="4081" width="10" style="1" customWidth="1"/>
    <col min="4082" max="4082" width="0" style="1" hidden="1" customWidth="1"/>
    <col min="4083" max="4084" width="14.7109375" style="1" customWidth="1"/>
    <col min="4085" max="4085" width="12.85546875" style="1" customWidth="1"/>
    <col min="4086" max="4086" width="3.28515625" style="1" customWidth="1"/>
    <col min="4087" max="4087" width="30.28515625" style="1" customWidth="1"/>
    <col min="4088" max="4088" width="5" style="1" customWidth="1"/>
    <col min="4089" max="4089" width="0" style="1" hidden="1" customWidth="1"/>
    <col min="4090" max="4090" width="14.28515625" style="1" customWidth="1"/>
    <col min="4091" max="4091" width="5.7109375" style="1" customWidth="1"/>
    <col min="4092" max="4092" width="0" style="1" hidden="1" customWidth="1"/>
    <col min="4093" max="4093" width="17.28515625" style="1" customWidth="1"/>
    <col min="4094" max="4094" width="12.7109375" style="1" customWidth="1"/>
    <col min="4095" max="4095" width="0" style="1" hidden="1" customWidth="1"/>
    <col min="4096" max="4096" width="5.28515625" style="1" customWidth="1"/>
    <col min="4097" max="4097" width="0" style="1" hidden="1" customWidth="1"/>
    <col min="4098" max="4098" width="17" style="1" customWidth="1"/>
    <col min="4099" max="4099" width="6.28515625" style="1" customWidth="1"/>
    <col min="4100" max="4100" width="0" style="1" hidden="1" customWidth="1"/>
    <col min="4101" max="4101" width="14.28515625" style="1" customWidth="1"/>
    <col min="4102" max="4102" width="7.5703125" style="1" customWidth="1"/>
    <col min="4103" max="4103" width="0" style="1" hidden="1" customWidth="1"/>
    <col min="4104" max="4105" width="14.28515625" style="1" customWidth="1"/>
    <col min="4106" max="4106" width="20.85546875" style="1" customWidth="1"/>
    <col min="4107" max="4107" width="14.42578125" style="1" customWidth="1"/>
    <col min="4108" max="4108" width="15" style="1" customWidth="1"/>
    <col min="4109" max="4109" width="2.7109375" style="1" customWidth="1"/>
    <col min="4110" max="4110" width="11.7109375" style="1" customWidth="1"/>
    <col min="4111" max="4111" width="11.5703125" style="1" customWidth="1"/>
    <col min="4112" max="4112" width="2.28515625" style="1" customWidth="1"/>
    <col min="4113" max="4113" width="41" style="1" customWidth="1"/>
    <col min="4114" max="4114" width="14.28515625" style="1" customWidth="1"/>
    <col min="4115" max="4116" width="11.5703125" style="1" customWidth="1"/>
    <col min="4117" max="4117" width="21.85546875" style="1" customWidth="1"/>
    <col min="4118" max="4309" width="11.42578125" style="1"/>
    <col min="4310" max="4310" width="21.85546875" style="1" customWidth="1"/>
    <col min="4311" max="4311" width="13.85546875" style="1" customWidth="1"/>
    <col min="4312" max="4312" width="38.7109375" style="1" customWidth="1"/>
    <col min="4313" max="4313" width="3" style="1" bestFit="1" customWidth="1"/>
    <col min="4314" max="4314" width="32.28515625" style="1" customWidth="1"/>
    <col min="4315" max="4315" width="46.28515625" style="1" customWidth="1"/>
    <col min="4316" max="4316" width="19" style="1" customWidth="1"/>
    <col min="4317" max="4317" width="0" style="1" hidden="1" customWidth="1"/>
    <col min="4318" max="4318" width="17.7109375" style="1" customWidth="1"/>
    <col min="4319" max="4319" width="0" style="1" hidden="1" customWidth="1"/>
    <col min="4320" max="4320" width="22.28515625" style="1" customWidth="1"/>
    <col min="4321" max="4321" width="5.28515625" style="1" customWidth="1"/>
    <col min="4322" max="4322" width="36.28515625" style="1" customWidth="1"/>
    <col min="4323" max="4323" width="5.7109375" style="1" customWidth="1"/>
    <col min="4324" max="4324" width="0" style="1" hidden="1" customWidth="1"/>
    <col min="4325" max="4325" width="20.7109375" style="1" customWidth="1"/>
    <col min="4326" max="4326" width="4.85546875" style="1" customWidth="1"/>
    <col min="4327" max="4327" width="0" style="1" hidden="1" customWidth="1"/>
    <col min="4328" max="4328" width="24.7109375" style="1" customWidth="1"/>
    <col min="4329" max="4329" width="12.28515625" style="1" customWidth="1"/>
    <col min="4330" max="4330" width="0" style="1" hidden="1" customWidth="1"/>
    <col min="4331" max="4331" width="3.42578125" style="1" customWidth="1"/>
    <col min="4332" max="4332" width="0" style="1" hidden="1" customWidth="1"/>
    <col min="4333" max="4333" width="17.7109375" style="1" customWidth="1"/>
    <col min="4334" max="4334" width="3.42578125" style="1" customWidth="1"/>
    <col min="4335" max="4335" width="0" style="1" hidden="1" customWidth="1"/>
    <col min="4336" max="4336" width="23.7109375" style="1" customWidth="1"/>
    <col min="4337" max="4337" width="10" style="1" customWidth="1"/>
    <col min="4338" max="4338" width="0" style="1" hidden="1" customWidth="1"/>
    <col min="4339" max="4340" width="14.7109375" style="1" customWidth="1"/>
    <col min="4341" max="4341" width="12.85546875" style="1" customWidth="1"/>
    <col min="4342" max="4342" width="3.28515625" style="1" customWidth="1"/>
    <col min="4343" max="4343" width="30.28515625" style="1" customWidth="1"/>
    <col min="4344" max="4344" width="5" style="1" customWidth="1"/>
    <col min="4345" max="4345" width="0" style="1" hidden="1" customWidth="1"/>
    <col min="4346" max="4346" width="14.28515625" style="1" customWidth="1"/>
    <col min="4347" max="4347" width="5.7109375" style="1" customWidth="1"/>
    <col min="4348" max="4348" width="0" style="1" hidden="1" customWidth="1"/>
    <col min="4349" max="4349" width="17.28515625" style="1" customWidth="1"/>
    <col min="4350" max="4350" width="12.7109375" style="1" customWidth="1"/>
    <col min="4351" max="4351" width="0" style="1" hidden="1" customWidth="1"/>
    <col min="4352" max="4352" width="5.28515625" style="1" customWidth="1"/>
    <col min="4353" max="4353" width="0" style="1" hidden="1" customWidth="1"/>
    <col min="4354" max="4354" width="17" style="1" customWidth="1"/>
    <col min="4355" max="4355" width="6.28515625" style="1" customWidth="1"/>
    <col min="4356" max="4356" width="0" style="1" hidden="1" customWidth="1"/>
    <col min="4357" max="4357" width="14.28515625" style="1" customWidth="1"/>
    <col min="4358" max="4358" width="7.5703125" style="1" customWidth="1"/>
    <col min="4359" max="4359" width="0" style="1" hidden="1" customWidth="1"/>
    <col min="4360" max="4361" width="14.28515625" style="1" customWidth="1"/>
    <col min="4362" max="4362" width="20.85546875" style="1" customWidth="1"/>
    <col min="4363" max="4363" width="14.42578125" style="1" customWidth="1"/>
    <col min="4364" max="4364" width="15" style="1" customWidth="1"/>
    <col min="4365" max="4365" width="2.7109375" style="1" customWidth="1"/>
    <col min="4366" max="4366" width="11.7109375" style="1" customWidth="1"/>
    <col min="4367" max="4367" width="11.5703125" style="1" customWidth="1"/>
    <col min="4368" max="4368" width="2.28515625" style="1" customWidth="1"/>
    <col min="4369" max="4369" width="41" style="1" customWidth="1"/>
    <col min="4370" max="4370" width="14.28515625" style="1" customWidth="1"/>
    <col min="4371" max="4372" width="11.5703125" style="1" customWidth="1"/>
    <col min="4373" max="4373" width="21.85546875" style="1" customWidth="1"/>
    <col min="4374" max="4565" width="11.42578125" style="1"/>
    <col min="4566" max="4566" width="21.85546875" style="1" customWidth="1"/>
    <col min="4567" max="4567" width="13.85546875" style="1" customWidth="1"/>
    <col min="4568" max="4568" width="38.7109375" style="1" customWidth="1"/>
    <col min="4569" max="4569" width="3" style="1" bestFit="1" customWidth="1"/>
    <col min="4570" max="4570" width="32.28515625" style="1" customWidth="1"/>
    <col min="4571" max="4571" width="46.28515625" style="1" customWidth="1"/>
    <col min="4572" max="4572" width="19" style="1" customWidth="1"/>
    <col min="4573" max="4573" width="0" style="1" hidden="1" customWidth="1"/>
    <col min="4574" max="4574" width="17.7109375" style="1" customWidth="1"/>
    <col min="4575" max="4575" width="0" style="1" hidden="1" customWidth="1"/>
    <col min="4576" max="4576" width="22.28515625" style="1" customWidth="1"/>
    <col min="4577" max="4577" width="5.28515625" style="1" customWidth="1"/>
    <col min="4578" max="4578" width="36.28515625" style="1" customWidth="1"/>
    <col min="4579" max="4579" width="5.7109375" style="1" customWidth="1"/>
    <col min="4580" max="4580" width="0" style="1" hidden="1" customWidth="1"/>
    <col min="4581" max="4581" width="20.7109375" style="1" customWidth="1"/>
    <col min="4582" max="4582" width="4.85546875" style="1" customWidth="1"/>
    <col min="4583" max="4583" width="0" style="1" hidden="1" customWidth="1"/>
    <col min="4584" max="4584" width="24.7109375" style="1" customWidth="1"/>
    <col min="4585" max="4585" width="12.28515625" style="1" customWidth="1"/>
    <col min="4586" max="4586" width="0" style="1" hidden="1" customWidth="1"/>
    <col min="4587" max="4587" width="3.42578125" style="1" customWidth="1"/>
    <col min="4588" max="4588" width="0" style="1" hidden="1" customWidth="1"/>
    <col min="4589" max="4589" width="17.7109375" style="1" customWidth="1"/>
    <col min="4590" max="4590" width="3.42578125" style="1" customWidth="1"/>
    <col min="4591" max="4591" width="0" style="1" hidden="1" customWidth="1"/>
    <col min="4592" max="4592" width="23.7109375" style="1" customWidth="1"/>
    <col min="4593" max="4593" width="10" style="1" customWidth="1"/>
    <col min="4594" max="4594" width="0" style="1" hidden="1" customWidth="1"/>
    <col min="4595" max="4596" width="14.7109375" style="1" customWidth="1"/>
    <col min="4597" max="4597" width="12.85546875" style="1" customWidth="1"/>
    <col min="4598" max="4598" width="3.28515625" style="1" customWidth="1"/>
    <col min="4599" max="4599" width="30.28515625" style="1" customWidth="1"/>
    <col min="4600" max="4600" width="5" style="1" customWidth="1"/>
    <col min="4601" max="4601" width="0" style="1" hidden="1" customWidth="1"/>
    <col min="4602" max="4602" width="14.28515625" style="1" customWidth="1"/>
    <col min="4603" max="4603" width="5.7109375" style="1" customWidth="1"/>
    <col min="4604" max="4604" width="0" style="1" hidden="1" customWidth="1"/>
    <col min="4605" max="4605" width="17.28515625" style="1" customWidth="1"/>
    <col min="4606" max="4606" width="12.7109375" style="1" customWidth="1"/>
    <col min="4607" max="4607" width="0" style="1" hidden="1" customWidth="1"/>
    <col min="4608" max="4608" width="5.28515625" style="1" customWidth="1"/>
    <col min="4609" max="4609" width="0" style="1" hidden="1" customWidth="1"/>
    <col min="4610" max="4610" width="17" style="1" customWidth="1"/>
    <col min="4611" max="4611" width="6.28515625" style="1" customWidth="1"/>
    <col min="4612" max="4612" width="0" style="1" hidden="1" customWidth="1"/>
    <col min="4613" max="4613" width="14.28515625" style="1" customWidth="1"/>
    <col min="4614" max="4614" width="7.5703125" style="1" customWidth="1"/>
    <col min="4615" max="4615" width="0" style="1" hidden="1" customWidth="1"/>
    <col min="4616" max="4617" width="14.28515625" style="1" customWidth="1"/>
    <col min="4618" max="4618" width="20.85546875" style="1" customWidth="1"/>
    <col min="4619" max="4619" width="14.42578125" style="1" customWidth="1"/>
    <col min="4620" max="4620" width="15" style="1" customWidth="1"/>
    <col min="4621" max="4621" width="2.7109375" style="1" customWidth="1"/>
    <col min="4622" max="4622" width="11.7109375" style="1" customWidth="1"/>
    <col min="4623" max="4623" width="11.5703125" style="1" customWidth="1"/>
    <col min="4624" max="4624" width="2.28515625" style="1" customWidth="1"/>
    <col min="4625" max="4625" width="41" style="1" customWidth="1"/>
    <col min="4626" max="4626" width="14.28515625" style="1" customWidth="1"/>
    <col min="4627" max="4628" width="11.5703125" style="1" customWidth="1"/>
    <col min="4629" max="4629" width="21.85546875" style="1" customWidth="1"/>
    <col min="4630" max="4821" width="11.42578125" style="1"/>
    <col min="4822" max="4822" width="21.85546875" style="1" customWidth="1"/>
    <col min="4823" max="4823" width="13.85546875" style="1" customWidth="1"/>
    <col min="4824" max="4824" width="38.7109375" style="1" customWidth="1"/>
    <col min="4825" max="4825" width="3" style="1" bestFit="1" customWidth="1"/>
    <col min="4826" max="4826" width="32.28515625" style="1" customWidth="1"/>
    <col min="4827" max="4827" width="46.28515625" style="1" customWidth="1"/>
    <col min="4828" max="4828" width="19" style="1" customWidth="1"/>
    <col min="4829" max="4829" width="0" style="1" hidden="1" customWidth="1"/>
    <col min="4830" max="4830" width="17.7109375" style="1" customWidth="1"/>
    <col min="4831" max="4831" width="0" style="1" hidden="1" customWidth="1"/>
    <col min="4832" max="4832" width="22.28515625" style="1" customWidth="1"/>
    <col min="4833" max="4833" width="5.28515625" style="1" customWidth="1"/>
    <col min="4834" max="4834" width="36.28515625" style="1" customWidth="1"/>
    <col min="4835" max="4835" width="5.7109375" style="1" customWidth="1"/>
    <col min="4836" max="4836" width="0" style="1" hidden="1" customWidth="1"/>
    <col min="4837" max="4837" width="20.7109375" style="1" customWidth="1"/>
    <col min="4838" max="4838" width="4.85546875" style="1" customWidth="1"/>
    <col min="4839" max="4839" width="0" style="1" hidden="1" customWidth="1"/>
    <col min="4840" max="4840" width="24.7109375" style="1" customWidth="1"/>
    <col min="4841" max="4841" width="12.28515625" style="1" customWidth="1"/>
    <col min="4842" max="4842" width="0" style="1" hidden="1" customWidth="1"/>
    <col min="4843" max="4843" width="3.42578125" style="1" customWidth="1"/>
    <col min="4844" max="4844" width="0" style="1" hidden="1" customWidth="1"/>
    <col min="4845" max="4845" width="17.7109375" style="1" customWidth="1"/>
    <col min="4846" max="4846" width="3.42578125" style="1" customWidth="1"/>
    <col min="4847" max="4847" width="0" style="1" hidden="1" customWidth="1"/>
    <col min="4848" max="4848" width="23.7109375" style="1" customWidth="1"/>
    <col min="4849" max="4849" width="10" style="1" customWidth="1"/>
    <col min="4850" max="4850" width="0" style="1" hidden="1" customWidth="1"/>
    <col min="4851" max="4852" width="14.7109375" style="1" customWidth="1"/>
    <col min="4853" max="4853" width="12.85546875" style="1" customWidth="1"/>
    <col min="4854" max="4854" width="3.28515625" style="1" customWidth="1"/>
    <col min="4855" max="4855" width="30.28515625" style="1" customWidth="1"/>
    <col min="4856" max="4856" width="5" style="1" customWidth="1"/>
    <col min="4857" max="4857" width="0" style="1" hidden="1" customWidth="1"/>
    <col min="4858" max="4858" width="14.28515625" style="1" customWidth="1"/>
    <col min="4859" max="4859" width="5.7109375" style="1" customWidth="1"/>
    <col min="4860" max="4860" width="0" style="1" hidden="1" customWidth="1"/>
    <col min="4861" max="4861" width="17.28515625" style="1" customWidth="1"/>
    <col min="4862" max="4862" width="12.7109375" style="1" customWidth="1"/>
    <col min="4863" max="4863" width="0" style="1" hidden="1" customWidth="1"/>
    <col min="4864" max="4864" width="5.28515625" style="1" customWidth="1"/>
    <col min="4865" max="4865" width="0" style="1" hidden="1" customWidth="1"/>
    <col min="4866" max="4866" width="17" style="1" customWidth="1"/>
    <col min="4867" max="4867" width="6.28515625" style="1" customWidth="1"/>
    <col min="4868" max="4868" width="0" style="1" hidden="1" customWidth="1"/>
    <col min="4869" max="4869" width="14.28515625" style="1" customWidth="1"/>
    <col min="4870" max="4870" width="7.5703125" style="1" customWidth="1"/>
    <col min="4871" max="4871" width="0" style="1" hidden="1" customWidth="1"/>
    <col min="4872" max="4873" width="14.28515625" style="1" customWidth="1"/>
    <col min="4874" max="4874" width="20.85546875" style="1" customWidth="1"/>
    <col min="4875" max="4875" width="14.42578125" style="1" customWidth="1"/>
    <col min="4876" max="4876" width="15" style="1" customWidth="1"/>
    <col min="4877" max="4877" width="2.7109375" style="1" customWidth="1"/>
    <col min="4878" max="4878" width="11.7109375" style="1" customWidth="1"/>
    <col min="4879" max="4879" width="11.5703125" style="1" customWidth="1"/>
    <col min="4880" max="4880" width="2.28515625" style="1" customWidth="1"/>
    <col min="4881" max="4881" width="41" style="1" customWidth="1"/>
    <col min="4882" max="4882" width="14.28515625" style="1" customWidth="1"/>
    <col min="4883" max="4884" width="11.5703125" style="1" customWidth="1"/>
    <col min="4885" max="4885" width="21.85546875" style="1" customWidth="1"/>
    <col min="4886" max="5077" width="11.42578125" style="1"/>
    <col min="5078" max="5078" width="21.85546875" style="1" customWidth="1"/>
    <col min="5079" max="5079" width="13.85546875" style="1" customWidth="1"/>
    <col min="5080" max="5080" width="38.7109375" style="1" customWidth="1"/>
    <col min="5081" max="5081" width="3" style="1" bestFit="1" customWidth="1"/>
    <col min="5082" max="5082" width="32.28515625" style="1" customWidth="1"/>
    <col min="5083" max="5083" width="46.28515625" style="1" customWidth="1"/>
    <col min="5084" max="5084" width="19" style="1" customWidth="1"/>
    <col min="5085" max="5085" width="0" style="1" hidden="1" customWidth="1"/>
    <col min="5086" max="5086" width="17.7109375" style="1" customWidth="1"/>
    <col min="5087" max="5087" width="0" style="1" hidden="1" customWidth="1"/>
    <col min="5088" max="5088" width="22.28515625" style="1" customWidth="1"/>
    <col min="5089" max="5089" width="5.28515625" style="1" customWidth="1"/>
    <col min="5090" max="5090" width="36.28515625" style="1" customWidth="1"/>
    <col min="5091" max="5091" width="5.7109375" style="1" customWidth="1"/>
    <col min="5092" max="5092" width="0" style="1" hidden="1" customWidth="1"/>
    <col min="5093" max="5093" width="20.7109375" style="1" customWidth="1"/>
    <col min="5094" max="5094" width="4.85546875" style="1" customWidth="1"/>
    <col min="5095" max="5095" width="0" style="1" hidden="1" customWidth="1"/>
    <col min="5096" max="5096" width="24.7109375" style="1" customWidth="1"/>
    <col min="5097" max="5097" width="12.28515625" style="1" customWidth="1"/>
    <col min="5098" max="5098" width="0" style="1" hidden="1" customWidth="1"/>
    <col min="5099" max="5099" width="3.42578125" style="1" customWidth="1"/>
    <col min="5100" max="5100" width="0" style="1" hidden="1" customWidth="1"/>
    <col min="5101" max="5101" width="17.7109375" style="1" customWidth="1"/>
    <col min="5102" max="5102" width="3.42578125" style="1" customWidth="1"/>
    <col min="5103" max="5103" width="0" style="1" hidden="1" customWidth="1"/>
    <col min="5104" max="5104" width="23.7109375" style="1" customWidth="1"/>
    <col min="5105" max="5105" width="10" style="1" customWidth="1"/>
    <col min="5106" max="5106" width="0" style="1" hidden="1" customWidth="1"/>
    <col min="5107" max="5108" width="14.7109375" style="1" customWidth="1"/>
    <col min="5109" max="5109" width="12.85546875" style="1" customWidth="1"/>
    <col min="5110" max="5110" width="3.28515625" style="1" customWidth="1"/>
    <col min="5111" max="5111" width="30.28515625" style="1" customWidth="1"/>
    <col min="5112" max="5112" width="5" style="1" customWidth="1"/>
    <col min="5113" max="5113" width="0" style="1" hidden="1" customWidth="1"/>
    <col min="5114" max="5114" width="14.28515625" style="1" customWidth="1"/>
    <col min="5115" max="5115" width="5.7109375" style="1" customWidth="1"/>
    <col min="5116" max="5116" width="0" style="1" hidden="1" customWidth="1"/>
    <col min="5117" max="5117" width="17.28515625" style="1" customWidth="1"/>
    <col min="5118" max="5118" width="12.7109375" style="1" customWidth="1"/>
    <col min="5119" max="5119" width="0" style="1" hidden="1" customWidth="1"/>
    <col min="5120" max="5120" width="5.28515625" style="1" customWidth="1"/>
    <col min="5121" max="5121" width="0" style="1" hidden="1" customWidth="1"/>
    <col min="5122" max="5122" width="17" style="1" customWidth="1"/>
    <col min="5123" max="5123" width="6.28515625" style="1" customWidth="1"/>
    <col min="5124" max="5124" width="0" style="1" hidden="1" customWidth="1"/>
    <col min="5125" max="5125" width="14.28515625" style="1" customWidth="1"/>
    <col min="5126" max="5126" width="7.5703125" style="1" customWidth="1"/>
    <col min="5127" max="5127" width="0" style="1" hidden="1" customWidth="1"/>
    <col min="5128" max="5129" width="14.28515625" style="1" customWidth="1"/>
    <col min="5130" max="5130" width="20.85546875" style="1" customWidth="1"/>
    <col min="5131" max="5131" width="14.42578125" style="1" customWidth="1"/>
    <col min="5132" max="5132" width="15" style="1" customWidth="1"/>
    <col min="5133" max="5133" width="2.7109375" style="1" customWidth="1"/>
    <col min="5134" max="5134" width="11.7109375" style="1" customWidth="1"/>
    <col min="5135" max="5135" width="11.5703125" style="1" customWidth="1"/>
    <col min="5136" max="5136" width="2.28515625" style="1" customWidth="1"/>
    <col min="5137" max="5137" width="41" style="1" customWidth="1"/>
    <col min="5138" max="5138" width="14.28515625" style="1" customWidth="1"/>
    <col min="5139" max="5140" width="11.5703125" style="1" customWidth="1"/>
    <col min="5141" max="5141" width="21.85546875" style="1" customWidth="1"/>
    <col min="5142" max="5333" width="11.42578125" style="1"/>
    <col min="5334" max="5334" width="21.85546875" style="1" customWidth="1"/>
    <col min="5335" max="5335" width="13.85546875" style="1" customWidth="1"/>
    <col min="5336" max="5336" width="38.7109375" style="1" customWidth="1"/>
    <col min="5337" max="5337" width="3" style="1" bestFit="1" customWidth="1"/>
    <col min="5338" max="5338" width="32.28515625" style="1" customWidth="1"/>
    <col min="5339" max="5339" width="46.28515625" style="1" customWidth="1"/>
    <col min="5340" max="5340" width="19" style="1" customWidth="1"/>
    <col min="5341" max="5341" width="0" style="1" hidden="1" customWidth="1"/>
    <col min="5342" max="5342" width="17.7109375" style="1" customWidth="1"/>
    <col min="5343" max="5343" width="0" style="1" hidden="1" customWidth="1"/>
    <col min="5344" max="5344" width="22.28515625" style="1" customWidth="1"/>
    <col min="5345" max="5345" width="5.28515625" style="1" customWidth="1"/>
    <col min="5346" max="5346" width="36.28515625" style="1" customWidth="1"/>
    <col min="5347" max="5347" width="5.7109375" style="1" customWidth="1"/>
    <col min="5348" max="5348" width="0" style="1" hidden="1" customWidth="1"/>
    <col min="5349" max="5349" width="20.7109375" style="1" customWidth="1"/>
    <col min="5350" max="5350" width="4.85546875" style="1" customWidth="1"/>
    <col min="5351" max="5351" width="0" style="1" hidden="1" customWidth="1"/>
    <col min="5352" max="5352" width="24.7109375" style="1" customWidth="1"/>
    <col min="5353" max="5353" width="12.28515625" style="1" customWidth="1"/>
    <col min="5354" max="5354" width="0" style="1" hidden="1" customWidth="1"/>
    <col min="5355" max="5355" width="3.42578125" style="1" customWidth="1"/>
    <col min="5356" max="5356" width="0" style="1" hidden="1" customWidth="1"/>
    <col min="5357" max="5357" width="17.7109375" style="1" customWidth="1"/>
    <col min="5358" max="5358" width="3.42578125" style="1" customWidth="1"/>
    <col min="5359" max="5359" width="0" style="1" hidden="1" customWidth="1"/>
    <col min="5360" max="5360" width="23.7109375" style="1" customWidth="1"/>
    <col min="5361" max="5361" width="10" style="1" customWidth="1"/>
    <col min="5362" max="5362" width="0" style="1" hidden="1" customWidth="1"/>
    <col min="5363" max="5364" width="14.7109375" style="1" customWidth="1"/>
    <col min="5365" max="5365" width="12.85546875" style="1" customWidth="1"/>
    <col min="5366" max="5366" width="3.28515625" style="1" customWidth="1"/>
    <col min="5367" max="5367" width="30.28515625" style="1" customWidth="1"/>
    <col min="5368" max="5368" width="5" style="1" customWidth="1"/>
    <col min="5369" max="5369" width="0" style="1" hidden="1" customWidth="1"/>
    <col min="5370" max="5370" width="14.28515625" style="1" customWidth="1"/>
    <col min="5371" max="5371" width="5.7109375" style="1" customWidth="1"/>
    <col min="5372" max="5372" width="0" style="1" hidden="1" customWidth="1"/>
    <col min="5373" max="5373" width="17.28515625" style="1" customWidth="1"/>
    <col min="5374" max="5374" width="12.7109375" style="1" customWidth="1"/>
    <col min="5375" max="5375" width="0" style="1" hidden="1" customWidth="1"/>
    <col min="5376" max="5376" width="5.28515625" style="1" customWidth="1"/>
    <col min="5377" max="5377" width="0" style="1" hidden="1" customWidth="1"/>
    <col min="5378" max="5378" width="17" style="1" customWidth="1"/>
    <col min="5379" max="5379" width="6.28515625" style="1" customWidth="1"/>
    <col min="5380" max="5380" width="0" style="1" hidden="1" customWidth="1"/>
    <col min="5381" max="5381" width="14.28515625" style="1" customWidth="1"/>
    <col min="5382" max="5382" width="7.5703125" style="1" customWidth="1"/>
    <col min="5383" max="5383" width="0" style="1" hidden="1" customWidth="1"/>
    <col min="5384" max="5385" width="14.28515625" style="1" customWidth="1"/>
    <col min="5386" max="5386" width="20.85546875" style="1" customWidth="1"/>
    <col min="5387" max="5387" width="14.42578125" style="1" customWidth="1"/>
    <col min="5388" max="5388" width="15" style="1" customWidth="1"/>
    <col min="5389" max="5389" width="2.7109375" style="1" customWidth="1"/>
    <col min="5390" max="5390" width="11.7109375" style="1" customWidth="1"/>
    <col min="5391" max="5391" width="11.5703125" style="1" customWidth="1"/>
    <col min="5392" max="5392" width="2.28515625" style="1" customWidth="1"/>
    <col min="5393" max="5393" width="41" style="1" customWidth="1"/>
    <col min="5394" max="5394" width="14.28515625" style="1" customWidth="1"/>
    <col min="5395" max="5396" width="11.5703125" style="1" customWidth="1"/>
    <col min="5397" max="5397" width="21.85546875" style="1" customWidth="1"/>
    <col min="5398" max="5589" width="11.42578125" style="1"/>
    <col min="5590" max="5590" width="21.85546875" style="1" customWidth="1"/>
    <col min="5591" max="5591" width="13.85546875" style="1" customWidth="1"/>
    <col min="5592" max="5592" width="38.7109375" style="1" customWidth="1"/>
    <col min="5593" max="5593" width="3" style="1" bestFit="1" customWidth="1"/>
    <col min="5594" max="5594" width="32.28515625" style="1" customWidth="1"/>
    <col min="5595" max="5595" width="46.28515625" style="1" customWidth="1"/>
    <col min="5596" max="5596" width="19" style="1" customWidth="1"/>
    <col min="5597" max="5597" width="0" style="1" hidden="1" customWidth="1"/>
    <col min="5598" max="5598" width="17.7109375" style="1" customWidth="1"/>
    <col min="5599" max="5599" width="0" style="1" hidden="1" customWidth="1"/>
    <col min="5600" max="5600" width="22.28515625" style="1" customWidth="1"/>
    <col min="5601" max="5601" width="5.28515625" style="1" customWidth="1"/>
    <col min="5602" max="5602" width="36.28515625" style="1" customWidth="1"/>
    <col min="5603" max="5603" width="5.7109375" style="1" customWidth="1"/>
    <col min="5604" max="5604" width="0" style="1" hidden="1" customWidth="1"/>
    <col min="5605" max="5605" width="20.7109375" style="1" customWidth="1"/>
    <col min="5606" max="5606" width="4.85546875" style="1" customWidth="1"/>
    <col min="5607" max="5607" width="0" style="1" hidden="1" customWidth="1"/>
    <col min="5608" max="5608" width="24.7109375" style="1" customWidth="1"/>
    <col min="5609" max="5609" width="12.28515625" style="1" customWidth="1"/>
    <col min="5610" max="5610" width="0" style="1" hidden="1" customWidth="1"/>
    <col min="5611" max="5611" width="3.42578125" style="1" customWidth="1"/>
    <col min="5612" max="5612" width="0" style="1" hidden="1" customWidth="1"/>
    <col min="5613" max="5613" width="17.7109375" style="1" customWidth="1"/>
    <col min="5614" max="5614" width="3.42578125" style="1" customWidth="1"/>
    <col min="5615" max="5615" width="0" style="1" hidden="1" customWidth="1"/>
    <col min="5616" max="5616" width="23.7109375" style="1" customWidth="1"/>
    <col min="5617" max="5617" width="10" style="1" customWidth="1"/>
    <col min="5618" max="5618" width="0" style="1" hidden="1" customWidth="1"/>
    <col min="5619" max="5620" width="14.7109375" style="1" customWidth="1"/>
    <col min="5621" max="5621" width="12.85546875" style="1" customWidth="1"/>
    <col min="5622" max="5622" width="3.28515625" style="1" customWidth="1"/>
    <col min="5623" max="5623" width="30.28515625" style="1" customWidth="1"/>
    <col min="5624" max="5624" width="5" style="1" customWidth="1"/>
    <col min="5625" max="5625" width="0" style="1" hidden="1" customWidth="1"/>
    <col min="5626" max="5626" width="14.28515625" style="1" customWidth="1"/>
    <col min="5627" max="5627" width="5.7109375" style="1" customWidth="1"/>
    <col min="5628" max="5628" width="0" style="1" hidden="1" customWidth="1"/>
    <col min="5629" max="5629" width="17.28515625" style="1" customWidth="1"/>
    <col min="5630" max="5630" width="12.7109375" style="1" customWidth="1"/>
    <col min="5631" max="5631" width="0" style="1" hidden="1" customWidth="1"/>
    <col min="5632" max="5632" width="5.28515625" style="1" customWidth="1"/>
    <col min="5633" max="5633" width="0" style="1" hidden="1" customWidth="1"/>
    <col min="5634" max="5634" width="17" style="1" customWidth="1"/>
    <col min="5635" max="5635" width="6.28515625" style="1" customWidth="1"/>
    <col min="5636" max="5636" width="0" style="1" hidden="1" customWidth="1"/>
    <col min="5637" max="5637" width="14.28515625" style="1" customWidth="1"/>
    <col min="5638" max="5638" width="7.5703125" style="1" customWidth="1"/>
    <col min="5639" max="5639" width="0" style="1" hidden="1" customWidth="1"/>
    <col min="5640" max="5641" width="14.28515625" style="1" customWidth="1"/>
    <col min="5642" max="5642" width="20.85546875" style="1" customWidth="1"/>
    <col min="5643" max="5643" width="14.42578125" style="1" customWidth="1"/>
    <col min="5644" max="5644" width="15" style="1" customWidth="1"/>
    <col min="5645" max="5645" width="2.7109375" style="1" customWidth="1"/>
    <col min="5646" max="5646" width="11.7109375" style="1" customWidth="1"/>
    <col min="5647" max="5647" width="11.5703125" style="1" customWidth="1"/>
    <col min="5648" max="5648" width="2.28515625" style="1" customWidth="1"/>
    <col min="5649" max="5649" width="41" style="1" customWidth="1"/>
    <col min="5650" max="5650" width="14.28515625" style="1" customWidth="1"/>
    <col min="5651" max="5652" width="11.5703125" style="1" customWidth="1"/>
    <col min="5653" max="5653" width="21.85546875" style="1" customWidth="1"/>
    <col min="5654" max="5845" width="11.42578125" style="1"/>
    <col min="5846" max="5846" width="21.85546875" style="1" customWidth="1"/>
    <col min="5847" max="5847" width="13.85546875" style="1" customWidth="1"/>
    <col min="5848" max="5848" width="38.7109375" style="1" customWidth="1"/>
    <col min="5849" max="5849" width="3" style="1" bestFit="1" customWidth="1"/>
    <col min="5850" max="5850" width="32.28515625" style="1" customWidth="1"/>
    <col min="5851" max="5851" width="46.28515625" style="1" customWidth="1"/>
    <col min="5852" max="5852" width="19" style="1" customWidth="1"/>
    <col min="5853" max="5853" width="0" style="1" hidden="1" customWidth="1"/>
    <col min="5854" max="5854" width="17.7109375" style="1" customWidth="1"/>
    <col min="5855" max="5855" width="0" style="1" hidden="1" customWidth="1"/>
    <col min="5856" max="5856" width="22.28515625" style="1" customWidth="1"/>
    <col min="5857" max="5857" width="5.28515625" style="1" customWidth="1"/>
    <col min="5858" max="5858" width="36.28515625" style="1" customWidth="1"/>
    <col min="5859" max="5859" width="5.7109375" style="1" customWidth="1"/>
    <col min="5860" max="5860" width="0" style="1" hidden="1" customWidth="1"/>
    <col min="5861" max="5861" width="20.7109375" style="1" customWidth="1"/>
    <col min="5862" max="5862" width="4.85546875" style="1" customWidth="1"/>
    <col min="5863" max="5863" width="0" style="1" hidden="1" customWidth="1"/>
    <col min="5864" max="5864" width="24.7109375" style="1" customWidth="1"/>
    <col min="5865" max="5865" width="12.28515625" style="1" customWidth="1"/>
    <col min="5866" max="5866" width="0" style="1" hidden="1" customWidth="1"/>
    <col min="5867" max="5867" width="3.42578125" style="1" customWidth="1"/>
    <col min="5868" max="5868" width="0" style="1" hidden="1" customWidth="1"/>
    <col min="5869" max="5869" width="17.7109375" style="1" customWidth="1"/>
    <col min="5870" max="5870" width="3.42578125" style="1" customWidth="1"/>
    <col min="5871" max="5871" width="0" style="1" hidden="1" customWidth="1"/>
    <col min="5872" max="5872" width="23.7109375" style="1" customWidth="1"/>
    <col min="5873" max="5873" width="10" style="1" customWidth="1"/>
    <col min="5874" max="5874" width="0" style="1" hidden="1" customWidth="1"/>
    <col min="5875" max="5876" width="14.7109375" style="1" customWidth="1"/>
    <col min="5877" max="5877" width="12.85546875" style="1" customWidth="1"/>
    <col min="5878" max="5878" width="3.28515625" style="1" customWidth="1"/>
    <col min="5879" max="5879" width="30.28515625" style="1" customWidth="1"/>
    <col min="5880" max="5880" width="5" style="1" customWidth="1"/>
    <col min="5881" max="5881" width="0" style="1" hidden="1" customWidth="1"/>
    <col min="5882" max="5882" width="14.28515625" style="1" customWidth="1"/>
    <col min="5883" max="5883" width="5.7109375" style="1" customWidth="1"/>
    <col min="5884" max="5884" width="0" style="1" hidden="1" customWidth="1"/>
    <col min="5885" max="5885" width="17.28515625" style="1" customWidth="1"/>
    <col min="5886" max="5886" width="12.7109375" style="1" customWidth="1"/>
    <col min="5887" max="5887" width="0" style="1" hidden="1" customWidth="1"/>
    <col min="5888" max="5888" width="5.28515625" style="1" customWidth="1"/>
    <col min="5889" max="5889" width="0" style="1" hidden="1" customWidth="1"/>
    <col min="5890" max="5890" width="17" style="1" customWidth="1"/>
    <col min="5891" max="5891" width="6.28515625" style="1" customWidth="1"/>
    <col min="5892" max="5892" width="0" style="1" hidden="1" customWidth="1"/>
    <col min="5893" max="5893" width="14.28515625" style="1" customWidth="1"/>
    <col min="5894" max="5894" width="7.5703125" style="1" customWidth="1"/>
    <col min="5895" max="5895" width="0" style="1" hidden="1" customWidth="1"/>
    <col min="5896" max="5897" width="14.28515625" style="1" customWidth="1"/>
    <col min="5898" max="5898" width="20.85546875" style="1" customWidth="1"/>
    <col min="5899" max="5899" width="14.42578125" style="1" customWidth="1"/>
    <col min="5900" max="5900" width="15" style="1" customWidth="1"/>
    <col min="5901" max="5901" width="2.7109375" style="1" customWidth="1"/>
    <col min="5902" max="5902" width="11.7109375" style="1" customWidth="1"/>
    <col min="5903" max="5903" width="11.5703125" style="1" customWidth="1"/>
    <col min="5904" max="5904" width="2.28515625" style="1" customWidth="1"/>
    <col min="5905" max="5905" width="41" style="1" customWidth="1"/>
    <col min="5906" max="5906" width="14.28515625" style="1" customWidth="1"/>
    <col min="5907" max="5908" width="11.5703125" style="1" customWidth="1"/>
    <col min="5909" max="5909" width="21.85546875" style="1" customWidth="1"/>
    <col min="5910" max="6101" width="11.42578125" style="1"/>
    <col min="6102" max="6102" width="21.85546875" style="1" customWidth="1"/>
    <col min="6103" max="6103" width="13.85546875" style="1" customWidth="1"/>
    <col min="6104" max="6104" width="38.7109375" style="1" customWidth="1"/>
    <col min="6105" max="6105" width="3" style="1" bestFit="1" customWidth="1"/>
    <col min="6106" max="6106" width="32.28515625" style="1" customWidth="1"/>
    <col min="6107" max="6107" width="46.28515625" style="1" customWidth="1"/>
    <col min="6108" max="6108" width="19" style="1" customWidth="1"/>
    <col min="6109" max="6109" width="0" style="1" hidden="1" customWidth="1"/>
    <col min="6110" max="6110" width="17.7109375" style="1" customWidth="1"/>
    <col min="6111" max="6111" width="0" style="1" hidden="1" customWidth="1"/>
    <col min="6112" max="6112" width="22.28515625" style="1" customWidth="1"/>
    <col min="6113" max="6113" width="5.28515625" style="1" customWidth="1"/>
    <col min="6114" max="6114" width="36.28515625" style="1" customWidth="1"/>
    <col min="6115" max="6115" width="5.7109375" style="1" customWidth="1"/>
    <col min="6116" max="6116" width="0" style="1" hidden="1" customWidth="1"/>
    <col min="6117" max="6117" width="20.7109375" style="1" customWidth="1"/>
    <col min="6118" max="6118" width="4.85546875" style="1" customWidth="1"/>
    <col min="6119" max="6119" width="0" style="1" hidden="1" customWidth="1"/>
    <col min="6120" max="6120" width="24.7109375" style="1" customWidth="1"/>
    <col min="6121" max="6121" width="12.28515625" style="1" customWidth="1"/>
    <col min="6122" max="6122" width="0" style="1" hidden="1" customWidth="1"/>
    <col min="6123" max="6123" width="3.42578125" style="1" customWidth="1"/>
    <col min="6124" max="6124" width="0" style="1" hidden="1" customWidth="1"/>
    <col min="6125" max="6125" width="17.7109375" style="1" customWidth="1"/>
    <col min="6126" max="6126" width="3.42578125" style="1" customWidth="1"/>
    <col min="6127" max="6127" width="0" style="1" hidden="1" customWidth="1"/>
    <col min="6128" max="6128" width="23.7109375" style="1" customWidth="1"/>
    <col min="6129" max="6129" width="10" style="1" customWidth="1"/>
    <col min="6130" max="6130" width="0" style="1" hidden="1" customWidth="1"/>
    <col min="6131" max="6132" width="14.7109375" style="1" customWidth="1"/>
    <col min="6133" max="6133" width="12.85546875" style="1" customWidth="1"/>
    <col min="6134" max="6134" width="3.28515625" style="1" customWidth="1"/>
    <col min="6135" max="6135" width="30.28515625" style="1" customWidth="1"/>
    <col min="6136" max="6136" width="5" style="1" customWidth="1"/>
    <col min="6137" max="6137" width="0" style="1" hidden="1" customWidth="1"/>
    <col min="6138" max="6138" width="14.28515625" style="1" customWidth="1"/>
    <col min="6139" max="6139" width="5.7109375" style="1" customWidth="1"/>
    <col min="6140" max="6140" width="0" style="1" hidden="1" customWidth="1"/>
    <col min="6141" max="6141" width="17.28515625" style="1" customWidth="1"/>
    <col min="6142" max="6142" width="12.7109375" style="1" customWidth="1"/>
    <col min="6143" max="6143" width="0" style="1" hidden="1" customWidth="1"/>
    <col min="6144" max="6144" width="5.28515625" style="1" customWidth="1"/>
    <col min="6145" max="6145" width="0" style="1" hidden="1" customWidth="1"/>
    <col min="6146" max="6146" width="17" style="1" customWidth="1"/>
    <col min="6147" max="6147" width="6.28515625" style="1" customWidth="1"/>
    <col min="6148" max="6148" width="0" style="1" hidden="1" customWidth="1"/>
    <col min="6149" max="6149" width="14.28515625" style="1" customWidth="1"/>
    <col min="6150" max="6150" width="7.5703125" style="1" customWidth="1"/>
    <col min="6151" max="6151" width="0" style="1" hidden="1" customWidth="1"/>
    <col min="6152" max="6153" width="14.28515625" style="1" customWidth="1"/>
    <col min="6154" max="6154" width="20.85546875" style="1" customWidth="1"/>
    <col min="6155" max="6155" width="14.42578125" style="1" customWidth="1"/>
    <col min="6156" max="6156" width="15" style="1" customWidth="1"/>
    <col min="6157" max="6157" width="2.7109375" style="1" customWidth="1"/>
    <col min="6158" max="6158" width="11.7109375" style="1" customWidth="1"/>
    <col min="6159" max="6159" width="11.5703125" style="1" customWidth="1"/>
    <col min="6160" max="6160" width="2.28515625" style="1" customWidth="1"/>
    <col min="6161" max="6161" width="41" style="1" customWidth="1"/>
    <col min="6162" max="6162" width="14.28515625" style="1" customWidth="1"/>
    <col min="6163" max="6164" width="11.5703125" style="1" customWidth="1"/>
    <col min="6165" max="6165" width="21.85546875" style="1" customWidth="1"/>
    <col min="6166" max="6357" width="11.42578125" style="1"/>
    <col min="6358" max="6358" width="21.85546875" style="1" customWidth="1"/>
    <col min="6359" max="6359" width="13.85546875" style="1" customWidth="1"/>
    <col min="6360" max="6360" width="38.7109375" style="1" customWidth="1"/>
    <col min="6361" max="6361" width="3" style="1" bestFit="1" customWidth="1"/>
    <col min="6362" max="6362" width="32.28515625" style="1" customWidth="1"/>
    <col min="6363" max="6363" width="46.28515625" style="1" customWidth="1"/>
    <col min="6364" max="6364" width="19" style="1" customWidth="1"/>
    <col min="6365" max="6365" width="0" style="1" hidden="1" customWidth="1"/>
    <col min="6366" max="6366" width="17.7109375" style="1" customWidth="1"/>
    <col min="6367" max="6367" width="0" style="1" hidden="1" customWidth="1"/>
    <col min="6368" max="6368" width="22.28515625" style="1" customWidth="1"/>
    <col min="6369" max="6369" width="5.28515625" style="1" customWidth="1"/>
    <col min="6370" max="6370" width="36.28515625" style="1" customWidth="1"/>
    <col min="6371" max="6371" width="5.7109375" style="1" customWidth="1"/>
    <col min="6372" max="6372" width="0" style="1" hidden="1" customWidth="1"/>
    <col min="6373" max="6373" width="20.7109375" style="1" customWidth="1"/>
    <col min="6374" max="6374" width="4.85546875" style="1" customWidth="1"/>
    <col min="6375" max="6375" width="0" style="1" hidden="1" customWidth="1"/>
    <col min="6376" max="6376" width="24.7109375" style="1" customWidth="1"/>
    <col min="6377" max="6377" width="12.28515625" style="1" customWidth="1"/>
    <col min="6378" max="6378" width="0" style="1" hidden="1" customWidth="1"/>
    <col min="6379" max="6379" width="3.42578125" style="1" customWidth="1"/>
    <col min="6380" max="6380" width="0" style="1" hidden="1" customWidth="1"/>
    <col min="6381" max="6381" width="17.7109375" style="1" customWidth="1"/>
    <col min="6382" max="6382" width="3.42578125" style="1" customWidth="1"/>
    <col min="6383" max="6383" width="0" style="1" hidden="1" customWidth="1"/>
    <col min="6384" max="6384" width="23.7109375" style="1" customWidth="1"/>
    <col min="6385" max="6385" width="10" style="1" customWidth="1"/>
    <col min="6386" max="6386" width="0" style="1" hidden="1" customWidth="1"/>
    <col min="6387" max="6388" width="14.7109375" style="1" customWidth="1"/>
    <col min="6389" max="6389" width="12.85546875" style="1" customWidth="1"/>
    <col min="6390" max="6390" width="3.28515625" style="1" customWidth="1"/>
    <col min="6391" max="6391" width="30.28515625" style="1" customWidth="1"/>
    <col min="6392" max="6392" width="5" style="1" customWidth="1"/>
    <col min="6393" max="6393" width="0" style="1" hidden="1" customWidth="1"/>
    <col min="6394" max="6394" width="14.28515625" style="1" customWidth="1"/>
    <col min="6395" max="6395" width="5.7109375" style="1" customWidth="1"/>
    <col min="6396" max="6396" width="0" style="1" hidden="1" customWidth="1"/>
    <col min="6397" max="6397" width="17.28515625" style="1" customWidth="1"/>
    <col min="6398" max="6398" width="12.7109375" style="1" customWidth="1"/>
    <col min="6399" max="6399" width="0" style="1" hidden="1" customWidth="1"/>
    <col min="6400" max="6400" width="5.28515625" style="1" customWidth="1"/>
    <col min="6401" max="6401" width="0" style="1" hidden="1" customWidth="1"/>
    <col min="6402" max="6402" width="17" style="1" customWidth="1"/>
    <col min="6403" max="6403" width="6.28515625" style="1" customWidth="1"/>
    <col min="6404" max="6404" width="0" style="1" hidden="1" customWidth="1"/>
    <col min="6405" max="6405" width="14.28515625" style="1" customWidth="1"/>
    <col min="6406" max="6406" width="7.5703125" style="1" customWidth="1"/>
    <col min="6407" max="6407" width="0" style="1" hidden="1" customWidth="1"/>
    <col min="6408" max="6409" width="14.28515625" style="1" customWidth="1"/>
    <col min="6410" max="6410" width="20.85546875" style="1" customWidth="1"/>
    <col min="6411" max="6411" width="14.42578125" style="1" customWidth="1"/>
    <col min="6412" max="6412" width="15" style="1" customWidth="1"/>
    <col min="6413" max="6413" width="2.7109375" style="1" customWidth="1"/>
    <col min="6414" max="6414" width="11.7109375" style="1" customWidth="1"/>
    <col min="6415" max="6415" width="11.5703125" style="1" customWidth="1"/>
    <col min="6416" max="6416" width="2.28515625" style="1" customWidth="1"/>
    <col min="6417" max="6417" width="41" style="1" customWidth="1"/>
    <col min="6418" max="6418" width="14.28515625" style="1" customWidth="1"/>
    <col min="6419" max="6420" width="11.5703125" style="1" customWidth="1"/>
    <col min="6421" max="6421" width="21.85546875" style="1" customWidth="1"/>
    <col min="6422" max="6613" width="11.42578125" style="1"/>
    <col min="6614" max="6614" width="21.85546875" style="1" customWidth="1"/>
    <col min="6615" max="6615" width="13.85546875" style="1" customWidth="1"/>
    <col min="6616" max="6616" width="38.7109375" style="1" customWidth="1"/>
    <col min="6617" max="6617" width="3" style="1" bestFit="1" customWidth="1"/>
    <col min="6618" max="6618" width="32.28515625" style="1" customWidth="1"/>
    <col min="6619" max="6619" width="46.28515625" style="1" customWidth="1"/>
    <col min="6620" max="6620" width="19" style="1" customWidth="1"/>
    <col min="6621" max="6621" width="0" style="1" hidden="1" customWidth="1"/>
    <col min="6622" max="6622" width="17.7109375" style="1" customWidth="1"/>
    <col min="6623" max="6623" width="0" style="1" hidden="1" customWidth="1"/>
    <col min="6624" max="6624" width="22.28515625" style="1" customWidth="1"/>
    <col min="6625" max="6625" width="5.28515625" style="1" customWidth="1"/>
    <col min="6626" max="6626" width="36.28515625" style="1" customWidth="1"/>
    <col min="6627" max="6627" width="5.7109375" style="1" customWidth="1"/>
    <col min="6628" max="6628" width="0" style="1" hidden="1" customWidth="1"/>
    <col min="6629" max="6629" width="20.7109375" style="1" customWidth="1"/>
    <col min="6630" max="6630" width="4.85546875" style="1" customWidth="1"/>
    <col min="6631" max="6631" width="0" style="1" hidden="1" customWidth="1"/>
    <col min="6632" max="6632" width="24.7109375" style="1" customWidth="1"/>
    <col min="6633" max="6633" width="12.28515625" style="1" customWidth="1"/>
    <col min="6634" max="6634" width="0" style="1" hidden="1" customWidth="1"/>
    <col min="6635" max="6635" width="3.42578125" style="1" customWidth="1"/>
    <col min="6636" max="6636" width="0" style="1" hidden="1" customWidth="1"/>
    <col min="6637" max="6637" width="17.7109375" style="1" customWidth="1"/>
    <col min="6638" max="6638" width="3.42578125" style="1" customWidth="1"/>
    <col min="6639" max="6639" width="0" style="1" hidden="1" customWidth="1"/>
    <col min="6640" max="6640" width="23.7109375" style="1" customWidth="1"/>
    <col min="6641" max="6641" width="10" style="1" customWidth="1"/>
    <col min="6642" max="6642" width="0" style="1" hidden="1" customWidth="1"/>
    <col min="6643" max="6644" width="14.7109375" style="1" customWidth="1"/>
    <col min="6645" max="6645" width="12.85546875" style="1" customWidth="1"/>
    <col min="6646" max="6646" width="3.28515625" style="1" customWidth="1"/>
    <col min="6647" max="6647" width="30.28515625" style="1" customWidth="1"/>
    <col min="6648" max="6648" width="5" style="1" customWidth="1"/>
    <col min="6649" max="6649" width="0" style="1" hidden="1" customWidth="1"/>
    <col min="6650" max="6650" width="14.28515625" style="1" customWidth="1"/>
    <col min="6651" max="6651" width="5.7109375" style="1" customWidth="1"/>
    <col min="6652" max="6652" width="0" style="1" hidden="1" customWidth="1"/>
    <col min="6653" max="6653" width="17.28515625" style="1" customWidth="1"/>
    <col min="6654" max="6654" width="12.7109375" style="1" customWidth="1"/>
    <col min="6655" max="6655" width="0" style="1" hidden="1" customWidth="1"/>
    <col min="6656" max="6656" width="5.28515625" style="1" customWidth="1"/>
    <col min="6657" max="6657" width="0" style="1" hidden="1" customWidth="1"/>
    <col min="6658" max="6658" width="17" style="1" customWidth="1"/>
    <col min="6659" max="6659" width="6.28515625" style="1" customWidth="1"/>
    <col min="6660" max="6660" width="0" style="1" hidden="1" customWidth="1"/>
    <col min="6661" max="6661" width="14.28515625" style="1" customWidth="1"/>
    <col min="6662" max="6662" width="7.5703125" style="1" customWidth="1"/>
    <col min="6663" max="6663" width="0" style="1" hidden="1" customWidth="1"/>
    <col min="6664" max="6665" width="14.28515625" style="1" customWidth="1"/>
    <col min="6666" max="6666" width="20.85546875" style="1" customWidth="1"/>
    <col min="6667" max="6667" width="14.42578125" style="1" customWidth="1"/>
    <col min="6668" max="6668" width="15" style="1" customWidth="1"/>
    <col min="6669" max="6669" width="2.7109375" style="1" customWidth="1"/>
    <col min="6670" max="6670" width="11.7109375" style="1" customWidth="1"/>
    <col min="6671" max="6671" width="11.5703125" style="1" customWidth="1"/>
    <col min="6672" max="6672" width="2.28515625" style="1" customWidth="1"/>
    <col min="6673" max="6673" width="41" style="1" customWidth="1"/>
    <col min="6674" max="6674" width="14.28515625" style="1" customWidth="1"/>
    <col min="6675" max="6676" width="11.5703125" style="1" customWidth="1"/>
    <col min="6677" max="6677" width="21.85546875" style="1" customWidth="1"/>
    <col min="6678" max="6869" width="11.42578125" style="1"/>
    <col min="6870" max="6870" width="21.85546875" style="1" customWidth="1"/>
    <col min="6871" max="6871" width="13.85546875" style="1" customWidth="1"/>
    <col min="6872" max="6872" width="38.7109375" style="1" customWidth="1"/>
    <col min="6873" max="6873" width="3" style="1" bestFit="1" customWidth="1"/>
    <col min="6874" max="6874" width="32.28515625" style="1" customWidth="1"/>
    <col min="6875" max="6875" width="46.28515625" style="1" customWidth="1"/>
    <col min="6876" max="6876" width="19" style="1" customWidth="1"/>
    <col min="6877" max="6877" width="0" style="1" hidden="1" customWidth="1"/>
    <col min="6878" max="6878" width="17.7109375" style="1" customWidth="1"/>
    <col min="6879" max="6879" width="0" style="1" hidden="1" customWidth="1"/>
    <col min="6880" max="6880" width="22.28515625" style="1" customWidth="1"/>
    <col min="6881" max="6881" width="5.28515625" style="1" customWidth="1"/>
    <col min="6882" max="6882" width="36.28515625" style="1" customWidth="1"/>
    <col min="6883" max="6883" width="5.7109375" style="1" customWidth="1"/>
    <col min="6884" max="6884" width="0" style="1" hidden="1" customWidth="1"/>
    <col min="6885" max="6885" width="20.7109375" style="1" customWidth="1"/>
    <col min="6886" max="6886" width="4.85546875" style="1" customWidth="1"/>
    <col min="6887" max="6887" width="0" style="1" hidden="1" customWidth="1"/>
    <col min="6888" max="6888" width="24.7109375" style="1" customWidth="1"/>
    <col min="6889" max="6889" width="12.28515625" style="1" customWidth="1"/>
    <col min="6890" max="6890" width="0" style="1" hidden="1" customWidth="1"/>
    <col min="6891" max="6891" width="3.42578125" style="1" customWidth="1"/>
    <col min="6892" max="6892" width="0" style="1" hidden="1" customWidth="1"/>
    <col min="6893" max="6893" width="17.7109375" style="1" customWidth="1"/>
    <col min="6894" max="6894" width="3.42578125" style="1" customWidth="1"/>
    <col min="6895" max="6895" width="0" style="1" hidden="1" customWidth="1"/>
    <col min="6896" max="6896" width="23.7109375" style="1" customWidth="1"/>
    <col min="6897" max="6897" width="10" style="1" customWidth="1"/>
    <col min="6898" max="6898" width="0" style="1" hidden="1" customWidth="1"/>
    <col min="6899" max="6900" width="14.7109375" style="1" customWidth="1"/>
    <col min="6901" max="6901" width="12.85546875" style="1" customWidth="1"/>
    <col min="6902" max="6902" width="3.28515625" style="1" customWidth="1"/>
    <col min="6903" max="6903" width="30.28515625" style="1" customWidth="1"/>
    <col min="6904" max="6904" width="5" style="1" customWidth="1"/>
    <col min="6905" max="6905" width="0" style="1" hidden="1" customWidth="1"/>
    <col min="6906" max="6906" width="14.28515625" style="1" customWidth="1"/>
    <col min="6907" max="6907" width="5.7109375" style="1" customWidth="1"/>
    <col min="6908" max="6908" width="0" style="1" hidden="1" customWidth="1"/>
    <col min="6909" max="6909" width="17.28515625" style="1" customWidth="1"/>
    <col min="6910" max="6910" width="12.7109375" style="1" customWidth="1"/>
    <col min="6911" max="6911" width="0" style="1" hidden="1" customWidth="1"/>
    <col min="6912" max="6912" width="5.28515625" style="1" customWidth="1"/>
    <col min="6913" max="6913" width="0" style="1" hidden="1" customWidth="1"/>
    <col min="6914" max="6914" width="17" style="1" customWidth="1"/>
    <col min="6915" max="6915" width="6.28515625" style="1" customWidth="1"/>
    <col min="6916" max="6916" width="0" style="1" hidden="1" customWidth="1"/>
    <col min="6917" max="6917" width="14.28515625" style="1" customWidth="1"/>
    <col min="6918" max="6918" width="7.5703125" style="1" customWidth="1"/>
    <col min="6919" max="6919" width="0" style="1" hidden="1" customWidth="1"/>
    <col min="6920" max="6921" width="14.28515625" style="1" customWidth="1"/>
    <col min="6922" max="6922" width="20.85546875" style="1" customWidth="1"/>
    <col min="6923" max="6923" width="14.42578125" style="1" customWidth="1"/>
    <col min="6924" max="6924" width="15" style="1" customWidth="1"/>
    <col min="6925" max="6925" width="2.7109375" style="1" customWidth="1"/>
    <col min="6926" max="6926" width="11.7109375" style="1" customWidth="1"/>
    <col min="6927" max="6927" width="11.5703125" style="1" customWidth="1"/>
    <col min="6928" max="6928" width="2.28515625" style="1" customWidth="1"/>
    <col min="6929" max="6929" width="41" style="1" customWidth="1"/>
    <col min="6930" max="6930" width="14.28515625" style="1" customWidth="1"/>
    <col min="6931" max="6932" width="11.5703125" style="1" customWidth="1"/>
    <col min="6933" max="6933" width="21.85546875" style="1" customWidth="1"/>
    <col min="6934" max="7125" width="11.42578125" style="1"/>
    <col min="7126" max="7126" width="21.85546875" style="1" customWidth="1"/>
    <col min="7127" max="7127" width="13.85546875" style="1" customWidth="1"/>
    <col min="7128" max="7128" width="38.7109375" style="1" customWidth="1"/>
    <col min="7129" max="7129" width="3" style="1" bestFit="1" customWidth="1"/>
    <col min="7130" max="7130" width="32.28515625" style="1" customWidth="1"/>
    <col min="7131" max="7131" width="46.28515625" style="1" customWidth="1"/>
    <col min="7132" max="7132" width="19" style="1" customWidth="1"/>
    <col min="7133" max="7133" width="0" style="1" hidden="1" customWidth="1"/>
    <col min="7134" max="7134" width="17.7109375" style="1" customWidth="1"/>
    <col min="7135" max="7135" width="0" style="1" hidden="1" customWidth="1"/>
    <col min="7136" max="7136" width="22.28515625" style="1" customWidth="1"/>
    <col min="7137" max="7137" width="5.28515625" style="1" customWidth="1"/>
    <col min="7138" max="7138" width="36.28515625" style="1" customWidth="1"/>
    <col min="7139" max="7139" width="5.7109375" style="1" customWidth="1"/>
    <col min="7140" max="7140" width="0" style="1" hidden="1" customWidth="1"/>
    <col min="7141" max="7141" width="20.7109375" style="1" customWidth="1"/>
    <col min="7142" max="7142" width="4.85546875" style="1" customWidth="1"/>
    <col min="7143" max="7143" width="0" style="1" hidden="1" customWidth="1"/>
    <col min="7144" max="7144" width="24.7109375" style="1" customWidth="1"/>
    <col min="7145" max="7145" width="12.28515625" style="1" customWidth="1"/>
    <col min="7146" max="7146" width="0" style="1" hidden="1" customWidth="1"/>
    <col min="7147" max="7147" width="3.42578125" style="1" customWidth="1"/>
    <col min="7148" max="7148" width="0" style="1" hidden="1" customWidth="1"/>
    <col min="7149" max="7149" width="17.7109375" style="1" customWidth="1"/>
    <col min="7150" max="7150" width="3.42578125" style="1" customWidth="1"/>
    <col min="7151" max="7151" width="0" style="1" hidden="1" customWidth="1"/>
    <col min="7152" max="7152" width="23.7109375" style="1" customWidth="1"/>
    <col min="7153" max="7153" width="10" style="1" customWidth="1"/>
    <col min="7154" max="7154" width="0" style="1" hidden="1" customWidth="1"/>
    <col min="7155" max="7156" width="14.7109375" style="1" customWidth="1"/>
    <col min="7157" max="7157" width="12.85546875" style="1" customWidth="1"/>
    <col min="7158" max="7158" width="3.28515625" style="1" customWidth="1"/>
    <col min="7159" max="7159" width="30.28515625" style="1" customWidth="1"/>
    <col min="7160" max="7160" width="5" style="1" customWidth="1"/>
    <col min="7161" max="7161" width="0" style="1" hidden="1" customWidth="1"/>
    <col min="7162" max="7162" width="14.28515625" style="1" customWidth="1"/>
    <col min="7163" max="7163" width="5.7109375" style="1" customWidth="1"/>
    <col min="7164" max="7164" width="0" style="1" hidden="1" customWidth="1"/>
    <col min="7165" max="7165" width="17.28515625" style="1" customWidth="1"/>
    <col min="7166" max="7166" width="12.7109375" style="1" customWidth="1"/>
    <col min="7167" max="7167" width="0" style="1" hidden="1" customWidth="1"/>
    <col min="7168" max="7168" width="5.28515625" style="1" customWidth="1"/>
    <col min="7169" max="7169" width="0" style="1" hidden="1" customWidth="1"/>
    <col min="7170" max="7170" width="17" style="1" customWidth="1"/>
    <col min="7171" max="7171" width="6.28515625" style="1" customWidth="1"/>
    <col min="7172" max="7172" width="0" style="1" hidden="1" customWidth="1"/>
    <col min="7173" max="7173" width="14.28515625" style="1" customWidth="1"/>
    <col min="7174" max="7174" width="7.5703125" style="1" customWidth="1"/>
    <col min="7175" max="7175" width="0" style="1" hidden="1" customWidth="1"/>
    <col min="7176" max="7177" width="14.28515625" style="1" customWidth="1"/>
    <col min="7178" max="7178" width="20.85546875" style="1" customWidth="1"/>
    <col min="7179" max="7179" width="14.42578125" style="1" customWidth="1"/>
    <col min="7180" max="7180" width="15" style="1" customWidth="1"/>
    <col min="7181" max="7181" width="2.7109375" style="1" customWidth="1"/>
    <col min="7182" max="7182" width="11.7109375" style="1" customWidth="1"/>
    <col min="7183" max="7183" width="11.5703125" style="1" customWidth="1"/>
    <col min="7184" max="7184" width="2.28515625" style="1" customWidth="1"/>
    <col min="7185" max="7185" width="41" style="1" customWidth="1"/>
    <col min="7186" max="7186" width="14.28515625" style="1" customWidth="1"/>
    <col min="7187" max="7188" width="11.5703125" style="1" customWidth="1"/>
    <col min="7189" max="7189" width="21.85546875" style="1" customWidth="1"/>
    <col min="7190" max="7381" width="11.42578125" style="1"/>
    <col min="7382" max="7382" width="21.85546875" style="1" customWidth="1"/>
    <col min="7383" max="7383" width="13.85546875" style="1" customWidth="1"/>
    <col min="7384" max="7384" width="38.7109375" style="1" customWidth="1"/>
    <col min="7385" max="7385" width="3" style="1" bestFit="1" customWidth="1"/>
    <col min="7386" max="7386" width="32.28515625" style="1" customWidth="1"/>
    <col min="7387" max="7387" width="46.28515625" style="1" customWidth="1"/>
    <col min="7388" max="7388" width="19" style="1" customWidth="1"/>
    <col min="7389" max="7389" width="0" style="1" hidden="1" customWidth="1"/>
    <col min="7390" max="7390" width="17.7109375" style="1" customWidth="1"/>
    <col min="7391" max="7391" width="0" style="1" hidden="1" customWidth="1"/>
    <col min="7392" max="7392" width="22.28515625" style="1" customWidth="1"/>
    <col min="7393" max="7393" width="5.28515625" style="1" customWidth="1"/>
    <col min="7394" max="7394" width="36.28515625" style="1" customWidth="1"/>
    <col min="7395" max="7395" width="5.7109375" style="1" customWidth="1"/>
    <col min="7396" max="7396" width="0" style="1" hidden="1" customWidth="1"/>
    <col min="7397" max="7397" width="20.7109375" style="1" customWidth="1"/>
    <col min="7398" max="7398" width="4.85546875" style="1" customWidth="1"/>
    <col min="7399" max="7399" width="0" style="1" hidden="1" customWidth="1"/>
    <col min="7400" max="7400" width="24.7109375" style="1" customWidth="1"/>
    <col min="7401" max="7401" width="12.28515625" style="1" customWidth="1"/>
    <col min="7402" max="7402" width="0" style="1" hidden="1" customWidth="1"/>
    <col min="7403" max="7403" width="3.42578125" style="1" customWidth="1"/>
    <col min="7404" max="7404" width="0" style="1" hidden="1" customWidth="1"/>
    <col min="7405" max="7405" width="17.7109375" style="1" customWidth="1"/>
    <col min="7406" max="7406" width="3.42578125" style="1" customWidth="1"/>
    <col min="7407" max="7407" width="0" style="1" hidden="1" customWidth="1"/>
    <col min="7408" max="7408" width="23.7109375" style="1" customWidth="1"/>
    <col min="7409" max="7409" width="10" style="1" customWidth="1"/>
    <col min="7410" max="7410" width="0" style="1" hidden="1" customWidth="1"/>
    <col min="7411" max="7412" width="14.7109375" style="1" customWidth="1"/>
    <col min="7413" max="7413" width="12.85546875" style="1" customWidth="1"/>
    <col min="7414" max="7414" width="3.28515625" style="1" customWidth="1"/>
    <col min="7415" max="7415" width="30.28515625" style="1" customWidth="1"/>
    <col min="7416" max="7416" width="5" style="1" customWidth="1"/>
    <col min="7417" max="7417" width="0" style="1" hidden="1" customWidth="1"/>
    <col min="7418" max="7418" width="14.28515625" style="1" customWidth="1"/>
    <col min="7419" max="7419" width="5.7109375" style="1" customWidth="1"/>
    <col min="7420" max="7420" width="0" style="1" hidden="1" customWidth="1"/>
    <col min="7421" max="7421" width="17.28515625" style="1" customWidth="1"/>
    <col min="7422" max="7422" width="12.7109375" style="1" customWidth="1"/>
    <col min="7423" max="7423" width="0" style="1" hidden="1" customWidth="1"/>
    <col min="7424" max="7424" width="5.28515625" style="1" customWidth="1"/>
    <col min="7425" max="7425" width="0" style="1" hidden="1" customWidth="1"/>
    <col min="7426" max="7426" width="17" style="1" customWidth="1"/>
    <col min="7427" max="7427" width="6.28515625" style="1" customWidth="1"/>
    <col min="7428" max="7428" width="0" style="1" hidden="1" customWidth="1"/>
    <col min="7429" max="7429" width="14.28515625" style="1" customWidth="1"/>
    <col min="7430" max="7430" width="7.5703125" style="1" customWidth="1"/>
    <col min="7431" max="7431" width="0" style="1" hidden="1" customWidth="1"/>
    <col min="7432" max="7433" width="14.28515625" style="1" customWidth="1"/>
    <col min="7434" max="7434" width="20.85546875" style="1" customWidth="1"/>
    <col min="7435" max="7435" width="14.42578125" style="1" customWidth="1"/>
    <col min="7436" max="7436" width="15" style="1" customWidth="1"/>
    <col min="7437" max="7437" width="2.7109375" style="1" customWidth="1"/>
    <col min="7438" max="7438" width="11.7109375" style="1" customWidth="1"/>
    <col min="7439" max="7439" width="11.5703125" style="1" customWidth="1"/>
    <col min="7440" max="7440" width="2.28515625" style="1" customWidth="1"/>
    <col min="7441" max="7441" width="41" style="1" customWidth="1"/>
    <col min="7442" max="7442" width="14.28515625" style="1" customWidth="1"/>
    <col min="7443" max="7444" width="11.5703125" style="1" customWidth="1"/>
    <col min="7445" max="7445" width="21.85546875" style="1" customWidth="1"/>
    <col min="7446" max="7637" width="11.42578125" style="1"/>
    <col min="7638" max="7638" width="21.85546875" style="1" customWidth="1"/>
    <col min="7639" max="7639" width="13.85546875" style="1" customWidth="1"/>
    <col min="7640" max="7640" width="38.7109375" style="1" customWidth="1"/>
    <col min="7641" max="7641" width="3" style="1" bestFit="1" customWidth="1"/>
    <col min="7642" max="7642" width="32.28515625" style="1" customWidth="1"/>
    <col min="7643" max="7643" width="46.28515625" style="1" customWidth="1"/>
    <col min="7644" max="7644" width="19" style="1" customWidth="1"/>
    <col min="7645" max="7645" width="0" style="1" hidden="1" customWidth="1"/>
    <col min="7646" max="7646" width="17.7109375" style="1" customWidth="1"/>
    <col min="7647" max="7647" width="0" style="1" hidden="1" customWidth="1"/>
    <col min="7648" max="7648" width="22.28515625" style="1" customWidth="1"/>
    <col min="7649" max="7649" width="5.28515625" style="1" customWidth="1"/>
    <col min="7650" max="7650" width="36.28515625" style="1" customWidth="1"/>
    <col min="7651" max="7651" width="5.7109375" style="1" customWidth="1"/>
    <col min="7652" max="7652" width="0" style="1" hidden="1" customWidth="1"/>
    <col min="7653" max="7653" width="20.7109375" style="1" customWidth="1"/>
    <col min="7654" max="7654" width="4.85546875" style="1" customWidth="1"/>
    <col min="7655" max="7655" width="0" style="1" hidden="1" customWidth="1"/>
    <col min="7656" max="7656" width="24.7109375" style="1" customWidth="1"/>
    <col min="7657" max="7657" width="12.28515625" style="1" customWidth="1"/>
    <col min="7658" max="7658" width="0" style="1" hidden="1" customWidth="1"/>
    <col min="7659" max="7659" width="3.42578125" style="1" customWidth="1"/>
    <col min="7660" max="7660" width="0" style="1" hidden="1" customWidth="1"/>
    <col min="7661" max="7661" width="17.7109375" style="1" customWidth="1"/>
    <col min="7662" max="7662" width="3.42578125" style="1" customWidth="1"/>
    <col min="7663" max="7663" width="0" style="1" hidden="1" customWidth="1"/>
    <col min="7664" max="7664" width="23.7109375" style="1" customWidth="1"/>
    <col min="7665" max="7665" width="10" style="1" customWidth="1"/>
    <col min="7666" max="7666" width="0" style="1" hidden="1" customWidth="1"/>
    <col min="7667" max="7668" width="14.7109375" style="1" customWidth="1"/>
    <col min="7669" max="7669" width="12.85546875" style="1" customWidth="1"/>
    <col min="7670" max="7670" width="3.28515625" style="1" customWidth="1"/>
    <col min="7671" max="7671" width="30.28515625" style="1" customWidth="1"/>
    <col min="7672" max="7672" width="5" style="1" customWidth="1"/>
    <col min="7673" max="7673" width="0" style="1" hidden="1" customWidth="1"/>
    <col min="7674" max="7674" width="14.28515625" style="1" customWidth="1"/>
    <col min="7675" max="7675" width="5.7109375" style="1" customWidth="1"/>
    <col min="7676" max="7676" width="0" style="1" hidden="1" customWidth="1"/>
    <col min="7677" max="7677" width="17.28515625" style="1" customWidth="1"/>
    <col min="7678" max="7678" width="12.7109375" style="1" customWidth="1"/>
    <col min="7679" max="7679" width="0" style="1" hidden="1" customWidth="1"/>
    <col min="7680" max="7680" width="5.28515625" style="1" customWidth="1"/>
    <col min="7681" max="7681" width="0" style="1" hidden="1" customWidth="1"/>
    <col min="7682" max="7682" width="17" style="1" customWidth="1"/>
    <col min="7683" max="7683" width="6.28515625" style="1" customWidth="1"/>
    <col min="7684" max="7684" width="0" style="1" hidden="1" customWidth="1"/>
    <col min="7685" max="7685" width="14.28515625" style="1" customWidth="1"/>
    <col min="7686" max="7686" width="7.5703125" style="1" customWidth="1"/>
    <col min="7687" max="7687" width="0" style="1" hidden="1" customWidth="1"/>
    <col min="7688" max="7689" width="14.28515625" style="1" customWidth="1"/>
    <col min="7690" max="7690" width="20.85546875" style="1" customWidth="1"/>
    <col min="7691" max="7691" width="14.42578125" style="1" customWidth="1"/>
    <col min="7692" max="7692" width="15" style="1" customWidth="1"/>
    <col min="7693" max="7693" width="2.7109375" style="1" customWidth="1"/>
    <col min="7694" max="7694" width="11.7109375" style="1" customWidth="1"/>
    <col min="7695" max="7695" width="11.5703125" style="1" customWidth="1"/>
    <col min="7696" max="7696" width="2.28515625" style="1" customWidth="1"/>
    <col min="7697" max="7697" width="41" style="1" customWidth="1"/>
    <col min="7698" max="7698" width="14.28515625" style="1" customWidth="1"/>
    <col min="7699" max="7700" width="11.5703125" style="1" customWidth="1"/>
    <col min="7701" max="7701" width="21.85546875" style="1" customWidth="1"/>
    <col min="7702" max="7893" width="11.42578125" style="1"/>
    <col min="7894" max="7894" width="21.85546875" style="1" customWidth="1"/>
    <col min="7895" max="7895" width="13.85546875" style="1" customWidth="1"/>
    <col min="7896" max="7896" width="38.7109375" style="1" customWidth="1"/>
    <col min="7897" max="7897" width="3" style="1" bestFit="1" customWidth="1"/>
    <col min="7898" max="7898" width="32.28515625" style="1" customWidth="1"/>
    <col min="7899" max="7899" width="46.28515625" style="1" customWidth="1"/>
    <col min="7900" max="7900" width="19" style="1" customWidth="1"/>
    <col min="7901" max="7901" width="0" style="1" hidden="1" customWidth="1"/>
    <col min="7902" max="7902" width="17.7109375" style="1" customWidth="1"/>
    <col min="7903" max="7903" width="0" style="1" hidden="1" customWidth="1"/>
    <col min="7904" max="7904" width="22.28515625" style="1" customWidth="1"/>
    <col min="7905" max="7905" width="5.28515625" style="1" customWidth="1"/>
    <col min="7906" max="7906" width="36.28515625" style="1" customWidth="1"/>
    <col min="7907" max="7907" width="5.7109375" style="1" customWidth="1"/>
    <col min="7908" max="7908" width="0" style="1" hidden="1" customWidth="1"/>
    <col min="7909" max="7909" width="20.7109375" style="1" customWidth="1"/>
    <col min="7910" max="7910" width="4.85546875" style="1" customWidth="1"/>
    <col min="7911" max="7911" width="0" style="1" hidden="1" customWidth="1"/>
    <col min="7912" max="7912" width="24.7109375" style="1" customWidth="1"/>
    <col min="7913" max="7913" width="12.28515625" style="1" customWidth="1"/>
    <col min="7914" max="7914" width="0" style="1" hidden="1" customWidth="1"/>
    <col min="7915" max="7915" width="3.42578125" style="1" customWidth="1"/>
    <col min="7916" max="7916" width="0" style="1" hidden="1" customWidth="1"/>
    <col min="7917" max="7917" width="17.7109375" style="1" customWidth="1"/>
    <col min="7918" max="7918" width="3.42578125" style="1" customWidth="1"/>
    <col min="7919" max="7919" width="0" style="1" hidden="1" customWidth="1"/>
    <col min="7920" max="7920" width="23.7109375" style="1" customWidth="1"/>
    <col min="7921" max="7921" width="10" style="1" customWidth="1"/>
    <col min="7922" max="7922" width="0" style="1" hidden="1" customWidth="1"/>
    <col min="7923" max="7924" width="14.7109375" style="1" customWidth="1"/>
    <col min="7925" max="7925" width="12.85546875" style="1" customWidth="1"/>
    <col min="7926" max="7926" width="3.28515625" style="1" customWidth="1"/>
    <col min="7927" max="7927" width="30.28515625" style="1" customWidth="1"/>
    <col min="7928" max="7928" width="5" style="1" customWidth="1"/>
    <col min="7929" max="7929" width="0" style="1" hidden="1" customWidth="1"/>
    <col min="7930" max="7930" width="14.28515625" style="1" customWidth="1"/>
    <col min="7931" max="7931" width="5.7109375" style="1" customWidth="1"/>
    <col min="7932" max="7932" width="0" style="1" hidden="1" customWidth="1"/>
    <col min="7933" max="7933" width="17.28515625" style="1" customWidth="1"/>
    <col min="7934" max="7934" width="12.7109375" style="1" customWidth="1"/>
    <col min="7935" max="7935" width="0" style="1" hidden="1" customWidth="1"/>
    <col min="7936" max="7936" width="5.28515625" style="1" customWidth="1"/>
    <col min="7937" max="7937" width="0" style="1" hidden="1" customWidth="1"/>
    <col min="7938" max="7938" width="17" style="1" customWidth="1"/>
    <col min="7939" max="7939" width="6.28515625" style="1" customWidth="1"/>
    <col min="7940" max="7940" width="0" style="1" hidden="1" customWidth="1"/>
    <col min="7941" max="7941" width="14.28515625" style="1" customWidth="1"/>
    <col min="7942" max="7942" width="7.5703125" style="1" customWidth="1"/>
    <col min="7943" max="7943" width="0" style="1" hidden="1" customWidth="1"/>
    <col min="7944" max="7945" width="14.28515625" style="1" customWidth="1"/>
    <col min="7946" max="7946" width="20.85546875" style="1" customWidth="1"/>
    <col min="7947" max="7947" width="14.42578125" style="1" customWidth="1"/>
    <col min="7948" max="7948" width="15" style="1" customWidth="1"/>
    <col min="7949" max="7949" width="2.7109375" style="1" customWidth="1"/>
    <col min="7950" max="7950" width="11.7109375" style="1" customWidth="1"/>
    <col min="7951" max="7951" width="11.5703125" style="1" customWidth="1"/>
    <col min="7952" max="7952" width="2.28515625" style="1" customWidth="1"/>
    <col min="7953" max="7953" width="41" style="1" customWidth="1"/>
    <col min="7954" max="7954" width="14.28515625" style="1" customWidth="1"/>
    <col min="7955" max="7956" width="11.5703125" style="1" customWidth="1"/>
    <col min="7957" max="7957" width="21.85546875" style="1" customWidth="1"/>
    <col min="7958" max="8149" width="11.42578125" style="1"/>
    <col min="8150" max="8150" width="21.85546875" style="1" customWidth="1"/>
    <col min="8151" max="8151" width="13.85546875" style="1" customWidth="1"/>
    <col min="8152" max="8152" width="38.7109375" style="1" customWidth="1"/>
    <col min="8153" max="8153" width="3" style="1" bestFit="1" customWidth="1"/>
    <col min="8154" max="8154" width="32.28515625" style="1" customWidth="1"/>
    <col min="8155" max="8155" width="46.28515625" style="1" customWidth="1"/>
    <col min="8156" max="8156" width="19" style="1" customWidth="1"/>
    <col min="8157" max="8157" width="0" style="1" hidden="1" customWidth="1"/>
    <col min="8158" max="8158" width="17.7109375" style="1" customWidth="1"/>
    <col min="8159" max="8159" width="0" style="1" hidden="1" customWidth="1"/>
    <col min="8160" max="8160" width="22.28515625" style="1" customWidth="1"/>
    <col min="8161" max="8161" width="5.28515625" style="1" customWidth="1"/>
    <col min="8162" max="8162" width="36.28515625" style="1" customWidth="1"/>
    <col min="8163" max="8163" width="5.7109375" style="1" customWidth="1"/>
    <col min="8164" max="8164" width="0" style="1" hidden="1" customWidth="1"/>
    <col min="8165" max="8165" width="20.7109375" style="1" customWidth="1"/>
    <col min="8166" max="8166" width="4.85546875" style="1" customWidth="1"/>
    <col min="8167" max="8167" width="0" style="1" hidden="1" customWidth="1"/>
    <col min="8168" max="8168" width="24.7109375" style="1" customWidth="1"/>
    <col min="8169" max="8169" width="12.28515625" style="1" customWidth="1"/>
    <col min="8170" max="8170" width="0" style="1" hidden="1" customWidth="1"/>
    <col min="8171" max="8171" width="3.42578125" style="1" customWidth="1"/>
    <col min="8172" max="8172" width="0" style="1" hidden="1" customWidth="1"/>
    <col min="8173" max="8173" width="17.7109375" style="1" customWidth="1"/>
    <col min="8174" max="8174" width="3.42578125" style="1" customWidth="1"/>
    <col min="8175" max="8175" width="0" style="1" hidden="1" customWidth="1"/>
    <col min="8176" max="8176" width="23.7109375" style="1" customWidth="1"/>
    <col min="8177" max="8177" width="10" style="1" customWidth="1"/>
    <col min="8178" max="8178" width="0" style="1" hidden="1" customWidth="1"/>
    <col min="8179" max="8180" width="14.7109375" style="1" customWidth="1"/>
    <col min="8181" max="8181" width="12.85546875" style="1" customWidth="1"/>
    <col min="8182" max="8182" width="3.28515625" style="1" customWidth="1"/>
    <col min="8183" max="8183" width="30.28515625" style="1" customWidth="1"/>
    <col min="8184" max="8184" width="5" style="1" customWidth="1"/>
    <col min="8185" max="8185" width="0" style="1" hidden="1" customWidth="1"/>
    <col min="8186" max="8186" width="14.28515625" style="1" customWidth="1"/>
    <col min="8187" max="8187" width="5.7109375" style="1" customWidth="1"/>
    <col min="8188" max="8188" width="0" style="1" hidden="1" customWidth="1"/>
    <col min="8189" max="8189" width="17.28515625" style="1" customWidth="1"/>
    <col min="8190" max="8190" width="12.7109375" style="1" customWidth="1"/>
    <col min="8191" max="8191" width="0" style="1" hidden="1" customWidth="1"/>
    <col min="8192" max="8192" width="5.28515625" style="1" customWidth="1"/>
    <col min="8193" max="8193" width="0" style="1" hidden="1" customWidth="1"/>
    <col min="8194" max="8194" width="17" style="1" customWidth="1"/>
    <col min="8195" max="8195" width="6.28515625" style="1" customWidth="1"/>
    <col min="8196" max="8196" width="0" style="1" hidden="1" customWidth="1"/>
    <col min="8197" max="8197" width="14.28515625" style="1" customWidth="1"/>
    <col min="8198" max="8198" width="7.5703125" style="1" customWidth="1"/>
    <col min="8199" max="8199" width="0" style="1" hidden="1" customWidth="1"/>
    <col min="8200" max="8201" width="14.28515625" style="1" customWidth="1"/>
    <col min="8202" max="8202" width="20.85546875" style="1" customWidth="1"/>
    <col min="8203" max="8203" width="14.42578125" style="1" customWidth="1"/>
    <col min="8204" max="8204" width="15" style="1" customWidth="1"/>
    <col min="8205" max="8205" width="2.7109375" style="1" customWidth="1"/>
    <col min="8206" max="8206" width="11.7109375" style="1" customWidth="1"/>
    <col min="8207" max="8207" width="11.5703125" style="1" customWidth="1"/>
    <col min="8208" max="8208" width="2.28515625" style="1" customWidth="1"/>
    <col min="8209" max="8209" width="41" style="1" customWidth="1"/>
    <col min="8210" max="8210" width="14.28515625" style="1" customWidth="1"/>
    <col min="8211" max="8212" width="11.5703125" style="1" customWidth="1"/>
    <col min="8213" max="8213" width="21.85546875" style="1" customWidth="1"/>
    <col min="8214" max="8405" width="11.42578125" style="1"/>
    <col min="8406" max="8406" width="21.85546875" style="1" customWidth="1"/>
    <col min="8407" max="8407" width="13.85546875" style="1" customWidth="1"/>
    <col min="8408" max="8408" width="38.7109375" style="1" customWidth="1"/>
    <col min="8409" max="8409" width="3" style="1" bestFit="1" customWidth="1"/>
    <col min="8410" max="8410" width="32.28515625" style="1" customWidth="1"/>
    <col min="8411" max="8411" width="46.28515625" style="1" customWidth="1"/>
    <col min="8412" max="8412" width="19" style="1" customWidth="1"/>
    <col min="8413" max="8413" width="0" style="1" hidden="1" customWidth="1"/>
    <col min="8414" max="8414" width="17.7109375" style="1" customWidth="1"/>
    <col min="8415" max="8415" width="0" style="1" hidden="1" customWidth="1"/>
    <col min="8416" max="8416" width="22.28515625" style="1" customWidth="1"/>
    <col min="8417" max="8417" width="5.28515625" style="1" customWidth="1"/>
    <col min="8418" max="8418" width="36.28515625" style="1" customWidth="1"/>
    <col min="8419" max="8419" width="5.7109375" style="1" customWidth="1"/>
    <col min="8420" max="8420" width="0" style="1" hidden="1" customWidth="1"/>
    <col min="8421" max="8421" width="20.7109375" style="1" customWidth="1"/>
    <col min="8422" max="8422" width="4.85546875" style="1" customWidth="1"/>
    <col min="8423" max="8423" width="0" style="1" hidden="1" customWidth="1"/>
    <col min="8424" max="8424" width="24.7109375" style="1" customWidth="1"/>
    <col min="8425" max="8425" width="12.28515625" style="1" customWidth="1"/>
    <col min="8426" max="8426" width="0" style="1" hidden="1" customWidth="1"/>
    <col min="8427" max="8427" width="3.42578125" style="1" customWidth="1"/>
    <col min="8428" max="8428" width="0" style="1" hidden="1" customWidth="1"/>
    <col min="8429" max="8429" width="17.7109375" style="1" customWidth="1"/>
    <col min="8430" max="8430" width="3.42578125" style="1" customWidth="1"/>
    <col min="8431" max="8431" width="0" style="1" hidden="1" customWidth="1"/>
    <col min="8432" max="8432" width="23.7109375" style="1" customWidth="1"/>
    <col min="8433" max="8433" width="10" style="1" customWidth="1"/>
    <col min="8434" max="8434" width="0" style="1" hidden="1" customWidth="1"/>
    <col min="8435" max="8436" width="14.7109375" style="1" customWidth="1"/>
    <col min="8437" max="8437" width="12.85546875" style="1" customWidth="1"/>
    <col min="8438" max="8438" width="3.28515625" style="1" customWidth="1"/>
    <col min="8439" max="8439" width="30.28515625" style="1" customWidth="1"/>
    <col min="8440" max="8440" width="5" style="1" customWidth="1"/>
    <col min="8441" max="8441" width="0" style="1" hidden="1" customWidth="1"/>
    <col min="8442" max="8442" width="14.28515625" style="1" customWidth="1"/>
    <col min="8443" max="8443" width="5.7109375" style="1" customWidth="1"/>
    <col min="8444" max="8444" width="0" style="1" hidden="1" customWidth="1"/>
    <col min="8445" max="8445" width="17.28515625" style="1" customWidth="1"/>
    <col min="8446" max="8446" width="12.7109375" style="1" customWidth="1"/>
    <col min="8447" max="8447" width="0" style="1" hidden="1" customWidth="1"/>
    <col min="8448" max="8448" width="5.28515625" style="1" customWidth="1"/>
    <col min="8449" max="8449" width="0" style="1" hidden="1" customWidth="1"/>
    <col min="8450" max="8450" width="17" style="1" customWidth="1"/>
    <col min="8451" max="8451" width="6.28515625" style="1" customWidth="1"/>
    <col min="8452" max="8452" width="0" style="1" hidden="1" customWidth="1"/>
    <col min="8453" max="8453" width="14.28515625" style="1" customWidth="1"/>
    <col min="8454" max="8454" width="7.5703125" style="1" customWidth="1"/>
    <col min="8455" max="8455" width="0" style="1" hidden="1" customWidth="1"/>
    <col min="8456" max="8457" width="14.28515625" style="1" customWidth="1"/>
    <col min="8458" max="8458" width="20.85546875" style="1" customWidth="1"/>
    <col min="8459" max="8459" width="14.42578125" style="1" customWidth="1"/>
    <col min="8460" max="8460" width="15" style="1" customWidth="1"/>
    <col min="8461" max="8461" width="2.7109375" style="1" customWidth="1"/>
    <col min="8462" max="8462" width="11.7109375" style="1" customWidth="1"/>
    <col min="8463" max="8463" width="11.5703125" style="1" customWidth="1"/>
    <col min="8464" max="8464" width="2.28515625" style="1" customWidth="1"/>
    <col min="8465" max="8465" width="41" style="1" customWidth="1"/>
    <col min="8466" max="8466" width="14.28515625" style="1" customWidth="1"/>
    <col min="8467" max="8468" width="11.5703125" style="1" customWidth="1"/>
    <col min="8469" max="8469" width="21.85546875" style="1" customWidth="1"/>
    <col min="8470" max="8661" width="11.42578125" style="1"/>
    <col min="8662" max="8662" width="21.85546875" style="1" customWidth="1"/>
    <col min="8663" max="8663" width="13.85546875" style="1" customWidth="1"/>
    <col min="8664" max="8664" width="38.7109375" style="1" customWidth="1"/>
    <col min="8665" max="8665" width="3" style="1" bestFit="1" customWidth="1"/>
    <col min="8666" max="8666" width="32.28515625" style="1" customWidth="1"/>
    <col min="8667" max="8667" width="46.28515625" style="1" customWidth="1"/>
    <col min="8668" max="8668" width="19" style="1" customWidth="1"/>
    <col min="8669" max="8669" width="0" style="1" hidden="1" customWidth="1"/>
    <col min="8670" max="8670" width="17.7109375" style="1" customWidth="1"/>
    <col min="8671" max="8671" width="0" style="1" hidden="1" customWidth="1"/>
    <col min="8672" max="8672" width="22.28515625" style="1" customWidth="1"/>
    <col min="8673" max="8673" width="5.28515625" style="1" customWidth="1"/>
    <col min="8674" max="8674" width="36.28515625" style="1" customWidth="1"/>
    <col min="8675" max="8675" width="5.7109375" style="1" customWidth="1"/>
    <col min="8676" max="8676" width="0" style="1" hidden="1" customWidth="1"/>
    <col min="8677" max="8677" width="20.7109375" style="1" customWidth="1"/>
    <col min="8678" max="8678" width="4.85546875" style="1" customWidth="1"/>
    <col min="8679" max="8679" width="0" style="1" hidden="1" customWidth="1"/>
    <col min="8680" max="8680" width="24.7109375" style="1" customWidth="1"/>
    <col min="8681" max="8681" width="12.28515625" style="1" customWidth="1"/>
    <col min="8682" max="8682" width="0" style="1" hidden="1" customWidth="1"/>
    <col min="8683" max="8683" width="3.42578125" style="1" customWidth="1"/>
    <col min="8684" max="8684" width="0" style="1" hidden="1" customWidth="1"/>
    <col min="8685" max="8685" width="17.7109375" style="1" customWidth="1"/>
    <col min="8686" max="8686" width="3.42578125" style="1" customWidth="1"/>
    <col min="8687" max="8687" width="0" style="1" hidden="1" customWidth="1"/>
    <col min="8688" max="8688" width="23.7109375" style="1" customWidth="1"/>
    <col min="8689" max="8689" width="10" style="1" customWidth="1"/>
    <col min="8690" max="8690" width="0" style="1" hidden="1" customWidth="1"/>
    <col min="8691" max="8692" width="14.7109375" style="1" customWidth="1"/>
    <col min="8693" max="8693" width="12.85546875" style="1" customWidth="1"/>
    <col min="8694" max="8694" width="3.28515625" style="1" customWidth="1"/>
    <col min="8695" max="8695" width="30.28515625" style="1" customWidth="1"/>
    <col min="8696" max="8696" width="5" style="1" customWidth="1"/>
    <col min="8697" max="8697" width="0" style="1" hidden="1" customWidth="1"/>
    <col min="8698" max="8698" width="14.28515625" style="1" customWidth="1"/>
    <col min="8699" max="8699" width="5.7109375" style="1" customWidth="1"/>
    <col min="8700" max="8700" width="0" style="1" hidden="1" customWidth="1"/>
    <col min="8701" max="8701" width="17.28515625" style="1" customWidth="1"/>
    <col min="8702" max="8702" width="12.7109375" style="1" customWidth="1"/>
    <col min="8703" max="8703" width="0" style="1" hidden="1" customWidth="1"/>
    <col min="8704" max="8704" width="5.28515625" style="1" customWidth="1"/>
    <col min="8705" max="8705" width="0" style="1" hidden="1" customWidth="1"/>
    <col min="8706" max="8706" width="17" style="1" customWidth="1"/>
    <col min="8707" max="8707" width="6.28515625" style="1" customWidth="1"/>
    <col min="8708" max="8708" width="0" style="1" hidden="1" customWidth="1"/>
    <col min="8709" max="8709" width="14.28515625" style="1" customWidth="1"/>
    <col min="8710" max="8710" width="7.5703125" style="1" customWidth="1"/>
    <col min="8711" max="8711" width="0" style="1" hidden="1" customWidth="1"/>
    <col min="8712" max="8713" width="14.28515625" style="1" customWidth="1"/>
    <col min="8714" max="8714" width="20.85546875" style="1" customWidth="1"/>
    <col min="8715" max="8715" width="14.42578125" style="1" customWidth="1"/>
    <col min="8716" max="8716" width="15" style="1" customWidth="1"/>
    <col min="8717" max="8717" width="2.7109375" style="1" customWidth="1"/>
    <col min="8718" max="8718" width="11.7109375" style="1" customWidth="1"/>
    <col min="8719" max="8719" width="11.5703125" style="1" customWidth="1"/>
    <col min="8720" max="8720" width="2.28515625" style="1" customWidth="1"/>
    <col min="8721" max="8721" width="41" style="1" customWidth="1"/>
    <col min="8722" max="8722" width="14.28515625" style="1" customWidth="1"/>
    <col min="8723" max="8724" width="11.5703125" style="1" customWidth="1"/>
    <col min="8725" max="8725" width="21.85546875" style="1" customWidth="1"/>
    <col min="8726" max="8917" width="11.42578125" style="1"/>
    <col min="8918" max="8918" width="21.85546875" style="1" customWidth="1"/>
    <col min="8919" max="8919" width="13.85546875" style="1" customWidth="1"/>
    <col min="8920" max="8920" width="38.7109375" style="1" customWidth="1"/>
    <col min="8921" max="8921" width="3" style="1" bestFit="1" customWidth="1"/>
    <col min="8922" max="8922" width="32.28515625" style="1" customWidth="1"/>
    <col min="8923" max="8923" width="46.28515625" style="1" customWidth="1"/>
    <col min="8924" max="8924" width="19" style="1" customWidth="1"/>
    <col min="8925" max="8925" width="0" style="1" hidden="1" customWidth="1"/>
    <col min="8926" max="8926" width="17.7109375" style="1" customWidth="1"/>
    <col min="8927" max="8927" width="0" style="1" hidden="1" customWidth="1"/>
    <col min="8928" max="8928" width="22.28515625" style="1" customWidth="1"/>
    <col min="8929" max="8929" width="5.28515625" style="1" customWidth="1"/>
    <col min="8930" max="8930" width="36.28515625" style="1" customWidth="1"/>
    <col min="8931" max="8931" width="5.7109375" style="1" customWidth="1"/>
    <col min="8932" max="8932" width="0" style="1" hidden="1" customWidth="1"/>
    <col min="8933" max="8933" width="20.7109375" style="1" customWidth="1"/>
    <col min="8934" max="8934" width="4.85546875" style="1" customWidth="1"/>
    <col min="8935" max="8935" width="0" style="1" hidden="1" customWidth="1"/>
    <col min="8936" max="8936" width="24.7109375" style="1" customWidth="1"/>
    <col min="8937" max="8937" width="12.28515625" style="1" customWidth="1"/>
    <col min="8938" max="8938" width="0" style="1" hidden="1" customWidth="1"/>
    <col min="8939" max="8939" width="3.42578125" style="1" customWidth="1"/>
    <col min="8940" max="8940" width="0" style="1" hidden="1" customWidth="1"/>
    <col min="8941" max="8941" width="17.7109375" style="1" customWidth="1"/>
    <col min="8942" max="8942" width="3.42578125" style="1" customWidth="1"/>
    <col min="8943" max="8943" width="0" style="1" hidden="1" customWidth="1"/>
    <col min="8944" max="8944" width="23.7109375" style="1" customWidth="1"/>
    <col min="8945" max="8945" width="10" style="1" customWidth="1"/>
    <col min="8946" max="8946" width="0" style="1" hidden="1" customWidth="1"/>
    <col min="8947" max="8948" width="14.7109375" style="1" customWidth="1"/>
    <col min="8949" max="8949" width="12.85546875" style="1" customWidth="1"/>
    <col min="8950" max="8950" width="3.28515625" style="1" customWidth="1"/>
    <col min="8951" max="8951" width="30.28515625" style="1" customWidth="1"/>
    <col min="8952" max="8952" width="5" style="1" customWidth="1"/>
    <col min="8953" max="8953" width="0" style="1" hidden="1" customWidth="1"/>
    <col min="8954" max="8954" width="14.28515625" style="1" customWidth="1"/>
    <col min="8955" max="8955" width="5.7109375" style="1" customWidth="1"/>
    <col min="8956" max="8956" width="0" style="1" hidden="1" customWidth="1"/>
    <col min="8957" max="8957" width="17.28515625" style="1" customWidth="1"/>
    <col min="8958" max="8958" width="12.7109375" style="1" customWidth="1"/>
    <col min="8959" max="8959" width="0" style="1" hidden="1" customWidth="1"/>
    <col min="8960" max="8960" width="5.28515625" style="1" customWidth="1"/>
    <col min="8961" max="8961" width="0" style="1" hidden="1" customWidth="1"/>
    <col min="8962" max="8962" width="17" style="1" customWidth="1"/>
    <col min="8963" max="8963" width="6.28515625" style="1" customWidth="1"/>
    <col min="8964" max="8964" width="0" style="1" hidden="1" customWidth="1"/>
    <col min="8965" max="8965" width="14.28515625" style="1" customWidth="1"/>
    <col min="8966" max="8966" width="7.5703125" style="1" customWidth="1"/>
    <col min="8967" max="8967" width="0" style="1" hidden="1" customWidth="1"/>
    <col min="8968" max="8969" width="14.28515625" style="1" customWidth="1"/>
    <col min="8970" max="8970" width="20.85546875" style="1" customWidth="1"/>
    <col min="8971" max="8971" width="14.42578125" style="1" customWidth="1"/>
    <col min="8972" max="8972" width="15" style="1" customWidth="1"/>
    <col min="8973" max="8973" width="2.7109375" style="1" customWidth="1"/>
    <col min="8974" max="8974" width="11.7109375" style="1" customWidth="1"/>
    <col min="8975" max="8975" width="11.5703125" style="1" customWidth="1"/>
    <col min="8976" max="8976" width="2.28515625" style="1" customWidth="1"/>
    <col min="8977" max="8977" width="41" style="1" customWidth="1"/>
    <col min="8978" max="8978" width="14.28515625" style="1" customWidth="1"/>
    <col min="8979" max="8980" width="11.5703125" style="1" customWidth="1"/>
    <col min="8981" max="8981" width="21.85546875" style="1" customWidth="1"/>
    <col min="8982" max="9173" width="11.42578125" style="1"/>
    <col min="9174" max="9174" width="21.85546875" style="1" customWidth="1"/>
    <col min="9175" max="9175" width="13.85546875" style="1" customWidth="1"/>
    <col min="9176" max="9176" width="38.7109375" style="1" customWidth="1"/>
    <col min="9177" max="9177" width="3" style="1" bestFit="1" customWidth="1"/>
    <col min="9178" max="9178" width="32.28515625" style="1" customWidth="1"/>
    <col min="9179" max="9179" width="46.28515625" style="1" customWidth="1"/>
    <col min="9180" max="9180" width="19" style="1" customWidth="1"/>
    <col min="9181" max="9181" width="0" style="1" hidden="1" customWidth="1"/>
    <col min="9182" max="9182" width="17.7109375" style="1" customWidth="1"/>
    <col min="9183" max="9183" width="0" style="1" hidden="1" customWidth="1"/>
    <col min="9184" max="9184" width="22.28515625" style="1" customWidth="1"/>
    <col min="9185" max="9185" width="5.28515625" style="1" customWidth="1"/>
    <col min="9186" max="9186" width="36.28515625" style="1" customWidth="1"/>
    <col min="9187" max="9187" width="5.7109375" style="1" customWidth="1"/>
    <col min="9188" max="9188" width="0" style="1" hidden="1" customWidth="1"/>
    <col min="9189" max="9189" width="20.7109375" style="1" customWidth="1"/>
    <col min="9190" max="9190" width="4.85546875" style="1" customWidth="1"/>
    <col min="9191" max="9191" width="0" style="1" hidden="1" customWidth="1"/>
    <col min="9192" max="9192" width="24.7109375" style="1" customWidth="1"/>
    <col min="9193" max="9193" width="12.28515625" style="1" customWidth="1"/>
    <col min="9194" max="9194" width="0" style="1" hidden="1" customWidth="1"/>
    <col min="9195" max="9195" width="3.42578125" style="1" customWidth="1"/>
    <col min="9196" max="9196" width="0" style="1" hidden="1" customWidth="1"/>
    <col min="9197" max="9197" width="17.7109375" style="1" customWidth="1"/>
    <col min="9198" max="9198" width="3.42578125" style="1" customWidth="1"/>
    <col min="9199" max="9199" width="0" style="1" hidden="1" customWidth="1"/>
    <col min="9200" max="9200" width="23.7109375" style="1" customWidth="1"/>
    <col min="9201" max="9201" width="10" style="1" customWidth="1"/>
    <col min="9202" max="9202" width="0" style="1" hidden="1" customWidth="1"/>
    <col min="9203" max="9204" width="14.7109375" style="1" customWidth="1"/>
    <col min="9205" max="9205" width="12.85546875" style="1" customWidth="1"/>
    <col min="9206" max="9206" width="3.28515625" style="1" customWidth="1"/>
    <col min="9207" max="9207" width="30.28515625" style="1" customWidth="1"/>
    <col min="9208" max="9208" width="5" style="1" customWidth="1"/>
    <col min="9209" max="9209" width="0" style="1" hidden="1" customWidth="1"/>
    <col min="9210" max="9210" width="14.28515625" style="1" customWidth="1"/>
    <col min="9211" max="9211" width="5.7109375" style="1" customWidth="1"/>
    <col min="9212" max="9212" width="0" style="1" hidden="1" customWidth="1"/>
    <col min="9213" max="9213" width="17.28515625" style="1" customWidth="1"/>
    <col min="9214" max="9214" width="12.7109375" style="1" customWidth="1"/>
    <col min="9215" max="9215" width="0" style="1" hidden="1" customWidth="1"/>
    <col min="9216" max="9216" width="5.28515625" style="1" customWidth="1"/>
    <col min="9217" max="9217" width="0" style="1" hidden="1" customWidth="1"/>
    <col min="9218" max="9218" width="17" style="1" customWidth="1"/>
    <col min="9219" max="9219" width="6.28515625" style="1" customWidth="1"/>
    <col min="9220" max="9220" width="0" style="1" hidden="1" customWidth="1"/>
    <col min="9221" max="9221" width="14.28515625" style="1" customWidth="1"/>
    <col min="9222" max="9222" width="7.5703125" style="1" customWidth="1"/>
    <col min="9223" max="9223" width="0" style="1" hidden="1" customWidth="1"/>
    <col min="9224" max="9225" width="14.28515625" style="1" customWidth="1"/>
    <col min="9226" max="9226" width="20.85546875" style="1" customWidth="1"/>
    <col min="9227" max="9227" width="14.42578125" style="1" customWidth="1"/>
    <col min="9228" max="9228" width="15" style="1" customWidth="1"/>
    <col min="9229" max="9229" width="2.7109375" style="1" customWidth="1"/>
    <col min="9230" max="9230" width="11.7109375" style="1" customWidth="1"/>
    <col min="9231" max="9231" width="11.5703125" style="1" customWidth="1"/>
    <col min="9232" max="9232" width="2.28515625" style="1" customWidth="1"/>
    <col min="9233" max="9233" width="41" style="1" customWidth="1"/>
    <col min="9234" max="9234" width="14.28515625" style="1" customWidth="1"/>
    <col min="9235" max="9236" width="11.5703125" style="1" customWidth="1"/>
    <col min="9237" max="9237" width="21.85546875" style="1" customWidth="1"/>
    <col min="9238" max="9429" width="11.42578125" style="1"/>
    <col min="9430" max="9430" width="21.85546875" style="1" customWidth="1"/>
    <col min="9431" max="9431" width="13.85546875" style="1" customWidth="1"/>
    <col min="9432" max="9432" width="38.7109375" style="1" customWidth="1"/>
    <col min="9433" max="9433" width="3" style="1" bestFit="1" customWidth="1"/>
    <col min="9434" max="9434" width="32.28515625" style="1" customWidth="1"/>
    <col min="9435" max="9435" width="46.28515625" style="1" customWidth="1"/>
    <col min="9436" max="9436" width="19" style="1" customWidth="1"/>
    <col min="9437" max="9437" width="0" style="1" hidden="1" customWidth="1"/>
    <col min="9438" max="9438" width="17.7109375" style="1" customWidth="1"/>
    <col min="9439" max="9439" width="0" style="1" hidden="1" customWidth="1"/>
    <col min="9440" max="9440" width="22.28515625" style="1" customWidth="1"/>
    <col min="9441" max="9441" width="5.28515625" style="1" customWidth="1"/>
    <col min="9442" max="9442" width="36.28515625" style="1" customWidth="1"/>
    <col min="9443" max="9443" width="5.7109375" style="1" customWidth="1"/>
    <col min="9444" max="9444" width="0" style="1" hidden="1" customWidth="1"/>
    <col min="9445" max="9445" width="20.7109375" style="1" customWidth="1"/>
    <col min="9446" max="9446" width="4.85546875" style="1" customWidth="1"/>
    <col min="9447" max="9447" width="0" style="1" hidden="1" customWidth="1"/>
    <col min="9448" max="9448" width="24.7109375" style="1" customWidth="1"/>
    <col min="9449" max="9449" width="12.28515625" style="1" customWidth="1"/>
    <col min="9450" max="9450" width="0" style="1" hidden="1" customWidth="1"/>
    <col min="9451" max="9451" width="3.42578125" style="1" customWidth="1"/>
    <col min="9452" max="9452" width="0" style="1" hidden="1" customWidth="1"/>
    <col min="9453" max="9453" width="17.7109375" style="1" customWidth="1"/>
    <col min="9454" max="9454" width="3.42578125" style="1" customWidth="1"/>
    <col min="9455" max="9455" width="0" style="1" hidden="1" customWidth="1"/>
    <col min="9456" max="9456" width="23.7109375" style="1" customWidth="1"/>
    <col min="9457" max="9457" width="10" style="1" customWidth="1"/>
    <col min="9458" max="9458" width="0" style="1" hidden="1" customWidth="1"/>
    <col min="9459" max="9460" width="14.7109375" style="1" customWidth="1"/>
    <col min="9461" max="9461" width="12.85546875" style="1" customWidth="1"/>
    <col min="9462" max="9462" width="3.28515625" style="1" customWidth="1"/>
    <col min="9463" max="9463" width="30.28515625" style="1" customWidth="1"/>
    <col min="9464" max="9464" width="5" style="1" customWidth="1"/>
    <col min="9465" max="9465" width="0" style="1" hidden="1" customWidth="1"/>
    <col min="9466" max="9466" width="14.28515625" style="1" customWidth="1"/>
    <col min="9467" max="9467" width="5.7109375" style="1" customWidth="1"/>
    <col min="9468" max="9468" width="0" style="1" hidden="1" customWidth="1"/>
    <col min="9469" max="9469" width="17.28515625" style="1" customWidth="1"/>
    <col min="9470" max="9470" width="12.7109375" style="1" customWidth="1"/>
    <col min="9471" max="9471" width="0" style="1" hidden="1" customWidth="1"/>
    <col min="9472" max="9472" width="5.28515625" style="1" customWidth="1"/>
    <col min="9473" max="9473" width="0" style="1" hidden="1" customWidth="1"/>
    <col min="9474" max="9474" width="17" style="1" customWidth="1"/>
    <col min="9475" max="9475" width="6.28515625" style="1" customWidth="1"/>
    <col min="9476" max="9476" width="0" style="1" hidden="1" customWidth="1"/>
    <col min="9477" max="9477" width="14.28515625" style="1" customWidth="1"/>
    <col min="9478" max="9478" width="7.5703125" style="1" customWidth="1"/>
    <col min="9479" max="9479" width="0" style="1" hidden="1" customWidth="1"/>
    <col min="9480" max="9481" width="14.28515625" style="1" customWidth="1"/>
    <col min="9482" max="9482" width="20.85546875" style="1" customWidth="1"/>
    <col min="9483" max="9483" width="14.42578125" style="1" customWidth="1"/>
    <col min="9484" max="9484" width="15" style="1" customWidth="1"/>
    <col min="9485" max="9485" width="2.7109375" style="1" customWidth="1"/>
    <col min="9486" max="9486" width="11.7109375" style="1" customWidth="1"/>
    <col min="9487" max="9487" width="11.5703125" style="1" customWidth="1"/>
    <col min="9488" max="9488" width="2.28515625" style="1" customWidth="1"/>
    <col min="9489" max="9489" width="41" style="1" customWidth="1"/>
    <col min="9490" max="9490" width="14.28515625" style="1" customWidth="1"/>
    <col min="9491" max="9492" width="11.5703125" style="1" customWidth="1"/>
    <col min="9493" max="9493" width="21.85546875" style="1" customWidth="1"/>
    <col min="9494" max="9685" width="11.42578125" style="1"/>
    <col min="9686" max="9686" width="21.85546875" style="1" customWidth="1"/>
    <col min="9687" max="9687" width="13.85546875" style="1" customWidth="1"/>
    <col min="9688" max="9688" width="38.7109375" style="1" customWidth="1"/>
    <col min="9689" max="9689" width="3" style="1" bestFit="1" customWidth="1"/>
    <col min="9690" max="9690" width="32.28515625" style="1" customWidth="1"/>
    <col min="9691" max="9691" width="46.28515625" style="1" customWidth="1"/>
    <col min="9692" max="9692" width="19" style="1" customWidth="1"/>
    <col min="9693" max="9693" width="0" style="1" hidden="1" customWidth="1"/>
    <col min="9694" max="9694" width="17.7109375" style="1" customWidth="1"/>
    <col min="9695" max="9695" width="0" style="1" hidden="1" customWidth="1"/>
    <col min="9696" max="9696" width="22.28515625" style="1" customWidth="1"/>
    <col min="9697" max="9697" width="5.28515625" style="1" customWidth="1"/>
    <col min="9698" max="9698" width="36.28515625" style="1" customWidth="1"/>
    <col min="9699" max="9699" width="5.7109375" style="1" customWidth="1"/>
    <col min="9700" max="9700" width="0" style="1" hidden="1" customWidth="1"/>
    <col min="9701" max="9701" width="20.7109375" style="1" customWidth="1"/>
    <col min="9702" max="9702" width="4.85546875" style="1" customWidth="1"/>
    <col min="9703" max="9703" width="0" style="1" hidden="1" customWidth="1"/>
    <col min="9704" max="9704" width="24.7109375" style="1" customWidth="1"/>
    <col min="9705" max="9705" width="12.28515625" style="1" customWidth="1"/>
    <col min="9706" max="9706" width="0" style="1" hidden="1" customWidth="1"/>
    <col min="9707" max="9707" width="3.42578125" style="1" customWidth="1"/>
    <col min="9708" max="9708" width="0" style="1" hidden="1" customWidth="1"/>
    <col min="9709" max="9709" width="17.7109375" style="1" customWidth="1"/>
    <col min="9710" max="9710" width="3.42578125" style="1" customWidth="1"/>
    <col min="9711" max="9711" width="0" style="1" hidden="1" customWidth="1"/>
    <col min="9712" max="9712" width="23.7109375" style="1" customWidth="1"/>
    <col min="9713" max="9713" width="10" style="1" customWidth="1"/>
    <col min="9714" max="9714" width="0" style="1" hidden="1" customWidth="1"/>
    <col min="9715" max="9716" width="14.7109375" style="1" customWidth="1"/>
    <col min="9717" max="9717" width="12.85546875" style="1" customWidth="1"/>
    <col min="9718" max="9718" width="3.28515625" style="1" customWidth="1"/>
    <col min="9719" max="9719" width="30.28515625" style="1" customWidth="1"/>
    <col min="9720" max="9720" width="5" style="1" customWidth="1"/>
    <col min="9721" max="9721" width="0" style="1" hidden="1" customWidth="1"/>
    <col min="9722" max="9722" width="14.28515625" style="1" customWidth="1"/>
    <col min="9723" max="9723" width="5.7109375" style="1" customWidth="1"/>
    <col min="9724" max="9724" width="0" style="1" hidden="1" customWidth="1"/>
    <col min="9725" max="9725" width="17.28515625" style="1" customWidth="1"/>
    <col min="9726" max="9726" width="12.7109375" style="1" customWidth="1"/>
    <col min="9727" max="9727" width="0" style="1" hidden="1" customWidth="1"/>
    <col min="9728" max="9728" width="5.28515625" style="1" customWidth="1"/>
    <col min="9729" max="9729" width="0" style="1" hidden="1" customWidth="1"/>
    <col min="9730" max="9730" width="17" style="1" customWidth="1"/>
    <col min="9731" max="9731" width="6.28515625" style="1" customWidth="1"/>
    <col min="9732" max="9732" width="0" style="1" hidden="1" customWidth="1"/>
    <col min="9733" max="9733" width="14.28515625" style="1" customWidth="1"/>
    <col min="9734" max="9734" width="7.5703125" style="1" customWidth="1"/>
    <col min="9735" max="9735" width="0" style="1" hidden="1" customWidth="1"/>
    <col min="9736" max="9737" width="14.28515625" style="1" customWidth="1"/>
    <col min="9738" max="9738" width="20.85546875" style="1" customWidth="1"/>
    <col min="9739" max="9739" width="14.42578125" style="1" customWidth="1"/>
    <col min="9740" max="9740" width="15" style="1" customWidth="1"/>
    <col min="9741" max="9741" width="2.7109375" style="1" customWidth="1"/>
    <col min="9742" max="9742" width="11.7109375" style="1" customWidth="1"/>
    <col min="9743" max="9743" width="11.5703125" style="1" customWidth="1"/>
    <col min="9744" max="9744" width="2.28515625" style="1" customWidth="1"/>
    <col min="9745" max="9745" width="41" style="1" customWidth="1"/>
    <col min="9746" max="9746" width="14.28515625" style="1" customWidth="1"/>
    <col min="9747" max="9748" width="11.5703125" style="1" customWidth="1"/>
    <col min="9749" max="9749" width="21.85546875" style="1" customWidth="1"/>
    <col min="9750" max="9941" width="11.42578125" style="1"/>
    <col min="9942" max="9942" width="21.85546875" style="1" customWidth="1"/>
    <col min="9943" max="9943" width="13.85546875" style="1" customWidth="1"/>
    <col min="9944" max="9944" width="38.7109375" style="1" customWidth="1"/>
    <col min="9945" max="9945" width="3" style="1" bestFit="1" customWidth="1"/>
    <col min="9946" max="9946" width="32.28515625" style="1" customWidth="1"/>
    <col min="9947" max="9947" width="46.28515625" style="1" customWidth="1"/>
    <col min="9948" max="9948" width="19" style="1" customWidth="1"/>
    <col min="9949" max="9949" width="0" style="1" hidden="1" customWidth="1"/>
    <col min="9950" max="9950" width="17.7109375" style="1" customWidth="1"/>
    <col min="9951" max="9951" width="0" style="1" hidden="1" customWidth="1"/>
    <col min="9952" max="9952" width="22.28515625" style="1" customWidth="1"/>
    <col min="9953" max="9953" width="5.28515625" style="1" customWidth="1"/>
    <col min="9954" max="9954" width="36.28515625" style="1" customWidth="1"/>
    <col min="9955" max="9955" width="5.7109375" style="1" customWidth="1"/>
    <col min="9956" max="9956" width="0" style="1" hidden="1" customWidth="1"/>
    <col min="9957" max="9957" width="20.7109375" style="1" customWidth="1"/>
    <col min="9958" max="9958" width="4.85546875" style="1" customWidth="1"/>
    <col min="9959" max="9959" width="0" style="1" hidden="1" customWidth="1"/>
    <col min="9960" max="9960" width="24.7109375" style="1" customWidth="1"/>
    <col min="9961" max="9961" width="12.28515625" style="1" customWidth="1"/>
    <col min="9962" max="9962" width="0" style="1" hidden="1" customWidth="1"/>
    <col min="9963" max="9963" width="3.42578125" style="1" customWidth="1"/>
    <col min="9964" max="9964" width="0" style="1" hidden="1" customWidth="1"/>
    <col min="9965" max="9965" width="17.7109375" style="1" customWidth="1"/>
    <col min="9966" max="9966" width="3.42578125" style="1" customWidth="1"/>
    <col min="9967" max="9967" width="0" style="1" hidden="1" customWidth="1"/>
    <col min="9968" max="9968" width="23.7109375" style="1" customWidth="1"/>
    <col min="9969" max="9969" width="10" style="1" customWidth="1"/>
    <col min="9970" max="9970" width="0" style="1" hidden="1" customWidth="1"/>
    <col min="9971" max="9972" width="14.7109375" style="1" customWidth="1"/>
    <col min="9973" max="9973" width="12.85546875" style="1" customWidth="1"/>
    <col min="9974" max="9974" width="3.28515625" style="1" customWidth="1"/>
    <col min="9975" max="9975" width="30.28515625" style="1" customWidth="1"/>
    <col min="9976" max="9976" width="5" style="1" customWidth="1"/>
    <col min="9977" max="9977" width="0" style="1" hidden="1" customWidth="1"/>
    <col min="9978" max="9978" width="14.28515625" style="1" customWidth="1"/>
    <col min="9979" max="9979" width="5.7109375" style="1" customWidth="1"/>
    <col min="9980" max="9980" width="0" style="1" hidden="1" customWidth="1"/>
    <col min="9981" max="9981" width="17.28515625" style="1" customWidth="1"/>
    <col min="9982" max="9982" width="12.7109375" style="1" customWidth="1"/>
    <col min="9983" max="9983" width="0" style="1" hidden="1" customWidth="1"/>
    <col min="9984" max="9984" width="5.28515625" style="1" customWidth="1"/>
    <col min="9985" max="9985" width="0" style="1" hidden="1" customWidth="1"/>
    <col min="9986" max="9986" width="17" style="1" customWidth="1"/>
    <col min="9987" max="9987" width="6.28515625" style="1" customWidth="1"/>
    <col min="9988" max="9988" width="0" style="1" hidden="1" customWidth="1"/>
    <col min="9989" max="9989" width="14.28515625" style="1" customWidth="1"/>
    <col min="9990" max="9990" width="7.5703125" style="1" customWidth="1"/>
    <col min="9991" max="9991" width="0" style="1" hidden="1" customWidth="1"/>
    <col min="9992" max="9993" width="14.28515625" style="1" customWidth="1"/>
    <col min="9994" max="9994" width="20.85546875" style="1" customWidth="1"/>
    <col min="9995" max="9995" width="14.42578125" style="1" customWidth="1"/>
    <col min="9996" max="9996" width="15" style="1" customWidth="1"/>
    <col min="9997" max="9997" width="2.7109375" style="1" customWidth="1"/>
    <col min="9998" max="9998" width="11.7109375" style="1" customWidth="1"/>
    <col min="9999" max="9999" width="11.5703125" style="1" customWidth="1"/>
    <col min="10000" max="10000" width="2.28515625" style="1" customWidth="1"/>
    <col min="10001" max="10001" width="41" style="1" customWidth="1"/>
    <col min="10002" max="10002" width="14.28515625" style="1" customWidth="1"/>
    <col min="10003" max="10004" width="11.5703125" style="1" customWidth="1"/>
    <col min="10005" max="10005" width="21.85546875" style="1" customWidth="1"/>
    <col min="10006" max="10197" width="11.42578125" style="1"/>
    <col min="10198" max="10198" width="21.85546875" style="1" customWidth="1"/>
    <col min="10199" max="10199" width="13.85546875" style="1" customWidth="1"/>
    <col min="10200" max="10200" width="38.7109375" style="1" customWidth="1"/>
    <col min="10201" max="10201" width="3" style="1" bestFit="1" customWidth="1"/>
    <col min="10202" max="10202" width="32.28515625" style="1" customWidth="1"/>
    <col min="10203" max="10203" width="46.28515625" style="1" customWidth="1"/>
    <col min="10204" max="10204" width="19" style="1" customWidth="1"/>
    <col min="10205" max="10205" width="0" style="1" hidden="1" customWidth="1"/>
    <col min="10206" max="10206" width="17.7109375" style="1" customWidth="1"/>
    <col min="10207" max="10207" width="0" style="1" hidden="1" customWidth="1"/>
    <col min="10208" max="10208" width="22.28515625" style="1" customWidth="1"/>
    <col min="10209" max="10209" width="5.28515625" style="1" customWidth="1"/>
    <col min="10210" max="10210" width="36.28515625" style="1" customWidth="1"/>
    <col min="10211" max="10211" width="5.7109375" style="1" customWidth="1"/>
    <col min="10212" max="10212" width="0" style="1" hidden="1" customWidth="1"/>
    <col min="10213" max="10213" width="20.7109375" style="1" customWidth="1"/>
    <col min="10214" max="10214" width="4.85546875" style="1" customWidth="1"/>
    <col min="10215" max="10215" width="0" style="1" hidden="1" customWidth="1"/>
    <col min="10216" max="10216" width="24.7109375" style="1" customWidth="1"/>
    <col min="10217" max="10217" width="12.28515625" style="1" customWidth="1"/>
    <col min="10218" max="10218" width="0" style="1" hidden="1" customWidth="1"/>
    <col min="10219" max="10219" width="3.42578125" style="1" customWidth="1"/>
    <col min="10220" max="10220" width="0" style="1" hidden="1" customWidth="1"/>
    <col min="10221" max="10221" width="17.7109375" style="1" customWidth="1"/>
    <col min="10222" max="10222" width="3.42578125" style="1" customWidth="1"/>
    <col min="10223" max="10223" width="0" style="1" hidden="1" customWidth="1"/>
    <col min="10224" max="10224" width="23.7109375" style="1" customWidth="1"/>
    <col min="10225" max="10225" width="10" style="1" customWidth="1"/>
    <col min="10226" max="10226" width="0" style="1" hidden="1" customWidth="1"/>
    <col min="10227" max="10228" width="14.7109375" style="1" customWidth="1"/>
    <col min="10229" max="10229" width="12.85546875" style="1" customWidth="1"/>
    <col min="10230" max="10230" width="3.28515625" style="1" customWidth="1"/>
    <col min="10231" max="10231" width="30.28515625" style="1" customWidth="1"/>
    <col min="10232" max="10232" width="5" style="1" customWidth="1"/>
    <col min="10233" max="10233" width="0" style="1" hidden="1" customWidth="1"/>
    <col min="10234" max="10234" width="14.28515625" style="1" customWidth="1"/>
    <col min="10235" max="10235" width="5.7109375" style="1" customWidth="1"/>
    <col min="10236" max="10236" width="0" style="1" hidden="1" customWidth="1"/>
    <col min="10237" max="10237" width="17.28515625" style="1" customWidth="1"/>
    <col min="10238" max="10238" width="12.7109375" style="1" customWidth="1"/>
    <col min="10239" max="10239" width="0" style="1" hidden="1" customWidth="1"/>
    <col min="10240" max="10240" width="5.28515625" style="1" customWidth="1"/>
    <col min="10241" max="10241" width="0" style="1" hidden="1" customWidth="1"/>
    <col min="10242" max="10242" width="17" style="1" customWidth="1"/>
    <col min="10243" max="10243" width="6.28515625" style="1" customWidth="1"/>
    <col min="10244" max="10244" width="0" style="1" hidden="1" customWidth="1"/>
    <col min="10245" max="10245" width="14.28515625" style="1" customWidth="1"/>
    <col min="10246" max="10246" width="7.5703125" style="1" customWidth="1"/>
    <col min="10247" max="10247" width="0" style="1" hidden="1" customWidth="1"/>
    <col min="10248" max="10249" width="14.28515625" style="1" customWidth="1"/>
    <col min="10250" max="10250" width="20.85546875" style="1" customWidth="1"/>
    <col min="10251" max="10251" width="14.42578125" style="1" customWidth="1"/>
    <col min="10252" max="10252" width="15" style="1" customWidth="1"/>
    <col min="10253" max="10253" width="2.7109375" style="1" customWidth="1"/>
    <col min="10254" max="10254" width="11.7109375" style="1" customWidth="1"/>
    <col min="10255" max="10255" width="11.5703125" style="1" customWidth="1"/>
    <col min="10256" max="10256" width="2.28515625" style="1" customWidth="1"/>
    <col min="10257" max="10257" width="41" style="1" customWidth="1"/>
    <col min="10258" max="10258" width="14.28515625" style="1" customWidth="1"/>
    <col min="10259" max="10260" width="11.5703125" style="1" customWidth="1"/>
    <col min="10261" max="10261" width="21.85546875" style="1" customWidth="1"/>
    <col min="10262" max="10453" width="11.42578125" style="1"/>
    <col min="10454" max="10454" width="21.85546875" style="1" customWidth="1"/>
    <col min="10455" max="10455" width="13.85546875" style="1" customWidth="1"/>
    <col min="10456" max="10456" width="38.7109375" style="1" customWidth="1"/>
    <col min="10457" max="10457" width="3" style="1" bestFit="1" customWidth="1"/>
    <col min="10458" max="10458" width="32.28515625" style="1" customWidth="1"/>
    <col min="10459" max="10459" width="46.28515625" style="1" customWidth="1"/>
    <col min="10460" max="10460" width="19" style="1" customWidth="1"/>
    <col min="10461" max="10461" width="0" style="1" hidden="1" customWidth="1"/>
    <col min="10462" max="10462" width="17.7109375" style="1" customWidth="1"/>
    <col min="10463" max="10463" width="0" style="1" hidden="1" customWidth="1"/>
    <col min="10464" max="10464" width="22.28515625" style="1" customWidth="1"/>
    <col min="10465" max="10465" width="5.28515625" style="1" customWidth="1"/>
    <col min="10466" max="10466" width="36.28515625" style="1" customWidth="1"/>
    <col min="10467" max="10467" width="5.7109375" style="1" customWidth="1"/>
    <col min="10468" max="10468" width="0" style="1" hidden="1" customWidth="1"/>
    <col min="10469" max="10469" width="20.7109375" style="1" customWidth="1"/>
    <col min="10470" max="10470" width="4.85546875" style="1" customWidth="1"/>
    <col min="10471" max="10471" width="0" style="1" hidden="1" customWidth="1"/>
    <col min="10472" max="10472" width="24.7109375" style="1" customWidth="1"/>
    <col min="10473" max="10473" width="12.28515625" style="1" customWidth="1"/>
    <col min="10474" max="10474" width="0" style="1" hidden="1" customWidth="1"/>
    <col min="10475" max="10475" width="3.42578125" style="1" customWidth="1"/>
    <col min="10476" max="10476" width="0" style="1" hidden="1" customWidth="1"/>
    <col min="10477" max="10477" width="17.7109375" style="1" customWidth="1"/>
    <col min="10478" max="10478" width="3.42578125" style="1" customWidth="1"/>
    <col min="10479" max="10479" width="0" style="1" hidden="1" customWidth="1"/>
    <col min="10480" max="10480" width="23.7109375" style="1" customWidth="1"/>
    <col min="10481" max="10481" width="10" style="1" customWidth="1"/>
    <col min="10482" max="10482" width="0" style="1" hidden="1" customWidth="1"/>
    <col min="10483" max="10484" width="14.7109375" style="1" customWidth="1"/>
    <col min="10485" max="10485" width="12.85546875" style="1" customWidth="1"/>
    <col min="10486" max="10486" width="3.28515625" style="1" customWidth="1"/>
    <col min="10487" max="10487" width="30.28515625" style="1" customWidth="1"/>
    <col min="10488" max="10488" width="5" style="1" customWidth="1"/>
    <col min="10489" max="10489" width="0" style="1" hidden="1" customWidth="1"/>
    <col min="10490" max="10490" width="14.28515625" style="1" customWidth="1"/>
    <col min="10491" max="10491" width="5.7109375" style="1" customWidth="1"/>
    <col min="10492" max="10492" width="0" style="1" hidden="1" customWidth="1"/>
    <col min="10493" max="10493" width="17.28515625" style="1" customWidth="1"/>
    <col min="10494" max="10494" width="12.7109375" style="1" customWidth="1"/>
    <col min="10495" max="10495" width="0" style="1" hidden="1" customWidth="1"/>
    <col min="10496" max="10496" width="5.28515625" style="1" customWidth="1"/>
    <col min="10497" max="10497" width="0" style="1" hidden="1" customWidth="1"/>
    <col min="10498" max="10498" width="17" style="1" customWidth="1"/>
    <col min="10499" max="10499" width="6.28515625" style="1" customWidth="1"/>
    <col min="10500" max="10500" width="0" style="1" hidden="1" customWidth="1"/>
    <col min="10501" max="10501" width="14.28515625" style="1" customWidth="1"/>
    <col min="10502" max="10502" width="7.5703125" style="1" customWidth="1"/>
    <col min="10503" max="10503" width="0" style="1" hidden="1" customWidth="1"/>
    <col min="10504" max="10505" width="14.28515625" style="1" customWidth="1"/>
    <col min="10506" max="10506" width="20.85546875" style="1" customWidth="1"/>
    <col min="10507" max="10507" width="14.42578125" style="1" customWidth="1"/>
    <col min="10508" max="10508" width="15" style="1" customWidth="1"/>
    <col min="10509" max="10509" width="2.7109375" style="1" customWidth="1"/>
    <col min="10510" max="10510" width="11.7109375" style="1" customWidth="1"/>
    <col min="10511" max="10511" width="11.5703125" style="1" customWidth="1"/>
    <col min="10512" max="10512" width="2.28515625" style="1" customWidth="1"/>
    <col min="10513" max="10513" width="41" style="1" customWidth="1"/>
    <col min="10514" max="10514" width="14.28515625" style="1" customWidth="1"/>
    <col min="10515" max="10516" width="11.5703125" style="1" customWidth="1"/>
    <col min="10517" max="10517" width="21.85546875" style="1" customWidth="1"/>
    <col min="10518" max="10709" width="11.42578125" style="1"/>
    <col min="10710" max="10710" width="21.85546875" style="1" customWidth="1"/>
    <col min="10711" max="10711" width="13.85546875" style="1" customWidth="1"/>
    <col min="10712" max="10712" width="38.7109375" style="1" customWidth="1"/>
    <col min="10713" max="10713" width="3" style="1" bestFit="1" customWidth="1"/>
    <col min="10714" max="10714" width="32.28515625" style="1" customWidth="1"/>
    <col min="10715" max="10715" width="46.28515625" style="1" customWidth="1"/>
    <col min="10716" max="10716" width="19" style="1" customWidth="1"/>
    <col min="10717" max="10717" width="0" style="1" hidden="1" customWidth="1"/>
    <col min="10718" max="10718" width="17.7109375" style="1" customWidth="1"/>
    <col min="10719" max="10719" width="0" style="1" hidden="1" customWidth="1"/>
    <col min="10720" max="10720" width="22.28515625" style="1" customWidth="1"/>
    <col min="10721" max="10721" width="5.28515625" style="1" customWidth="1"/>
    <col min="10722" max="10722" width="36.28515625" style="1" customWidth="1"/>
    <col min="10723" max="10723" width="5.7109375" style="1" customWidth="1"/>
    <col min="10724" max="10724" width="0" style="1" hidden="1" customWidth="1"/>
    <col min="10725" max="10725" width="20.7109375" style="1" customWidth="1"/>
    <col min="10726" max="10726" width="4.85546875" style="1" customWidth="1"/>
    <col min="10727" max="10727" width="0" style="1" hidden="1" customWidth="1"/>
    <col min="10728" max="10728" width="24.7109375" style="1" customWidth="1"/>
    <col min="10729" max="10729" width="12.28515625" style="1" customWidth="1"/>
    <col min="10730" max="10730" width="0" style="1" hidden="1" customWidth="1"/>
    <col min="10731" max="10731" width="3.42578125" style="1" customWidth="1"/>
    <col min="10732" max="10732" width="0" style="1" hidden="1" customWidth="1"/>
    <col min="10733" max="10733" width="17.7109375" style="1" customWidth="1"/>
    <col min="10734" max="10734" width="3.42578125" style="1" customWidth="1"/>
    <col min="10735" max="10735" width="0" style="1" hidden="1" customWidth="1"/>
    <col min="10736" max="10736" width="23.7109375" style="1" customWidth="1"/>
    <col min="10737" max="10737" width="10" style="1" customWidth="1"/>
    <col min="10738" max="10738" width="0" style="1" hidden="1" customWidth="1"/>
    <col min="10739" max="10740" width="14.7109375" style="1" customWidth="1"/>
    <col min="10741" max="10741" width="12.85546875" style="1" customWidth="1"/>
    <col min="10742" max="10742" width="3.28515625" style="1" customWidth="1"/>
    <col min="10743" max="10743" width="30.28515625" style="1" customWidth="1"/>
    <col min="10744" max="10744" width="5" style="1" customWidth="1"/>
    <col min="10745" max="10745" width="0" style="1" hidden="1" customWidth="1"/>
    <col min="10746" max="10746" width="14.28515625" style="1" customWidth="1"/>
    <col min="10747" max="10747" width="5.7109375" style="1" customWidth="1"/>
    <col min="10748" max="10748" width="0" style="1" hidden="1" customWidth="1"/>
    <col min="10749" max="10749" width="17.28515625" style="1" customWidth="1"/>
    <col min="10750" max="10750" width="12.7109375" style="1" customWidth="1"/>
    <col min="10751" max="10751" width="0" style="1" hidden="1" customWidth="1"/>
    <col min="10752" max="10752" width="5.28515625" style="1" customWidth="1"/>
    <col min="10753" max="10753" width="0" style="1" hidden="1" customWidth="1"/>
    <col min="10754" max="10754" width="17" style="1" customWidth="1"/>
    <col min="10755" max="10755" width="6.28515625" style="1" customWidth="1"/>
    <col min="10756" max="10756" width="0" style="1" hidden="1" customWidth="1"/>
    <col min="10757" max="10757" width="14.28515625" style="1" customWidth="1"/>
    <col min="10758" max="10758" width="7.5703125" style="1" customWidth="1"/>
    <col min="10759" max="10759" width="0" style="1" hidden="1" customWidth="1"/>
    <col min="10760" max="10761" width="14.28515625" style="1" customWidth="1"/>
    <col min="10762" max="10762" width="20.85546875" style="1" customWidth="1"/>
    <col min="10763" max="10763" width="14.42578125" style="1" customWidth="1"/>
    <col min="10764" max="10764" width="15" style="1" customWidth="1"/>
    <col min="10765" max="10765" width="2.7109375" style="1" customWidth="1"/>
    <col min="10766" max="10766" width="11.7109375" style="1" customWidth="1"/>
    <col min="10767" max="10767" width="11.5703125" style="1" customWidth="1"/>
    <col min="10768" max="10768" width="2.28515625" style="1" customWidth="1"/>
    <col min="10769" max="10769" width="41" style="1" customWidth="1"/>
    <col min="10770" max="10770" width="14.28515625" style="1" customWidth="1"/>
    <col min="10771" max="10772" width="11.5703125" style="1" customWidth="1"/>
    <col min="10773" max="10773" width="21.85546875" style="1" customWidth="1"/>
    <col min="10774" max="10965" width="11.42578125" style="1"/>
    <col min="10966" max="10966" width="21.85546875" style="1" customWidth="1"/>
    <col min="10967" max="10967" width="13.85546875" style="1" customWidth="1"/>
    <col min="10968" max="10968" width="38.7109375" style="1" customWidth="1"/>
    <col min="10969" max="10969" width="3" style="1" bestFit="1" customWidth="1"/>
    <col min="10970" max="10970" width="32.28515625" style="1" customWidth="1"/>
    <col min="10971" max="10971" width="46.28515625" style="1" customWidth="1"/>
    <col min="10972" max="10972" width="19" style="1" customWidth="1"/>
    <col min="10973" max="10973" width="0" style="1" hidden="1" customWidth="1"/>
    <col min="10974" max="10974" width="17.7109375" style="1" customWidth="1"/>
    <col min="10975" max="10975" width="0" style="1" hidden="1" customWidth="1"/>
    <col min="10976" max="10976" width="22.28515625" style="1" customWidth="1"/>
    <col min="10977" max="10977" width="5.28515625" style="1" customWidth="1"/>
    <col min="10978" max="10978" width="36.28515625" style="1" customWidth="1"/>
    <col min="10979" max="10979" width="5.7109375" style="1" customWidth="1"/>
    <col min="10980" max="10980" width="0" style="1" hidden="1" customWidth="1"/>
    <col min="10981" max="10981" width="20.7109375" style="1" customWidth="1"/>
    <col min="10982" max="10982" width="4.85546875" style="1" customWidth="1"/>
    <col min="10983" max="10983" width="0" style="1" hidden="1" customWidth="1"/>
    <col min="10984" max="10984" width="24.7109375" style="1" customWidth="1"/>
    <col min="10985" max="10985" width="12.28515625" style="1" customWidth="1"/>
    <col min="10986" max="10986" width="0" style="1" hidden="1" customWidth="1"/>
    <col min="10987" max="10987" width="3.42578125" style="1" customWidth="1"/>
    <col min="10988" max="10988" width="0" style="1" hidden="1" customWidth="1"/>
    <col min="10989" max="10989" width="17.7109375" style="1" customWidth="1"/>
    <col min="10990" max="10990" width="3.42578125" style="1" customWidth="1"/>
    <col min="10991" max="10991" width="0" style="1" hidden="1" customWidth="1"/>
    <col min="10992" max="10992" width="23.7109375" style="1" customWidth="1"/>
    <col min="10993" max="10993" width="10" style="1" customWidth="1"/>
    <col min="10994" max="10994" width="0" style="1" hidden="1" customWidth="1"/>
    <col min="10995" max="10996" width="14.7109375" style="1" customWidth="1"/>
    <col min="10997" max="10997" width="12.85546875" style="1" customWidth="1"/>
    <col min="10998" max="10998" width="3.28515625" style="1" customWidth="1"/>
    <col min="10999" max="10999" width="30.28515625" style="1" customWidth="1"/>
    <col min="11000" max="11000" width="5" style="1" customWidth="1"/>
    <col min="11001" max="11001" width="0" style="1" hidden="1" customWidth="1"/>
    <col min="11002" max="11002" width="14.28515625" style="1" customWidth="1"/>
    <col min="11003" max="11003" width="5.7109375" style="1" customWidth="1"/>
    <col min="11004" max="11004" width="0" style="1" hidden="1" customWidth="1"/>
    <col min="11005" max="11005" width="17.28515625" style="1" customWidth="1"/>
    <col min="11006" max="11006" width="12.7109375" style="1" customWidth="1"/>
    <col min="11007" max="11007" width="0" style="1" hidden="1" customWidth="1"/>
    <col min="11008" max="11008" width="5.28515625" style="1" customWidth="1"/>
    <col min="11009" max="11009" width="0" style="1" hidden="1" customWidth="1"/>
    <col min="11010" max="11010" width="17" style="1" customWidth="1"/>
    <col min="11011" max="11011" width="6.28515625" style="1" customWidth="1"/>
    <col min="11012" max="11012" width="0" style="1" hidden="1" customWidth="1"/>
    <col min="11013" max="11013" width="14.28515625" style="1" customWidth="1"/>
    <col min="11014" max="11014" width="7.5703125" style="1" customWidth="1"/>
    <col min="11015" max="11015" width="0" style="1" hidden="1" customWidth="1"/>
    <col min="11016" max="11017" width="14.28515625" style="1" customWidth="1"/>
    <col min="11018" max="11018" width="20.85546875" style="1" customWidth="1"/>
    <col min="11019" max="11019" width="14.42578125" style="1" customWidth="1"/>
    <col min="11020" max="11020" width="15" style="1" customWidth="1"/>
    <col min="11021" max="11021" width="2.7109375" style="1" customWidth="1"/>
    <col min="11022" max="11022" width="11.7109375" style="1" customWidth="1"/>
    <col min="11023" max="11023" width="11.5703125" style="1" customWidth="1"/>
    <col min="11024" max="11024" width="2.28515625" style="1" customWidth="1"/>
    <col min="11025" max="11025" width="41" style="1" customWidth="1"/>
    <col min="11026" max="11026" width="14.28515625" style="1" customWidth="1"/>
    <col min="11027" max="11028" width="11.5703125" style="1" customWidth="1"/>
    <col min="11029" max="11029" width="21.85546875" style="1" customWidth="1"/>
    <col min="11030" max="11221" width="11.42578125" style="1"/>
    <col min="11222" max="11222" width="21.85546875" style="1" customWidth="1"/>
    <col min="11223" max="11223" width="13.85546875" style="1" customWidth="1"/>
    <col min="11224" max="11224" width="38.7109375" style="1" customWidth="1"/>
    <col min="11225" max="11225" width="3" style="1" bestFit="1" customWidth="1"/>
    <col min="11226" max="11226" width="32.28515625" style="1" customWidth="1"/>
    <col min="11227" max="11227" width="46.28515625" style="1" customWidth="1"/>
    <col min="11228" max="11228" width="19" style="1" customWidth="1"/>
    <col min="11229" max="11229" width="0" style="1" hidden="1" customWidth="1"/>
    <col min="11230" max="11230" width="17.7109375" style="1" customWidth="1"/>
    <col min="11231" max="11231" width="0" style="1" hidden="1" customWidth="1"/>
    <col min="11232" max="11232" width="22.28515625" style="1" customWidth="1"/>
    <col min="11233" max="11233" width="5.28515625" style="1" customWidth="1"/>
    <col min="11234" max="11234" width="36.28515625" style="1" customWidth="1"/>
    <col min="11235" max="11235" width="5.7109375" style="1" customWidth="1"/>
    <col min="11236" max="11236" width="0" style="1" hidden="1" customWidth="1"/>
    <col min="11237" max="11237" width="20.7109375" style="1" customWidth="1"/>
    <col min="11238" max="11238" width="4.85546875" style="1" customWidth="1"/>
    <col min="11239" max="11239" width="0" style="1" hidden="1" customWidth="1"/>
    <col min="11240" max="11240" width="24.7109375" style="1" customWidth="1"/>
    <col min="11241" max="11241" width="12.28515625" style="1" customWidth="1"/>
    <col min="11242" max="11242" width="0" style="1" hidden="1" customWidth="1"/>
    <col min="11243" max="11243" width="3.42578125" style="1" customWidth="1"/>
    <col min="11244" max="11244" width="0" style="1" hidden="1" customWidth="1"/>
    <col min="11245" max="11245" width="17.7109375" style="1" customWidth="1"/>
    <col min="11246" max="11246" width="3.42578125" style="1" customWidth="1"/>
    <col min="11247" max="11247" width="0" style="1" hidden="1" customWidth="1"/>
    <col min="11248" max="11248" width="23.7109375" style="1" customWidth="1"/>
    <col min="11249" max="11249" width="10" style="1" customWidth="1"/>
    <col min="11250" max="11250" width="0" style="1" hidden="1" customWidth="1"/>
    <col min="11251" max="11252" width="14.7109375" style="1" customWidth="1"/>
    <col min="11253" max="11253" width="12.85546875" style="1" customWidth="1"/>
    <col min="11254" max="11254" width="3.28515625" style="1" customWidth="1"/>
    <col min="11255" max="11255" width="30.28515625" style="1" customWidth="1"/>
    <col min="11256" max="11256" width="5" style="1" customWidth="1"/>
    <col min="11257" max="11257" width="0" style="1" hidden="1" customWidth="1"/>
    <col min="11258" max="11258" width="14.28515625" style="1" customWidth="1"/>
    <col min="11259" max="11259" width="5.7109375" style="1" customWidth="1"/>
    <col min="11260" max="11260" width="0" style="1" hidden="1" customWidth="1"/>
    <col min="11261" max="11261" width="17.28515625" style="1" customWidth="1"/>
    <col min="11262" max="11262" width="12.7109375" style="1" customWidth="1"/>
    <col min="11263" max="11263" width="0" style="1" hidden="1" customWidth="1"/>
    <col min="11264" max="11264" width="5.28515625" style="1" customWidth="1"/>
    <col min="11265" max="11265" width="0" style="1" hidden="1" customWidth="1"/>
    <col min="11266" max="11266" width="17" style="1" customWidth="1"/>
    <col min="11267" max="11267" width="6.28515625" style="1" customWidth="1"/>
    <col min="11268" max="11268" width="0" style="1" hidden="1" customWidth="1"/>
    <col min="11269" max="11269" width="14.28515625" style="1" customWidth="1"/>
    <col min="11270" max="11270" width="7.5703125" style="1" customWidth="1"/>
    <col min="11271" max="11271" width="0" style="1" hidden="1" customWidth="1"/>
    <col min="11272" max="11273" width="14.28515625" style="1" customWidth="1"/>
    <col min="11274" max="11274" width="20.85546875" style="1" customWidth="1"/>
    <col min="11275" max="11275" width="14.42578125" style="1" customWidth="1"/>
    <col min="11276" max="11276" width="15" style="1" customWidth="1"/>
    <col min="11277" max="11277" width="2.7109375" style="1" customWidth="1"/>
    <col min="11278" max="11278" width="11.7109375" style="1" customWidth="1"/>
    <col min="11279" max="11279" width="11.5703125" style="1" customWidth="1"/>
    <col min="11280" max="11280" width="2.28515625" style="1" customWidth="1"/>
    <col min="11281" max="11281" width="41" style="1" customWidth="1"/>
    <col min="11282" max="11282" width="14.28515625" style="1" customWidth="1"/>
    <col min="11283" max="11284" width="11.5703125" style="1" customWidth="1"/>
    <col min="11285" max="11285" width="21.85546875" style="1" customWidth="1"/>
    <col min="11286" max="11477" width="11.42578125" style="1"/>
    <col min="11478" max="11478" width="21.85546875" style="1" customWidth="1"/>
    <col min="11479" max="11479" width="13.85546875" style="1" customWidth="1"/>
    <col min="11480" max="11480" width="38.7109375" style="1" customWidth="1"/>
    <col min="11481" max="11481" width="3" style="1" bestFit="1" customWidth="1"/>
    <col min="11482" max="11482" width="32.28515625" style="1" customWidth="1"/>
    <col min="11483" max="11483" width="46.28515625" style="1" customWidth="1"/>
    <col min="11484" max="11484" width="19" style="1" customWidth="1"/>
    <col min="11485" max="11485" width="0" style="1" hidden="1" customWidth="1"/>
    <col min="11486" max="11486" width="17.7109375" style="1" customWidth="1"/>
    <col min="11487" max="11487" width="0" style="1" hidden="1" customWidth="1"/>
    <col min="11488" max="11488" width="22.28515625" style="1" customWidth="1"/>
    <col min="11489" max="11489" width="5.28515625" style="1" customWidth="1"/>
    <col min="11490" max="11490" width="36.28515625" style="1" customWidth="1"/>
    <col min="11491" max="11491" width="5.7109375" style="1" customWidth="1"/>
    <col min="11492" max="11492" width="0" style="1" hidden="1" customWidth="1"/>
    <col min="11493" max="11493" width="20.7109375" style="1" customWidth="1"/>
    <col min="11494" max="11494" width="4.85546875" style="1" customWidth="1"/>
    <col min="11495" max="11495" width="0" style="1" hidden="1" customWidth="1"/>
    <col min="11496" max="11496" width="24.7109375" style="1" customWidth="1"/>
    <col min="11497" max="11497" width="12.28515625" style="1" customWidth="1"/>
    <col min="11498" max="11498" width="0" style="1" hidden="1" customWidth="1"/>
    <col min="11499" max="11499" width="3.42578125" style="1" customWidth="1"/>
    <col min="11500" max="11500" width="0" style="1" hidden="1" customWidth="1"/>
    <col min="11501" max="11501" width="17.7109375" style="1" customWidth="1"/>
    <col min="11502" max="11502" width="3.42578125" style="1" customWidth="1"/>
    <col min="11503" max="11503" width="0" style="1" hidden="1" customWidth="1"/>
    <col min="11504" max="11504" width="23.7109375" style="1" customWidth="1"/>
    <col min="11505" max="11505" width="10" style="1" customWidth="1"/>
    <col min="11506" max="11506" width="0" style="1" hidden="1" customWidth="1"/>
    <col min="11507" max="11508" width="14.7109375" style="1" customWidth="1"/>
    <col min="11509" max="11509" width="12.85546875" style="1" customWidth="1"/>
    <col min="11510" max="11510" width="3.28515625" style="1" customWidth="1"/>
    <col min="11511" max="11511" width="30.28515625" style="1" customWidth="1"/>
    <col min="11512" max="11512" width="5" style="1" customWidth="1"/>
    <col min="11513" max="11513" width="0" style="1" hidden="1" customWidth="1"/>
    <col min="11514" max="11514" width="14.28515625" style="1" customWidth="1"/>
    <col min="11515" max="11515" width="5.7109375" style="1" customWidth="1"/>
    <col min="11516" max="11516" width="0" style="1" hidden="1" customWidth="1"/>
    <col min="11517" max="11517" width="17.28515625" style="1" customWidth="1"/>
    <col min="11518" max="11518" width="12.7109375" style="1" customWidth="1"/>
    <col min="11519" max="11519" width="0" style="1" hidden="1" customWidth="1"/>
    <col min="11520" max="11520" width="5.28515625" style="1" customWidth="1"/>
    <col min="11521" max="11521" width="0" style="1" hidden="1" customWidth="1"/>
    <col min="11522" max="11522" width="17" style="1" customWidth="1"/>
    <col min="11523" max="11523" width="6.28515625" style="1" customWidth="1"/>
    <col min="11524" max="11524" width="0" style="1" hidden="1" customWidth="1"/>
    <col min="11525" max="11525" width="14.28515625" style="1" customWidth="1"/>
    <col min="11526" max="11526" width="7.5703125" style="1" customWidth="1"/>
    <col min="11527" max="11527" width="0" style="1" hidden="1" customWidth="1"/>
    <col min="11528" max="11529" width="14.28515625" style="1" customWidth="1"/>
    <col min="11530" max="11530" width="20.85546875" style="1" customWidth="1"/>
    <col min="11531" max="11531" width="14.42578125" style="1" customWidth="1"/>
    <col min="11532" max="11532" width="15" style="1" customWidth="1"/>
    <col min="11533" max="11533" width="2.7109375" style="1" customWidth="1"/>
    <col min="11534" max="11534" width="11.7109375" style="1" customWidth="1"/>
    <col min="11535" max="11535" width="11.5703125" style="1" customWidth="1"/>
    <col min="11536" max="11536" width="2.28515625" style="1" customWidth="1"/>
    <col min="11537" max="11537" width="41" style="1" customWidth="1"/>
    <col min="11538" max="11538" width="14.28515625" style="1" customWidth="1"/>
    <col min="11539" max="11540" width="11.5703125" style="1" customWidth="1"/>
    <col min="11541" max="11541" width="21.85546875" style="1" customWidth="1"/>
    <col min="11542" max="11733" width="11.42578125" style="1"/>
    <col min="11734" max="11734" width="21.85546875" style="1" customWidth="1"/>
    <col min="11735" max="11735" width="13.85546875" style="1" customWidth="1"/>
    <col min="11736" max="11736" width="38.7109375" style="1" customWidth="1"/>
    <col min="11737" max="11737" width="3" style="1" bestFit="1" customWidth="1"/>
    <col min="11738" max="11738" width="32.28515625" style="1" customWidth="1"/>
    <col min="11739" max="11739" width="46.28515625" style="1" customWidth="1"/>
    <col min="11740" max="11740" width="19" style="1" customWidth="1"/>
    <col min="11741" max="11741" width="0" style="1" hidden="1" customWidth="1"/>
    <col min="11742" max="11742" width="17.7109375" style="1" customWidth="1"/>
    <col min="11743" max="11743" width="0" style="1" hidden="1" customWidth="1"/>
    <col min="11744" max="11744" width="22.28515625" style="1" customWidth="1"/>
    <col min="11745" max="11745" width="5.28515625" style="1" customWidth="1"/>
    <col min="11746" max="11746" width="36.28515625" style="1" customWidth="1"/>
    <col min="11747" max="11747" width="5.7109375" style="1" customWidth="1"/>
    <col min="11748" max="11748" width="0" style="1" hidden="1" customWidth="1"/>
    <col min="11749" max="11749" width="20.7109375" style="1" customWidth="1"/>
    <col min="11750" max="11750" width="4.85546875" style="1" customWidth="1"/>
    <col min="11751" max="11751" width="0" style="1" hidden="1" customWidth="1"/>
    <col min="11752" max="11752" width="24.7109375" style="1" customWidth="1"/>
    <col min="11753" max="11753" width="12.28515625" style="1" customWidth="1"/>
    <col min="11754" max="11754" width="0" style="1" hidden="1" customWidth="1"/>
    <col min="11755" max="11755" width="3.42578125" style="1" customWidth="1"/>
    <col min="11756" max="11756" width="0" style="1" hidden="1" customWidth="1"/>
    <col min="11757" max="11757" width="17.7109375" style="1" customWidth="1"/>
    <col min="11758" max="11758" width="3.42578125" style="1" customWidth="1"/>
    <col min="11759" max="11759" width="0" style="1" hidden="1" customWidth="1"/>
    <col min="11760" max="11760" width="23.7109375" style="1" customWidth="1"/>
    <col min="11761" max="11761" width="10" style="1" customWidth="1"/>
    <col min="11762" max="11762" width="0" style="1" hidden="1" customWidth="1"/>
    <col min="11763" max="11764" width="14.7109375" style="1" customWidth="1"/>
    <col min="11765" max="11765" width="12.85546875" style="1" customWidth="1"/>
    <col min="11766" max="11766" width="3.28515625" style="1" customWidth="1"/>
    <col min="11767" max="11767" width="30.28515625" style="1" customWidth="1"/>
    <col min="11768" max="11768" width="5" style="1" customWidth="1"/>
    <col min="11769" max="11769" width="0" style="1" hidden="1" customWidth="1"/>
    <col min="11770" max="11770" width="14.28515625" style="1" customWidth="1"/>
    <col min="11771" max="11771" width="5.7109375" style="1" customWidth="1"/>
    <col min="11772" max="11772" width="0" style="1" hidden="1" customWidth="1"/>
    <col min="11773" max="11773" width="17.28515625" style="1" customWidth="1"/>
    <col min="11774" max="11774" width="12.7109375" style="1" customWidth="1"/>
    <col min="11775" max="11775" width="0" style="1" hidden="1" customWidth="1"/>
    <col min="11776" max="11776" width="5.28515625" style="1" customWidth="1"/>
    <col min="11777" max="11777" width="0" style="1" hidden="1" customWidth="1"/>
    <col min="11778" max="11778" width="17" style="1" customWidth="1"/>
    <col min="11779" max="11779" width="6.28515625" style="1" customWidth="1"/>
    <col min="11780" max="11780" width="0" style="1" hidden="1" customWidth="1"/>
    <col min="11781" max="11781" width="14.28515625" style="1" customWidth="1"/>
    <col min="11782" max="11782" width="7.5703125" style="1" customWidth="1"/>
    <col min="11783" max="11783" width="0" style="1" hidden="1" customWidth="1"/>
    <col min="11784" max="11785" width="14.28515625" style="1" customWidth="1"/>
    <col min="11786" max="11786" width="20.85546875" style="1" customWidth="1"/>
    <col min="11787" max="11787" width="14.42578125" style="1" customWidth="1"/>
    <col min="11788" max="11788" width="15" style="1" customWidth="1"/>
    <col min="11789" max="11789" width="2.7109375" style="1" customWidth="1"/>
    <col min="11790" max="11790" width="11.7109375" style="1" customWidth="1"/>
    <col min="11791" max="11791" width="11.5703125" style="1" customWidth="1"/>
    <col min="11792" max="11792" width="2.28515625" style="1" customWidth="1"/>
    <col min="11793" max="11793" width="41" style="1" customWidth="1"/>
    <col min="11794" max="11794" width="14.28515625" style="1" customWidth="1"/>
    <col min="11795" max="11796" width="11.5703125" style="1" customWidth="1"/>
    <col min="11797" max="11797" width="21.85546875" style="1" customWidth="1"/>
    <col min="11798" max="11989" width="11.42578125" style="1"/>
    <col min="11990" max="11990" width="21.85546875" style="1" customWidth="1"/>
    <col min="11991" max="11991" width="13.85546875" style="1" customWidth="1"/>
    <col min="11992" max="11992" width="38.7109375" style="1" customWidth="1"/>
    <col min="11993" max="11993" width="3" style="1" bestFit="1" customWidth="1"/>
    <col min="11994" max="11994" width="32.28515625" style="1" customWidth="1"/>
    <col min="11995" max="11995" width="46.28515625" style="1" customWidth="1"/>
    <col min="11996" max="11996" width="19" style="1" customWidth="1"/>
    <col min="11997" max="11997" width="0" style="1" hidden="1" customWidth="1"/>
    <col min="11998" max="11998" width="17.7109375" style="1" customWidth="1"/>
    <col min="11999" max="11999" width="0" style="1" hidden="1" customWidth="1"/>
    <col min="12000" max="12000" width="22.28515625" style="1" customWidth="1"/>
    <col min="12001" max="12001" width="5.28515625" style="1" customWidth="1"/>
    <col min="12002" max="12002" width="36.28515625" style="1" customWidth="1"/>
    <col min="12003" max="12003" width="5.7109375" style="1" customWidth="1"/>
    <col min="12004" max="12004" width="0" style="1" hidden="1" customWidth="1"/>
    <col min="12005" max="12005" width="20.7109375" style="1" customWidth="1"/>
    <col min="12006" max="12006" width="4.85546875" style="1" customWidth="1"/>
    <col min="12007" max="12007" width="0" style="1" hidden="1" customWidth="1"/>
    <col min="12008" max="12008" width="24.7109375" style="1" customWidth="1"/>
    <col min="12009" max="12009" width="12.28515625" style="1" customWidth="1"/>
    <col min="12010" max="12010" width="0" style="1" hidden="1" customWidth="1"/>
    <col min="12011" max="12011" width="3.42578125" style="1" customWidth="1"/>
    <col min="12012" max="12012" width="0" style="1" hidden="1" customWidth="1"/>
    <col min="12013" max="12013" width="17.7109375" style="1" customWidth="1"/>
    <col min="12014" max="12014" width="3.42578125" style="1" customWidth="1"/>
    <col min="12015" max="12015" width="0" style="1" hidden="1" customWidth="1"/>
    <col min="12016" max="12016" width="23.7109375" style="1" customWidth="1"/>
    <col min="12017" max="12017" width="10" style="1" customWidth="1"/>
    <col min="12018" max="12018" width="0" style="1" hidden="1" customWidth="1"/>
    <col min="12019" max="12020" width="14.7109375" style="1" customWidth="1"/>
    <col min="12021" max="12021" width="12.85546875" style="1" customWidth="1"/>
    <col min="12022" max="12022" width="3.28515625" style="1" customWidth="1"/>
    <col min="12023" max="12023" width="30.28515625" style="1" customWidth="1"/>
    <col min="12024" max="12024" width="5" style="1" customWidth="1"/>
    <col min="12025" max="12025" width="0" style="1" hidden="1" customWidth="1"/>
    <col min="12026" max="12026" width="14.28515625" style="1" customWidth="1"/>
    <col min="12027" max="12027" width="5.7109375" style="1" customWidth="1"/>
    <col min="12028" max="12028" width="0" style="1" hidden="1" customWidth="1"/>
    <col min="12029" max="12029" width="17.28515625" style="1" customWidth="1"/>
    <col min="12030" max="12030" width="12.7109375" style="1" customWidth="1"/>
    <col min="12031" max="12031" width="0" style="1" hidden="1" customWidth="1"/>
    <col min="12032" max="12032" width="5.28515625" style="1" customWidth="1"/>
    <col min="12033" max="12033" width="0" style="1" hidden="1" customWidth="1"/>
    <col min="12034" max="12034" width="17" style="1" customWidth="1"/>
    <col min="12035" max="12035" width="6.28515625" style="1" customWidth="1"/>
    <col min="12036" max="12036" width="0" style="1" hidden="1" customWidth="1"/>
    <col min="12037" max="12037" width="14.28515625" style="1" customWidth="1"/>
    <col min="12038" max="12038" width="7.5703125" style="1" customWidth="1"/>
    <col min="12039" max="12039" width="0" style="1" hidden="1" customWidth="1"/>
    <col min="12040" max="12041" width="14.28515625" style="1" customWidth="1"/>
    <col min="12042" max="12042" width="20.85546875" style="1" customWidth="1"/>
    <col min="12043" max="12043" width="14.42578125" style="1" customWidth="1"/>
    <col min="12044" max="12044" width="15" style="1" customWidth="1"/>
    <col min="12045" max="12045" width="2.7109375" style="1" customWidth="1"/>
    <col min="12046" max="12046" width="11.7109375" style="1" customWidth="1"/>
    <col min="12047" max="12047" width="11.5703125" style="1" customWidth="1"/>
    <col min="12048" max="12048" width="2.28515625" style="1" customWidth="1"/>
    <col min="12049" max="12049" width="41" style="1" customWidth="1"/>
    <col min="12050" max="12050" width="14.28515625" style="1" customWidth="1"/>
    <col min="12051" max="12052" width="11.5703125" style="1" customWidth="1"/>
    <col min="12053" max="12053" width="21.85546875" style="1" customWidth="1"/>
    <col min="12054" max="12245" width="11.42578125" style="1"/>
    <col min="12246" max="12246" width="21.85546875" style="1" customWidth="1"/>
    <col min="12247" max="12247" width="13.85546875" style="1" customWidth="1"/>
    <col min="12248" max="12248" width="38.7109375" style="1" customWidth="1"/>
    <col min="12249" max="12249" width="3" style="1" bestFit="1" customWidth="1"/>
    <col min="12250" max="12250" width="32.28515625" style="1" customWidth="1"/>
    <col min="12251" max="12251" width="46.28515625" style="1" customWidth="1"/>
    <col min="12252" max="12252" width="19" style="1" customWidth="1"/>
    <col min="12253" max="12253" width="0" style="1" hidden="1" customWidth="1"/>
    <col min="12254" max="12254" width="17.7109375" style="1" customWidth="1"/>
    <col min="12255" max="12255" width="0" style="1" hidden="1" customWidth="1"/>
    <col min="12256" max="12256" width="22.28515625" style="1" customWidth="1"/>
    <col min="12257" max="12257" width="5.28515625" style="1" customWidth="1"/>
    <col min="12258" max="12258" width="36.28515625" style="1" customWidth="1"/>
    <col min="12259" max="12259" width="5.7109375" style="1" customWidth="1"/>
    <col min="12260" max="12260" width="0" style="1" hidden="1" customWidth="1"/>
    <col min="12261" max="12261" width="20.7109375" style="1" customWidth="1"/>
    <col min="12262" max="12262" width="4.85546875" style="1" customWidth="1"/>
    <col min="12263" max="12263" width="0" style="1" hidden="1" customWidth="1"/>
    <col min="12264" max="12264" width="24.7109375" style="1" customWidth="1"/>
    <col min="12265" max="12265" width="12.28515625" style="1" customWidth="1"/>
    <col min="12266" max="12266" width="0" style="1" hidden="1" customWidth="1"/>
    <col min="12267" max="12267" width="3.42578125" style="1" customWidth="1"/>
    <col min="12268" max="12268" width="0" style="1" hidden="1" customWidth="1"/>
    <col min="12269" max="12269" width="17.7109375" style="1" customWidth="1"/>
    <col min="12270" max="12270" width="3.42578125" style="1" customWidth="1"/>
    <col min="12271" max="12271" width="0" style="1" hidden="1" customWidth="1"/>
    <col min="12272" max="12272" width="23.7109375" style="1" customWidth="1"/>
    <col min="12273" max="12273" width="10" style="1" customWidth="1"/>
    <col min="12274" max="12274" width="0" style="1" hidden="1" customWidth="1"/>
    <col min="12275" max="12276" width="14.7109375" style="1" customWidth="1"/>
    <col min="12277" max="12277" width="12.85546875" style="1" customWidth="1"/>
    <col min="12278" max="12278" width="3.28515625" style="1" customWidth="1"/>
    <col min="12279" max="12279" width="30.28515625" style="1" customWidth="1"/>
    <col min="12280" max="12280" width="5" style="1" customWidth="1"/>
    <col min="12281" max="12281" width="0" style="1" hidden="1" customWidth="1"/>
    <col min="12282" max="12282" width="14.28515625" style="1" customWidth="1"/>
    <col min="12283" max="12283" width="5.7109375" style="1" customWidth="1"/>
    <col min="12284" max="12284" width="0" style="1" hidden="1" customWidth="1"/>
    <col min="12285" max="12285" width="17.28515625" style="1" customWidth="1"/>
    <col min="12286" max="12286" width="12.7109375" style="1" customWidth="1"/>
    <col min="12287" max="12287" width="0" style="1" hidden="1" customWidth="1"/>
    <col min="12288" max="12288" width="5.28515625" style="1" customWidth="1"/>
    <col min="12289" max="12289" width="0" style="1" hidden="1" customWidth="1"/>
    <col min="12290" max="12290" width="17" style="1" customWidth="1"/>
    <col min="12291" max="12291" width="6.28515625" style="1" customWidth="1"/>
    <col min="12292" max="12292" width="0" style="1" hidden="1" customWidth="1"/>
    <col min="12293" max="12293" width="14.28515625" style="1" customWidth="1"/>
    <col min="12294" max="12294" width="7.5703125" style="1" customWidth="1"/>
    <col min="12295" max="12295" width="0" style="1" hidden="1" customWidth="1"/>
    <col min="12296" max="12297" width="14.28515625" style="1" customWidth="1"/>
    <col min="12298" max="12298" width="20.85546875" style="1" customWidth="1"/>
    <col min="12299" max="12299" width="14.42578125" style="1" customWidth="1"/>
    <col min="12300" max="12300" width="15" style="1" customWidth="1"/>
    <col min="12301" max="12301" width="2.7109375" style="1" customWidth="1"/>
    <col min="12302" max="12302" width="11.7109375" style="1" customWidth="1"/>
    <col min="12303" max="12303" width="11.5703125" style="1" customWidth="1"/>
    <col min="12304" max="12304" width="2.28515625" style="1" customWidth="1"/>
    <col min="12305" max="12305" width="41" style="1" customWidth="1"/>
    <col min="12306" max="12306" width="14.28515625" style="1" customWidth="1"/>
    <col min="12307" max="12308" width="11.5703125" style="1" customWidth="1"/>
    <col min="12309" max="12309" width="21.85546875" style="1" customWidth="1"/>
    <col min="12310" max="12501" width="11.42578125" style="1"/>
    <col min="12502" max="12502" width="21.85546875" style="1" customWidth="1"/>
    <col min="12503" max="12503" width="13.85546875" style="1" customWidth="1"/>
    <col min="12504" max="12504" width="38.7109375" style="1" customWidth="1"/>
    <col min="12505" max="12505" width="3" style="1" bestFit="1" customWidth="1"/>
    <col min="12506" max="12506" width="32.28515625" style="1" customWidth="1"/>
    <col min="12507" max="12507" width="46.28515625" style="1" customWidth="1"/>
    <col min="12508" max="12508" width="19" style="1" customWidth="1"/>
    <col min="12509" max="12509" width="0" style="1" hidden="1" customWidth="1"/>
    <col min="12510" max="12510" width="17.7109375" style="1" customWidth="1"/>
    <col min="12511" max="12511" width="0" style="1" hidden="1" customWidth="1"/>
    <col min="12512" max="12512" width="22.28515625" style="1" customWidth="1"/>
    <col min="12513" max="12513" width="5.28515625" style="1" customWidth="1"/>
    <col min="12514" max="12514" width="36.28515625" style="1" customWidth="1"/>
    <col min="12515" max="12515" width="5.7109375" style="1" customWidth="1"/>
    <col min="12516" max="12516" width="0" style="1" hidden="1" customWidth="1"/>
    <col min="12517" max="12517" width="20.7109375" style="1" customWidth="1"/>
    <col min="12518" max="12518" width="4.85546875" style="1" customWidth="1"/>
    <col min="12519" max="12519" width="0" style="1" hidden="1" customWidth="1"/>
    <col min="12520" max="12520" width="24.7109375" style="1" customWidth="1"/>
    <col min="12521" max="12521" width="12.28515625" style="1" customWidth="1"/>
    <col min="12522" max="12522" width="0" style="1" hidden="1" customWidth="1"/>
    <col min="12523" max="12523" width="3.42578125" style="1" customWidth="1"/>
    <col min="12524" max="12524" width="0" style="1" hidden="1" customWidth="1"/>
    <col min="12525" max="12525" width="17.7109375" style="1" customWidth="1"/>
    <col min="12526" max="12526" width="3.42578125" style="1" customWidth="1"/>
    <col min="12527" max="12527" width="0" style="1" hidden="1" customWidth="1"/>
    <col min="12528" max="12528" width="23.7109375" style="1" customWidth="1"/>
    <col min="12529" max="12529" width="10" style="1" customWidth="1"/>
    <col min="12530" max="12530" width="0" style="1" hidden="1" customWidth="1"/>
    <col min="12531" max="12532" width="14.7109375" style="1" customWidth="1"/>
    <col min="12533" max="12533" width="12.85546875" style="1" customWidth="1"/>
    <col min="12534" max="12534" width="3.28515625" style="1" customWidth="1"/>
    <col min="12535" max="12535" width="30.28515625" style="1" customWidth="1"/>
    <col min="12536" max="12536" width="5" style="1" customWidth="1"/>
    <col min="12537" max="12537" width="0" style="1" hidden="1" customWidth="1"/>
    <col min="12538" max="12538" width="14.28515625" style="1" customWidth="1"/>
    <col min="12539" max="12539" width="5.7109375" style="1" customWidth="1"/>
    <col min="12540" max="12540" width="0" style="1" hidden="1" customWidth="1"/>
    <col min="12541" max="12541" width="17.28515625" style="1" customWidth="1"/>
    <col min="12542" max="12542" width="12.7109375" style="1" customWidth="1"/>
    <col min="12543" max="12543" width="0" style="1" hidden="1" customWidth="1"/>
    <col min="12544" max="12544" width="5.28515625" style="1" customWidth="1"/>
    <col min="12545" max="12545" width="0" style="1" hidden="1" customWidth="1"/>
    <col min="12546" max="12546" width="17" style="1" customWidth="1"/>
    <col min="12547" max="12547" width="6.28515625" style="1" customWidth="1"/>
    <col min="12548" max="12548" width="0" style="1" hidden="1" customWidth="1"/>
    <col min="12549" max="12549" width="14.28515625" style="1" customWidth="1"/>
    <col min="12550" max="12550" width="7.5703125" style="1" customWidth="1"/>
    <col min="12551" max="12551" width="0" style="1" hidden="1" customWidth="1"/>
    <col min="12552" max="12553" width="14.28515625" style="1" customWidth="1"/>
    <col min="12554" max="12554" width="20.85546875" style="1" customWidth="1"/>
    <col min="12555" max="12555" width="14.42578125" style="1" customWidth="1"/>
    <col min="12556" max="12556" width="15" style="1" customWidth="1"/>
    <col min="12557" max="12557" width="2.7109375" style="1" customWidth="1"/>
    <col min="12558" max="12558" width="11.7109375" style="1" customWidth="1"/>
    <col min="12559" max="12559" width="11.5703125" style="1" customWidth="1"/>
    <col min="12560" max="12560" width="2.28515625" style="1" customWidth="1"/>
    <col min="12561" max="12561" width="41" style="1" customWidth="1"/>
    <col min="12562" max="12562" width="14.28515625" style="1" customWidth="1"/>
    <col min="12563" max="12564" width="11.5703125" style="1" customWidth="1"/>
    <col min="12565" max="12565" width="21.85546875" style="1" customWidth="1"/>
    <col min="12566" max="12757" width="11.42578125" style="1"/>
    <col min="12758" max="12758" width="21.85546875" style="1" customWidth="1"/>
    <col min="12759" max="12759" width="13.85546875" style="1" customWidth="1"/>
    <col min="12760" max="12760" width="38.7109375" style="1" customWidth="1"/>
    <col min="12761" max="12761" width="3" style="1" bestFit="1" customWidth="1"/>
    <col min="12762" max="12762" width="32.28515625" style="1" customWidth="1"/>
    <col min="12763" max="12763" width="46.28515625" style="1" customWidth="1"/>
    <col min="12764" max="12764" width="19" style="1" customWidth="1"/>
    <col min="12765" max="12765" width="0" style="1" hidden="1" customWidth="1"/>
    <col min="12766" max="12766" width="17.7109375" style="1" customWidth="1"/>
    <col min="12767" max="12767" width="0" style="1" hidden="1" customWidth="1"/>
    <col min="12768" max="12768" width="22.28515625" style="1" customWidth="1"/>
    <col min="12769" max="12769" width="5.28515625" style="1" customWidth="1"/>
    <col min="12770" max="12770" width="36.28515625" style="1" customWidth="1"/>
    <col min="12771" max="12771" width="5.7109375" style="1" customWidth="1"/>
    <col min="12772" max="12772" width="0" style="1" hidden="1" customWidth="1"/>
    <col min="12773" max="12773" width="20.7109375" style="1" customWidth="1"/>
    <col min="12774" max="12774" width="4.85546875" style="1" customWidth="1"/>
    <col min="12775" max="12775" width="0" style="1" hidden="1" customWidth="1"/>
    <col min="12776" max="12776" width="24.7109375" style="1" customWidth="1"/>
    <col min="12777" max="12777" width="12.28515625" style="1" customWidth="1"/>
    <col min="12778" max="12778" width="0" style="1" hidden="1" customWidth="1"/>
    <col min="12779" max="12779" width="3.42578125" style="1" customWidth="1"/>
    <col min="12780" max="12780" width="0" style="1" hidden="1" customWidth="1"/>
    <col min="12781" max="12781" width="17.7109375" style="1" customWidth="1"/>
    <col min="12782" max="12782" width="3.42578125" style="1" customWidth="1"/>
    <col min="12783" max="12783" width="0" style="1" hidden="1" customWidth="1"/>
    <col min="12784" max="12784" width="23.7109375" style="1" customWidth="1"/>
    <col min="12785" max="12785" width="10" style="1" customWidth="1"/>
    <col min="12786" max="12786" width="0" style="1" hidden="1" customWidth="1"/>
    <col min="12787" max="12788" width="14.7109375" style="1" customWidth="1"/>
    <col min="12789" max="12789" width="12.85546875" style="1" customWidth="1"/>
    <col min="12790" max="12790" width="3.28515625" style="1" customWidth="1"/>
    <col min="12791" max="12791" width="30.28515625" style="1" customWidth="1"/>
    <col min="12792" max="12792" width="5" style="1" customWidth="1"/>
    <col min="12793" max="12793" width="0" style="1" hidden="1" customWidth="1"/>
    <col min="12794" max="12794" width="14.28515625" style="1" customWidth="1"/>
    <col min="12795" max="12795" width="5.7109375" style="1" customWidth="1"/>
    <col min="12796" max="12796" width="0" style="1" hidden="1" customWidth="1"/>
    <col min="12797" max="12797" width="17.28515625" style="1" customWidth="1"/>
    <col min="12798" max="12798" width="12.7109375" style="1" customWidth="1"/>
    <col min="12799" max="12799" width="0" style="1" hidden="1" customWidth="1"/>
    <col min="12800" max="12800" width="5.28515625" style="1" customWidth="1"/>
    <col min="12801" max="12801" width="0" style="1" hidden="1" customWidth="1"/>
    <col min="12802" max="12802" width="17" style="1" customWidth="1"/>
    <col min="12803" max="12803" width="6.28515625" style="1" customWidth="1"/>
    <col min="12804" max="12804" width="0" style="1" hidden="1" customWidth="1"/>
    <col min="12805" max="12805" width="14.28515625" style="1" customWidth="1"/>
    <col min="12806" max="12806" width="7.5703125" style="1" customWidth="1"/>
    <col min="12807" max="12807" width="0" style="1" hidden="1" customWidth="1"/>
    <col min="12808" max="12809" width="14.28515625" style="1" customWidth="1"/>
    <col min="12810" max="12810" width="20.85546875" style="1" customWidth="1"/>
    <col min="12811" max="12811" width="14.42578125" style="1" customWidth="1"/>
    <col min="12812" max="12812" width="15" style="1" customWidth="1"/>
    <col min="12813" max="12813" width="2.7109375" style="1" customWidth="1"/>
    <col min="12814" max="12814" width="11.7109375" style="1" customWidth="1"/>
    <col min="12815" max="12815" width="11.5703125" style="1" customWidth="1"/>
    <col min="12816" max="12816" width="2.28515625" style="1" customWidth="1"/>
    <col min="12817" max="12817" width="41" style="1" customWidth="1"/>
    <col min="12818" max="12818" width="14.28515625" style="1" customWidth="1"/>
    <col min="12819" max="12820" width="11.5703125" style="1" customWidth="1"/>
    <col min="12821" max="12821" width="21.85546875" style="1" customWidth="1"/>
    <col min="12822" max="13013" width="11.42578125" style="1"/>
    <col min="13014" max="13014" width="21.85546875" style="1" customWidth="1"/>
    <col min="13015" max="13015" width="13.85546875" style="1" customWidth="1"/>
    <col min="13016" max="13016" width="38.7109375" style="1" customWidth="1"/>
    <col min="13017" max="13017" width="3" style="1" bestFit="1" customWidth="1"/>
    <col min="13018" max="13018" width="32.28515625" style="1" customWidth="1"/>
    <col min="13019" max="13019" width="46.28515625" style="1" customWidth="1"/>
    <col min="13020" max="13020" width="19" style="1" customWidth="1"/>
    <col min="13021" max="13021" width="0" style="1" hidden="1" customWidth="1"/>
    <col min="13022" max="13022" width="17.7109375" style="1" customWidth="1"/>
    <col min="13023" max="13023" width="0" style="1" hidden="1" customWidth="1"/>
    <col min="13024" max="13024" width="22.28515625" style="1" customWidth="1"/>
    <col min="13025" max="13025" width="5.28515625" style="1" customWidth="1"/>
    <col min="13026" max="13026" width="36.28515625" style="1" customWidth="1"/>
    <col min="13027" max="13027" width="5.7109375" style="1" customWidth="1"/>
    <col min="13028" max="13028" width="0" style="1" hidden="1" customWidth="1"/>
    <col min="13029" max="13029" width="20.7109375" style="1" customWidth="1"/>
    <col min="13030" max="13030" width="4.85546875" style="1" customWidth="1"/>
    <col min="13031" max="13031" width="0" style="1" hidden="1" customWidth="1"/>
    <col min="13032" max="13032" width="24.7109375" style="1" customWidth="1"/>
    <col min="13033" max="13033" width="12.28515625" style="1" customWidth="1"/>
    <col min="13034" max="13034" width="0" style="1" hidden="1" customWidth="1"/>
    <col min="13035" max="13035" width="3.42578125" style="1" customWidth="1"/>
    <col min="13036" max="13036" width="0" style="1" hidden="1" customWidth="1"/>
    <col min="13037" max="13037" width="17.7109375" style="1" customWidth="1"/>
    <col min="13038" max="13038" width="3.42578125" style="1" customWidth="1"/>
    <col min="13039" max="13039" width="0" style="1" hidden="1" customWidth="1"/>
    <col min="13040" max="13040" width="23.7109375" style="1" customWidth="1"/>
    <col min="13041" max="13041" width="10" style="1" customWidth="1"/>
    <col min="13042" max="13042" width="0" style="1" hidden="1" customWidth="1"/>
    <col min="13043" max="13044" width="14.7109375" style="1" customWidth="1"/>
    <col min="13045" max="13045" width="12.85546875" style="1" customWidth="1"/>
    <col min="13046" max="13046" width="3.28515625" style="1" customWidth="1"/>
    <col min="13047" max="13047" width="30.28515625" style="1" customWidth="1"/>
    <col min="13048" max="13048" width="5" style="1" customWidth="1"/>
    <col min="13049" max="13049" width="0" style="1" hidden="1" customWidth="1"/>
    <col min="13050" max="13050" width="14.28515625" style="1" customWidth="1"/>
    <col min="13051" max="13051" width="5.7109375" style="1" customWidth="1"/>
    <col min="13052" max="13052" width="0" style="1" hidden="1" customWidth="1"/>
    <col min="13053" max="13053" width="17.28515625" style="1" customWidth="1"/>
    <col min="13054" max="13054" width="12.7109375" style="1" customWidth="1"/>
    <col min="13055" max="13055" width="0" style="1" hidden="1" customWidth="1"/>
    <col min="13056" max="13056" width="5.28515625" style="1" customWidth="1"/>
    <col min="13057" max="13057" width="0" style="1" hidden="1" customWidth="1"/>
    <col min="13058" max="13058" width="17" style="1" customWidth="1"/>
    <col min="13059" max="13059" width="6.28515625" style="1" customWidth="1"/>
    <col min="13060" max="13060" width="0" style="1" hidden="1" customWidth="1"/>
    <col min="13061" max="13061" width="14.28515625" style="1" customWidth="1"/>
    <col min="13062" max="13062" width="7.5703125" style="1" customWidth="1"/>
    <col min="13063" max="13063" width="0" style="1" hidden="1" customWidth="1"/>
    <col min="13064" max="13065" width="14.28515625" style="1" customWidth="1"/>
    <col min="13066" max="13066" width="20.85546875" style="1" customWidth="1"/>
    <col min="13067" max="13067" width="14.42578125" style="1" customWidth="1"/>
    <col min="13068" max="13068" width="15" style="1" customWidth="1"/>
    <col min="13069" max="13069" width="2.7109375" style="1" customWidth="1"/>
    <col min="13070" max="13070" width="11.7109375" style="1" customWidth="1"/>
    <col min="13071" max="13071" width="11.5703125" style="1" customWidth="1"/>
    <col min="13072" max="13072" width="2.28515625" style="1" customWidth="1"/>
    <col min="13073" max="13073" width="41" style="1" customWidth="1"/>
    <col min="13074" max="13074" width="14.28515625" style="1" customWidth="1"/>
    <col min="13075" max="13076" width="11.5703125" style="1" customWidth="1"/>
    <col min="13077" max="13077" width="21.85546875" style="1" customWidth="1"/>
    <col min="13078" max="13269" width="11.42578125" style="1"/>
    <col min="13270" max="13270" width="21.85546875" style="1" customWidth="1"/>
    <col min="13271" max="13271" width="13.85546875" style="1" customWidth="1"/>
    <col min="13272" max="13272" width="38.7109375" style="1" customWidth="1"/>
    <col min="13273" max="13273" width="3" style="1" bestFit="1" customWidth="1"/>
    <col min="13274" max="13274" width="32.28515625" style="1" customWidth="1"/>
    <col min="13275" max="13275" width="46.28515625" style="1" customWidth="1"/>
    <col min="13276" max="13276" width="19" style="1" customWidth="1"/>
    <col min="13277" max="13277" width="0" style="1" hidden="1" customWidth="1"/>
    <col min="13278" max="13278" width="17.7109375" style="1" customWidth="1"/>
    <col min="13279" max="13279" width="0" style="1" hidden="1" customWidth="1"/>
    <col min="13280" max="13280" width="22.28515625" style="1" customWidth="1"/>
    <col min="13281" max="13281" width="5.28515625" style="1" customWidth="1"/>
    <col min="13282" max="13282" width="36.28515625" style="1" customWidth="1"/>
    <col min="13283" max="13283" width="5.7109375" style="1" customWidth="1"/>
    <col min="13284" max="13284" width="0" style="1" hidden="1" customWidth="1"/>
    <col min="13285" max="13285" width="20.7109375" style="1" customWidth="1"/>
    <col min="13286" max="13286" width="4.85546875" style="1" customWidth="1"/>
    <col min="13287" max="13287" width="0" style="1" hidden="1" customWidth="1"/>
    <col min="13288" max="13288" width="24.7109375" style="1" customWidth="1"/>
    <col min="13289" max="13289" width="12.28515625" style="1" customWidth="1"/>
    <col min="13290" max="13290" width="0" style="1" hidden="1" customWidth="1"/>
    <col min="13291" max="13291" width="3.42578125" style="1" customWidth="1"/>
    <col min="13292" max="13292" width="0" style="1" hidden="1" customWidth="1"/>
    <col min="13293" max="13293" width="17.7109375" style="1" customWidth="1"/>
    <col min="13294" max="13294" width="3.42578125" style="1" customWidth="1"/>
    <col min="13295" max="13295" width="0" style="1" hidden="1" customWidth="1"/>
    <col min="13296" max="13296" width="23.7109375" style="1" customWidth="1"/>
    <col min="13297" max="13297" width="10" style="1" customWidth="1"/>
    <col min="13298" max="13298" width="0" style="1" hidden="1" customWidth="1"/>
    <col min="13299" max="13300" width="14.7109375" style="1" customWidth="1"/>
    <col min="13301" max="13301" width="12.85546875" style="1" customWidth="1"/>
    <col min="13302" max="13302" width="3.28515625" style="1" customWidth="1"/>
    <col min="13303" max="13303" width="30.28515625" style="1" customWidth="1"/>
    <col min="13304" max="13304" width="5" style="1" customWidth="1"/>
    <col min="13305" max="13305" width="0" style="1" hidden="1" customWidth="1"/>
    <col min="13306" max="13306" width="14.28515625" style="1" customWidth="1"/>
    <col min="13307" max="13307" width="5.7109375" style="1" customWidth="1"/>
    <col min="13308" max="13308" width="0" style="1" hidden="1" customWidth="1"/>
    <col min="13309" max="13309" width="17.28515625" style="1" customWidth="1"/>
    <col min="13310" max="13310" width="12.7109375" style="1" customWidth="1"/>
    <col min="13311" max="13311" width="0" style="1" hidden="1" customWidth="1"/>
    <col min="13312" max="13312" width="5.28515625" style="1" customWidth="1"/>
    <col min="13313" max="13313" width="0" style="1" hidden="1" customWidth="1"/>
    <col min="13314" max="13314" width="17" style="1" customWidth="1"/>
    <col min="13315" max="13315" width="6.28515625" style="1" customWidth="1"/>
    <col min="13316" max="13316" width="0" style="1" hidden="1" customWidth="1"/>
    <col min="13317" max="13317" width="14.28515625" style="1" customWidth="1"/>
    <col min="13318" max="13318" width="7.5703125" style="1" customWidth="1"/>
    <col min="13319" max="13319" width="0" style="1" hidden="1" customWidth="1"/>
    <col min="13320" max="13321" width="14.28515625" style="1" customWidth="1"/>
    <col min="13322" max="13322" width="20.85546875" style="1" customWidth="1"/>
    <col min="13323" max="13323" width="14.42578125" style="1" customWidth="1"/>
    <col min="13324" max="13324" width="15" style="1" customWidth="1"/>
    <col min="13325" max="13325" width="2.7109375" style="1" customWidth="1"/>
    <col min="13326" max="13326" width="11.7109375" style="1" customWidth="1"/>
    <col min="13327" max="13327" width="11.5703125" style="1" customWidth="1"/>
    <col min="13328" max="13328" width="2.28515625" style="1" customWidth="1"/>
    <col min="13329" max="13329" width="41" style="1" customWidth="1"/>
    <col min="13330" max="13330" width="14.28515625" style="1" customWidth="1"/>
    <col min="13331" max="13332" width="11.5703125" style="1" customWidth="1"/>
    <col min="13333" max="13333" width="21.85546875" style="1" customWidth="1"/>
    <col min="13334" max="13525" width="11.42578125" style="1"/>
    <col min="13526" max="13526" width="21.85546875" style="1" customWidth="1"/>
    <col min="13527" max="13527" width="13.85546875" style="1" customWidth="1"/>
    <col min="13528" max="13528" width="38.7109375" style="1" customWidth="1"/>
    <col min="13529" max="13529" width="3" style="1" bestFit="1" customWidth="1"/>
    <col min="13530" max="13530" width="32.28515625" style="1" customWidth="1"/>
    <col min="13531" max="13531" width="46.28515625" style="1" customWidth="1"/>
    <col min="13532" max="13532" width="19" style="1" customWidth="1"/>
    <col min="13533" max="13533" width="0" style="1" hidden="1" customWidth="1"/>
    <col min="13534" max="13534" width="17.7109375" style="1" customWidth="1"/>
    <col min="13535" max="13535" width="0" style="1" hidden="1" customWidth="1"/>
    <col min="13536" max="13536" width="22.28515625" style="1" customWidth="1"/>
    <col min="13537" max="13537" width="5.28515625" style="1" customWidth="1"/>
    <col min="13538" max="13538" width="36.28515625" style="1" customWidth="1"/>
    <col min="13539" max="13539" width="5.7109375" style="1" customWidth="1"/>
    <col min="13540" max="13540" width="0" style="1" hidden="1" customWidth="1"/>
    <col min="13541" max="13541" width="20.7109375" style="1" customWidth="1"/>
    <col min="13542" max="13542" width="4.85546875" style="1" customWidth="1"/>
    <col min="13543" max="13543" width="0" style="1" hidden="1" customWidth="1"/>
    <col min="13544" max="13544" width="24.7109375" style="1" customWidth="1"/>
    <col min="13545" max="13545" width="12.28515625" style="1" customWidth="1"/>
    <col min="13546" max="13546" width="0" style="1" hidden="1" customWidth="1"/>
    <col min="13547" max="13547" width="3.42578125" style="1" customWidth="1"/>
    <col min="13548" max="13548" width="0" style="1" hidden="1" customWidth="1"/>
    <col min="13549" max="13549" width="17.7109375" style="1" customWidth="1"/>
    <col min="13550" max="13550" width="3.42578125" style="1" customWidth="1"/>
    <col min="13551" max="13551" width="0" style="1" hidden="1" customWidth="1"/>
    <col min="13552" max="13552" width="23.7109375" style="1" customWidth="1"/>
    <col min="13553" max="13553" width="10" style="1" customWidth="1"/>
    <col min="13554" max="13554" width="0" style="1" hidden="1" customWidth="1"/>
    <col min="13555" max="13556" width="14.7109375" style="1" customWidth="1"/>
    <col min="13557" max="13557" width="12.85546875" style="1" customWidth="1"/>
    <col min="13558" max="13558" width="3.28515625" style="1" customWidth="1"/>
    <col min="13559" max="13559" width="30.28515625" style="1" customWidth="1"/>
    <col min="13560" max="13560" width="5" style="1" customWidth="1"/>
    <col min="13561" max="13561" width="0" style="1" hidden="1" customWidth="1"/>
    <col min="13562" max="13562" width="14.28515625" style="1" customWidth="1"/>
    <col min="13563" max="13563" width="5.7109375" style="1" customWidth="1"/>
    <col min="13564" max="13564" width="0" style="1" hidden="1" customWidth="1"/>
    <col min="13565" max="13565" width="17.28515625" style="1" customWidth="1"/>
    <col min="13566" max="13566" width="12.7109375" style="1" customWidth="1"/>
    <col min="13567" max="13567" width="0" style="1" hidden="1" customWidth="1"/>
    <col min="13568" max="13568" width="5.28515625" style="1" customWidth="1"/>
    <col min="13569" max="13569" width="0" style="1" hidden="1" customWidth="1"/>
    <col min="13570" max="13570" width="17" style="1" customWidth="1"/>
    <col min="13571" max="13571" width="6.28515625" style="1" customWidth="1"/>
    <col min="13572" max="13572" width="0" style="1" hidden="1" customWidth="1"/>
    <col min="13573" max="13573" width="14.28515625" style="1" customWidth="1"/>
    <col min="13574" max="13574" width="7.5703125" style="1" customWidth="1"/>
    <col min="13575" max="13575" width="0" style="1" hidden="1" customWidth="1"/>
    <col min="13576" max="13577" width="14.28515625" style="1" customWidth="1"/>
    <col min="13578" max="13578" width="20.85546875" style="1" customWidth="1"/>
    <col min="13579" max="13579" width="14.42578125" style="1" customWidth="1"/>
    <col min="13580" max="13580" width="15" style="1" customWidth="1"/>
    <col min="13581" max="13581" width="2.7109375" style="1" customWidth="1"/>
    <col min="13582" max="13582" width="11.7109375" style="1" customWidth="1"/>
    <col min="13583" max="13583" width="11.5703125" style="1" customWidth="1"/>
    <col min="13584" max="13584" width="2.28515625" style="1" customWidth="1"/>
    <col min="13585" max="13585" width="41" style="1" customWidth="1"/>
    <col min="13586" max="13586" width="14.28515625" style="1" customWidth="1"/>
    <col min="13587" max="13588" width="11.5703125" style="1" customWidth="1"/>
    <col min="13589" max="13589" width="21.85546875" style="1" customWidth="1"/>
    <col min="13590" max="13781" width="11.42578125" style="1"/>
    <col min="13782" max="13782" width="21.85546875" style="1" customWidth="1"/>
    <col min="13783" max="13783" width="13.85546875" style="1" customWidth="1"/>
    <col min="13784" max="13784" width="38.7109375" style="1" customWidth="1"/>
    <col min="13785" max="13785" width="3" style="1" bestFit="1" customWidth="1"/>
    <col min="13786" max="13786" width="32.28515625" style="1" customWidth="1"/>
    <col min="13787" max="13787" width="46.28515625" style="1" customWidth="1"/>
    <col min="13788" max="13788" width="19" style="1" customWidth="1"/>
    <col min="13789" max="13789" width="0" style="1" hidden="1" customWidth="1"/>
    <col min="13790" max="13790" width="17.7109375" style="1" customWidth="1"/>
    <col min="13791" max="13791" width="0" style="1" hidden="1" customWidth="1"/>
    <col min="13792" max="13792" width="22.28515625" style="1" customWidth="1"/>
    <col min="13793" max="13793" width="5.28515625" style="1" customWidth="1"/>
    <col min="13794" max="13794" width="36.28515625" style="1" customWidth="1"/>
    <col min="13795" max="13795" width="5.7109375" style="1" customWidth="1"/>
    <col min="13796" max="13796" width="0" style="1" hidden="1" customWidth="1"/>
    <col min="13797" max="13797" width="20.7109375" style="1" customWidth="1"/>
    <col min="13798" max="13798" width="4.85546875" style="1" customWidth="1"/>
    <col min="13799" max="13799" width="0" style="1" hidden="1" customWidth="1"/>
    <col min="13800" max="13800" width="24.7109375" style="1" customWidth="1"/>
    <col min="13801" max="13801" width="12.28515625" style="1" customWidth="1"/>
    <col min="13802" max="13802" width="0" style="1" hidden="1" customWidth="1"/>
    <col min="13803" max="13803" width="3.42578125" style="1" customWidth="1"/>
    <col min="13804" max="13804" width="0" style="1" hidden="1" customWidth="1"/>
    <col min="13805" max="13805" width="17.7109375" style="1" customWidth="1"/>
    <col min="13806" max="13806" width="3.42578125" style="1" customWidth="1"/>
    <col min="13807" max="13807" width="0" style="1" hidden="1" customWidth="1"/>
    <col min="13808" max="13808" width="23.7109375" style="1" customWidth="1"/>
    <col min="13809" max="13809" width="10" style="1" customWidth="1"/>
    <col min="13810" max="13810" width="0" style="1" hidden="1" customWidth="1"/>
    <col min="13811" max="13812" width="14.7109375" style="1" customWidth="1"/>
    <col min="13813" max="13813" width="12.85546875" style="1" customWidth="1"/>
    <col min="13814" max="13814" width="3.28515625" style="1" customWidth="1"/>
    <col min="13815" max="13815" width="30.28515625" style="1" customWidth="1"/>
    <col min="13816" max="13816" width="5" style="1" customWidth="1"/>
    <col min="13817" max="13817" width="0" style="1" hidden="1" customWidth="1"/>
    <col min="13818" max="13818" width="14.28515625" style="1" customWidth="1"/>
    <col min="13819" max="13819" width="5.7109375" style="1" customWidth="1"/>
    <col min="13820" max="13820" width="0" style="1" hidden="1" customWidth="1"/>
    <col min="13821" max="13821" width="17.28515625" style="1" customWidth="1"/>
    <col min="13822" max="13822" width="12.7109375" style="1" customWidth="1"/>
    <col min="13823" max="13823" width="0" style="1" hidden="1" customWidth="1"/>
    <col min="13824" max="13824" width="5.28515625" style="1" customWidth="1"/>
    <col min="13825" max="13825" width="0" style="1" hidden="1" customWidth="1"/>
    <col min="13826" max="13826" width="17" style="1" customWidth="1"/>
    <col min="13827" max="13827" width="6.28515625" style="1" customWidth="1"/>
    <col min="13828" max="13828" width="0" style="1" hidden="1" customWidth="1"/>
    <col min="13829" max="13829" width="14.28515625" style="1" customWidth="1"/>
    <col min="13830" max="13830" width="7.5703125" style="1" customWidth="1"/>
    <col min="13831" max="13831" width="0" style="1" hidden="1" customWidth="1"/>
    <col min="13832" max="13833" width="14.28515625" style="1" customWidth="1"/>
    <col min="13834" max="13834" width="20.85546875" style="1" customWidth="1"/>
    <col min="13835" max="13835" width="14.42578125" style="1" customWidth="1"/>
    <col min="13836" max="13836" width="15" style="1" customWidth="1"/>
    <col min="13837" max="13837" width="2.7109375" style="1" customWidth="1"/>
    <col min="13838" max="13838" width="11.7109375" style="1" customWidth="1"/>
    <col min="13839" max="13839" width="11.5703125" style="1" customWidth="1"/>
    <col min="13840" max="13840" width="2.28515625" style="1" customWidth="1"/>
    <col min="13841" max="13841" width="41" style="1" customWidth="1"/>
    <col min="13842" max="13842" width="14.28515625" style="1" customWidth="1"/>
    <col min="13843" max="13844" width="11.5703125" style="1" customWidth="1"/>
    <col min="13845" max="13845" width="21.85546875" style="1" customWidth="1"/>
    <col min="13846" max="14037" width="11.42578125" style="1"/>
    <col min="14038" max="14038" width="21.85546875" style="1" customWidth="1"/>
    <col min="14039" max="14039" width="13.85546875" style="1" customWidth="1"/>
    <col min="14040" max="14040" width="38.7109375" style="1" customWidth="1"/>
    <col min="14041" max="14041" width="3" style="1" bestFit="1" customWidth="1"/>
    <col min="14042" max="14042" width="32.28515625" style="1" customWidth="1"/>
    <col min="14043" max="14043" width="46.28515625" style="1" customWidth="1"/>
    <col min="14044" max="14044" width="19" style="1" customWidth="1"/>
    <col min="14045" max="14045" width="0" style="1" hidden="1" customWidth="1"/>
    <col min="14046" max="14046" width="17.7109375" style="1" customWidth="1"/>
    <col min="14047" max="14047" width="0" style="1" hidden="1" customWidth="1"/>
    <col min="14048" max="14048" width="22.28515625" style="1" customWidth="1"/>
    <col min="14049" max="14049" width="5.28515625" style="1" customWidth="1"/>
    <col min="14050" max="14050" width="36.28515625" style="1" customWidth="1"/>
    <col min="14051" max="14051" width="5.7109375" style="1" customWidth="1"/>
    <col min="14052" max="14052" width="0" style="1" hidden="1" customWidth="1"/>
    <col min="14053" max="14053" width="20.7109375" style="1" customWidth="1"/>
    <col min="14054" max="14054" width="4.85546875" style="1" customWidth="1"/>
    <col min="14055" max="14055" width="0" style="1" hidden="1" customWidth="1"/>
    <col min="14056" max="14056" width="24.7109375" style="1" customWidth="1"/>
    <col min="14057" max="14057" width="12.28515625" style="1" customWidth="1"/>
    <col min="14058" max="14058" width="0" style="1" hidden="1" customWidth="1"/>
    <col min="14059" max="14059" width="3.42578125" style="1" customWidth="1"/>
    <col min="14060" max="14060" width="0" style="1" hidden="1" customWidth="1"/>
    <col min="14061" max="14061" width="17.7109375" style="1" customWidth="1"/>
    <col min="14062" max="14062" width="3.42578125" style="1" customWidth="1"/>
    <col min="14063" max="14063" width="0" style="1" hidden="1" customWidth="1"/>
    <col min="14064" max="14064" width="23.7109375" style="1" customWidth="1"/>
    <col min="14065" max="14065" width="10" style="1" customWidth="1"/>
    <col min="14066" max="14066" width="0" style="1" hidden="1" customWidth="1"/>
    <col min="14067" max="14068" width="14.7109375" style="1" customWidth="1"/>
    <col min="14069" max="14069" width="12.85546875" style="1" customWidth="1"/>
    <col min="14070" max="14070" width="3.28515625" style="1" customWidth="1"/>
    <col min="14071" max="14071" width="30.28515625" style="1" customWidth="1"/>
    <col min="14072" max="14072" width="5" style="1" customWidth="1"/>
    <col min="14073" max="14073" width="0" style="1" hidden="1" customWidth="1"/>
    <col min="14074" max="14074" width="14.28515625" style="1" customWidth="1"/>
    <col min="14075" max="14075" width="5.7109375" style="1" customWidth="1"/>
    <col min="14076" max="14076" width="0" style="1" hidden="1" customWidth="1"/>
    <col min="14077" max="14077" width="17.28515625" style="1" customWidth="1"/>
    <col min="14078" max="14078" width="12.7109375" style="1" customWidth="1"/>
    <col min="14079" max="14079" width="0" style="1" hidden="1" customWidth="1"/>
    <col min="14080" max="14080" width="5.28515625" style="1" customWidth="1"/>
    <col min="14081" max="14081" width="0" style="1" hidden="1" customWidth="1"/>
    <col min="14082" max="14082" width="17" style="1" customWidth="1"/>
    <col min="14083" max="14083" width="6.28515625" style="1" customWidth="1"/>
    <col min="14084" max="14084" width="0" style="1" hidden="1" customWidth="1"/>
    <col min="14085" max="14085" width="14.28515625" style="1" customWidth="1"/>
    <col min="14086" max="14086" width="7.5703125" style="1" customWidth="1"/>
    <col min="14087" max="14087" width="0" style="1" hidden="1" customWidth="1"/>
    <col min="14088" max="14089" width="14.28515625" style="1" customWidth="1"/>
    <col min="14090" max="14090" width="20.85546875" style="1" customWidth="1"/>
    <col min="14091" max="14091" width="14.42578125" style="1" customWidth="1"/>
    <col min="14092" max="14092" width="15" style="1" customWidth="1"/>
    <col min="14093" max="14093" width="2.7109375" style="1" customWidth="1"/>
    <col min="14094" max="14094" width="11.7109375" style="1" customWidth="1"/>
    <col min="14095" max="14095" width="11.5703125" style="1" customWidth="1"/>
    <col min="14096" max="14096" width="2.28515625" style="1" customWidth="1"/>
    <col min="14097" max="14097" width="41" style="1" customWidth="1"/>
    <col min="14098" max="14098" width="14.28515625" style="1" customWidth="1"/>
    <col min="14099" max="14100" width="11.5703125" style="1" customWidth="1"/>
    <col min="14101" max="14101" width="21.85546875" style="1" customWidth="1"/>
    <col min="14102" max="14293" width="11.42578125" style="1"/>
    <col min="14294" max="14294" width="21.85546875" style="1" customWidth="1"/>
    <col min="14295" max="14295" width="13.85546875" style="1" customWidth="1"/>
    <col min="14296" max="14296" width="38.7109375" style="1" customWidth="1"/>
    <col min="14297" max="14297" width="3" style="1" bestFit="1" customWidth="1"/>
    <col min="14298" max="14298" width="32.28515625" style="1" customWidth="1"/>
    <col min="14299" max="14299" width="46.28515625" style="1" customWidth="1"/>
    <col min="14300" max="14300" width="19" style="1" customWidth="1"/>
    <col min="14301" max="14301" width="0" style="1" hidden="1" customWidth="1"/>
    <col min="14302" max="14302" width="17.7109375" style="1" customWidth="1"/>
    <col min="14303" max="14303" width="0" style="1" hidden="1" customWidth="1"/>
    <col min="14304" max="14304" width="22.28515625" style="1" customWidth="1"/>
    <col min="14305" max="14305" width="5.28515625" style="1" customWidth="1"/>
    <col min="14306" max="14306" width="36.28515625" style="1" customWidth="1"/>
    <col min="14307" max="14307" width="5.7109375" style="1" customWidth="1"/>
    <col min="14308" max="14308" width="0" style="1" hidden="1" customWidth="1"/>
    <col min="14309" max="14309" width="20.7109375" style="1" customWidth="1"/>
    <col min="14310" max="14310" width="4.85546875" style="1" customWidth="1"/>
    <col min="14311" max="14311" width="0" style="1" hidden="1" customWidth="1"/>
    <col min="14312" max="14312" width="24.7109375" style="1" customWidth="1"/>
    <col min="14313" max="14313" width="12.28515625" style="1" customWidth="1"/>
    <col min="14314" max="14314" width="0" style="1" hidden="1" customWidth="1"/>
    <col min="14315" max="14315" width="3.42578125" style="1" customWidth="1"/>
    <col min="14316" max="14316" width="0" style="1" hidden="1" customWidth="1"/>
    <col min="14317" max="14317" width="17.7109375" style="1" customWidth="1"/>
    <col min="14318" max="14318" width="3.42578125" style="1" customWidth="1"/>
    <col min="14319" max="14319" width="0" style="1" hidden="1" customWidth="1"/>
    <col min="14320" max="14320" width="23.7109375" style="1" customWidth="1"/>
    <col min="14321" max="14321" width="10" style="1" customWidth="1"/>
    <col min="14322" max="14322" width="0" style="1" hidden="1" customWidth="1"/>
    <col min="14323" max="14324" width="14.7109375" style="1" customWidth="1"/>
    <col min="14325" max="14325" width="12.85546875" style="1" customWidth="1"/>
    <col min="14326" max="14326" width="3.28515625" style="1" customWidth="1"/>
    <col min="14327" max="14327" width="30.28515625" style="1" customWidth="1"/>
    <col min="14328" max="14328" width="5" style="1" customWidth="1"/>
    <col min="14329" max="14329" width="0" style="1" hidden="1" customWidth="1"/>
    <col min="14330" max="14330" width="14.28515625" style="1" customWidth="1"/>
    <col min="14331" max="14331" width="5.7109375" style="1" customWidth="1"/>
    <col min="14332" max="14332" width="0" style="1" hidden="1" customWidth="1"/>
    <col min="14333" max="14333" width="17.28515625" style="1" customWidth="1"/>
    <col min="14334" max="14334" width="12.7109375" style="1" customWidth="1"/>
    <col min="14335" max="14335" width="0" style="1" hidden="1" customWidth="1"/>
    <col min="14336" max="14336" width="5.28515625" style="1" customWidth="1"/>
    <col min="14337" max="14337" width="0" style="1" hidden="1" customWidth="1"/>
    <col min="14338" max="14338" width="17" style="1" customWidth="1"/>
    <col min="14339" max="14339" width="6.28515625" style="1" customWidth="1"/>
    <col min="14340" max="14340" width="0" style="1" hidden="1" customWidth="1"/>
    <col min="14341" max="14341" width="14.28515625" style="1" customWidth="1"/>
    <col min="14342" max="14342" width="7.5703125" style="1" customWidth="1"/>
    <col min="14343" max="14343" width="0" style="1" hidden="1" customWidth="1"/>
    <col min="14344" max="14345" width="14.28515625" style="1" customWidth="1"/>
    <col min="14346" max="14346" width="20.85546875" style="1" customWidth="1"/>
    <col min="14347" max="14347" width="14.42578125" style="1" customWidth="1"/>
    <col min="14348" max="14348" width="15" style="1" customWidth="1"/>
    <col min="14349" max="14349" width="2.7109375" style="1" customWidth="1"/>
    <col min="14350" max="14350" width="11.7109375" style="1" customWidth="1"/>
    <col min="14351" max="14351" width="11.5703125" style="1" customWidth="1"/>
    <col min="14352" max="14352" width="2.28515625" style="1" customWidth="1"/>
    <col min="14353" max="14353" width="41" style="1" customWidth="1"/>
    <col min="14354" max="14354" width="14.28515625" style="1" customWidth="1"/>
    <col min="14355" max="14356" width="11.5703125" style="1" customWidth="1"/>
    <col min="14357" max="14357" width="21.85546875" style="1" customWidth="1"/>
    <col min="14358" max="14549" width="11.42578125" style="1"/>
    <col min="14550" max="14550" width="21.85546875" style="1" customWidth="1"/>
    <col min="14551" max="14551" width="13.85546875" style="1" customWidth="1"/>
    <col min="14552" max="14552" width="38.7109375" style="1" customWidth="1"/>
    <col min="14553" max="14553" width="3" style="1" bestFit="1" customWidth="1"/>
    <col min="14554" max="14554" width="32.28515625" style="1" customWidth="1"/>
    <col min="14555" max="14555" width="46.28515625" style="1" customWidth="1"/>
    <col min="14556" max="14556" width="19" style="1" customWidth="1"/>
    <col min="14557" max="14557" width="0" style="1" hidden="1" customWidth="1"/>
    <col min="14558" max="14558" width="17.7109375" style="1" customWidth="1"/>
    <col min="14559" max="14559" width="0" style="1" hidden="1" customWidth="1"/>
    <col min="14560" max="14560" width="22.28515625" style="1" customWidth="1"/>
    <col min="14561" max="14561" width="5.28515625" style="1" customWidth="1"/>
    <col min="14562" max="14562" width="36.28515625" style="1" customWidth="1"/>
    <col min="14563" max="14563" width="5.7109375" style="1" customWidth="1"/>
    <col min="14564" max="14564" width="0" style="1" hidden="1" customWidth="1"/>
    <col min="14565" max="14565" width="20.7109375" style="1" customWidth="1"/>
    <col min="14566" max="14566" width="4.85546875" style="1" customWidth="1"/>
    <col min="14567" max="14567" width="0" style="1" hidden="1" customWidth="1"/>
    <col min="14568" max="14568" width="24.7109375" style="1" customWidth="1"/>
    <col min="14569" max="14569" width="12.28515625" style="1" customWidth="1"/>
    <col min="14570" max="14570" width="0" style="1" hidden="1" customWidth="1"/>
    <col min="14571" max="14571" width="3.42578125" style="1" customWidth="1"/>
    <col min="14572" max="14572" width="0" style="1" hidden="1" customWidth="1"/>
    <col min="14573" max="14573" width="17.7109375" style="1" customWidth="1"/>
    <col min="14574" max="14574" width="3.42578125" style="1" customWidth="1"/>
    <col min="14575" max="14575" width="0" style="1" hidden="1" customWidth="1"/>
    <col min="14576" max="14576" width="23.7109375" style="1" customWidth="1"/>
    <col min="14577" max="14577" width="10" style="1" customWidth="1"/>
    <col min="14578" max="14578" width="0" style="1" hidden="1" customWidth="1"/>
    <col min="14579" max="14580" width="14.7109375" style="1" customWidth="1"/>
    <col min="14581" max="14581" width="12.85546875" style="1" customWidth="1"/>
    <col min="14582" max="14582" width="3.28515625" style="1" customWidth="1"/>
    <col min="14583" max="14583" width="30.28515625" style="1" customWidth="1"/>
    <col min="14584" max="14584" width="5" style="1" customWidth="1"/>
    <col min="14585" max="14585" width="0" style="1" hidden="1" customWidth="1"/>
    <col min="14586" max="14586" width="14.28515625" style="1" customWidth="1"/>
    <col min="14587" max="14587" width="5.7109375" style="1" customWidth="1"/>
    <col min="14588" max="14588" width="0" style="1" hidden="1" customWidth="1"/>
    <col min="14589" max="14589" width="17.28515625" style="1" customWidth="1"/>
    <col min="14590" max="14590" width="12.7109375" style="1" customWidth="1"/>
    <col min="14591" max="14591" width="0" style="1" hidden="1" customWidth="1"/>
    <col min="14592" max="14592" width="5.28515625" style="1" customWidth="1"/>
    <col min="14593" max="14593" width="0" style="1" hidden="1" customWidth="1"/>
    <col min="14594" max="14594" width="17" style="1" customWidth="1"/>
    <col min="14595" max="14595" width="6.28515625" style="1" customWidth="1"/>
    <col min="14596" max="14596" width="0" style="1" hidden="1" customWidth="1"/>
    <col min="14597" max="14597" width="14.28515625" style="1" customWidth="1"/>
    <col min="14598" max="14598" width="7.5703125" style="1" customWidth="1"/>
    <col min="14599" max="14599" width="0" style="1" hidden="1" customWidth="1"/>
    <col min="14600" max="14601" width="14.28515625" style="1" customWidth="1"/>
    <col min="14602" max="14602" width="20.85546875" style="1" customWidth="1"/>
    <col min="14603" max="14603" width="14.42578125" style="1" customWidth="1"/>
    <col min="14604" max="14604" width="15" style="1" customWidth="1"/>
    <col min="14605" max="14605" width="2.7109375" style="1" customWidth="1"/>
    <col min="14606" max="14606" width="11.7109375" style="1" customWidth="1"/>
    <col min="14607" max="14607" width="11.5703125" style="1" customWidth="1"/>
    <col min="14608" max="14608" width="2.28515625" style="1" customWidth="1"/>
    <col min="14609" max="14609" width="41" style="1" customWidth="1"/>
    <col min="14610" max="14610" width="14.28515625" style="1" customWidth="1"/>
    <col min="14611" max="14612" width="11.5703125" style="1" customWidth="1"/>
    <col min="14613" max="14613" width="21.85546875" style="1" customWidth="1"/>
    <col min="14614" max="14805" width="11.42578125" style="1"/>
    <col min="14806" max="14806" width="21.85546875" style="1" customWidth="1"/>
    <col min="14807" max="14807" width="13.85546875" style="1" customWidth="1"/>
    <col min="14808" max="14808" width="38.7109375" style="1" customWidth="1"/>
    <col min="14809" max="14809" width="3" style="1" bestFit="1" customWidth="1"/>
    <col min="14810" max="14810" width="32.28515625" style="1" customWidth="1"/>
    <col min="14811" max="14811" width="46.28515625" style="1" customWidth="1"/>
    <col min="14812" max="14812" width="19" style="1" customWidth="1"/>
    <col min="14813" max="14813" width="0" style="1" hidden="1" customWidth="1"/>
    <col min="14814" max="14814" width="17.7109375" style="1" customWidth="1"/>
    <col min="14815" max="14815" width="0" style="1" hidden="1" customWidth="1"/>
    <col min="14816" max="14816" width="22.28515625" style="1" customWidth="1"/>
    <col min="14817" max="14817" width="5.28515625" style="1" customWidth="1"/>
    <col min="14818" max="14818" width="36.28515625" style="1" customWidth="1"/>
    <col min="14819" max="14819" width="5.7109375" style="1" customWidth="1"/>
    <col min="14820" max="14820" width="0" style="1" hidden="1" customWidth="1"/>
    <col min="14821" max="14821" width="20.7109375" style="1" customWidth="1"/>
    <col min="14822" max="14822" width="4.85546875" style="1" customWidth="1"/>
    <col min="14823" max="14823" width="0" style="1" hidden="1" customWidth="1"/>
    <col min="14824" max="14824" width="24.7109375" style="1" customWidth="1"/>
    <col min="14825" max="14825" width="12.28515625" style="1" customWidth="1"/>
    <col min="14826" max="14826" width="0" style="1" hidden="1" customWidth="1"/>
    <col min="14827" max="14827" width="3.42578125" style="1" customWidth="1"/>
    <col min="14828" max="14828" width="0" style="1" hidden="1" customWidth="1"/>
    <col min="14829" max="14829" width="17.7109375" style="1" customWidth="1"/>
    <col min="14830" max="14830" width="3.42578125" style="1" customWidth="1"/>
    <col min="14831" max="14831" width="0" style="1" hidden="1" customWidth="1"/>
    <col min="14832" max="14832" width="23.7109375" style="1" customWidth="1"/>
    <col min="14833" max="14833" width="10" style="1" customWidth="1"/>
    <col min="14834" max="14834" width="0" style="1" hidden="1" customWidth="1"/>
    <col min="14835" max="14836" width="14.7109375" style="1" customWidth="1"/>
    <col min="14837" max="14837" width="12.85546875" style="1" customWidth="1"/>
    <col min="14838" max="14838" width="3.28515625" style="1" customWidth="1"/>
    <col min="14839" max="14839" width="30.28515625" style="1" customWidth="1"/>
    <col min="14840" max="14840" width="5" style="1" customWidth="1"/>
    <col min="14841" max="14841" width="0" style="1" hidden="1" customWidth="1"/>
    <col min="14842" max="14842" width="14.28515625" style="1" customWidth="1"/>
    <col min="14843" max="14843" width="5.7109375" style="1" customWidth="1"/>
    <col min="14844" max="14844" width="0" style="1" hidden="1" customWidth="1"/>
    <col min="14845" max="14845" width="17.28515625" style="1" customWidth="1"/>
    <col min="14846" max="14846" width="12.7109375" style="1" customWidth="1"/>
    <col min="14847" max="14847" width="0" style="1" hidden="1" customWidth="1"/>
    <col min="14848" max="14848" width="5.28515625" style="1" customWidth="1"/>
    <col min="14849" max="14849" width="0" style="1" hidden="1" customWidth="1"/>
    <col min="14850" max="14850" width="17" style="1" customWidth="1"/>
    <col min="14851" max="14851" width="6.28515625" style="1" customWidth="1"/>
    <col min="14852" max="14852" width="0" style="1" hidden="1" customWidth="1"/>
    <col min="14853" max="14853" width="14.28515625" style="1" customWidth="1"/>
    <col min="14854" max="14854" width="7.5703125" style="1" customWidth="1"/>
    <col min="14855" max="14855" width="0" style="1" hidden="1" customWidth="1"/>
    <col min="14856" max="14857" width="14.28515625" style="1" customWidth="1"/>
    <col min="14858" max="14858" width="20.85546875" style="1" customWidth="1"/>
    <col min="14859" max="14859" width="14.42578125" style="1" customWidth="1"/>
    <col min="14860" max="14860" width="15" style="1" customWidth="1"/>
    <col min="14861" max="14861" width="2.7109375" style="1" customWidth="1"/>
    <col min="14862" max="14862" width="11.7109375" style="1" customWidth="1"/>
    <col min="14863" max="14863" width="11.5703125" style="1" customWidth="1"/>
    <col min="14864" max="14864" width="2.28515625" style="1" customWidth="1"/>
    <col min="14865" max="14865" width="41" style="1" customWidth="1"/>
    <col min="14866" max="14866" width="14.28515625" style="1" customWidth="1"/>
    <col min="14867" max="14868" width="11.5703125" style="1" customWidth="1"/>
    <col min="14869" max="14869" width="21.85546875" style="1" customWidth="1"/>
    <col min="14870" max="15061" width="11.42578125" style="1"/>
    <col min="15062" max="15062" width="21.85546875" style="1" customWidth="1"/>
    <col min="15063" max="15063" width="13.85546875" style="1" customWidth="1"/>
    <col min="15064" max="15064" width="38.7109375" style="1" customWidth="1"/>
    <col min="15065" max="15065" width="3" style="1" bestFit="1" customWidth="1"/>
    <col min="15066" max="15066" width="32.28515625" style="1" customWidth="1"/>
    <col min="15067" max="15067" width="46.28515625" style="1" customWidth="1"/>
    <col min="15068" max="15068" width="19" style="1" customWidth="1"/>
    <col min="15069" max="15069" width="0" style="1" hidden="1" customWidth="1"/>
    <col min="15070" max="15070" width="17.7109375" style="1" customWidth="1"/>
    <col min="15071" max="15071" width="0" style="1" hidden="1" customWidth="1"/>
    <col min="15072" max="15072" width="22.28515625" style="1" customWidth="1"/>
    <col min="15073" max="15073" width="5.28515625" style="1" customWidth="1"/>
    <col min="15074" max="15074" width="36.28515625" style="1" customWidth="1"/>
    <col min="15075" max="15075" width="5.7109375" style="1" customWidth="1"/>
    <col min="15076" max="15076" width="0" style="1" hidden="1" customWidth="1"/>
    <col min="15077" max="15077" width="20.7109375" style="1" customWidth="1"/>
    <col min="15078" max="15078" width="4.85546875" style="1" customWidth="1"/>
    <col min="15079" max="15079" width="0" style="1" hidden="1" customWidth="1"/>
    <col min="15080" max="15080" width="24.7109375" style="1" customWidth="1"/>
    <col min="15081" max="15081" width="12.28515625" style="1" customWidth="1"/>
    <col min="15082" max="15082" width="0" style="1" hidden="1" customWidth="1"/>
    <col min="15083" max="15083" width="3.42578125" style="1" customWidth="1"/>
    <col min="15084" max="15084" width="0" style="1" hidden="1" customWidth="1"/>
    <col min="15085" max="15085" width="17.7109375" style="1" customWidth="1"/>
    <col min="15086" max="15086" width="3.42578125" style="1" customWidth="1"/>
    <col min="15087" max="15087" width="0" style="1" hidden="1" customWidth="1"/>
    <col min="15088" max="15088" width="23.7109375" style="1" customWidth="1"/>
    <col min="15089" max="15089" width="10" style="1" customWidth="1"/>
    <col min="15090" max="15090" width="0" style="1" hidden="1" customWidth="1"/>
    <col min="15091" max="15092" width="14.7109375" style="1" customWidth="1"/>
    <col min="15093" max="15093" width="12.85546875" style="1" customWidth="1"/>
    <col min="15094" max="15094" width="3.28515625" style="1" customWidth="1"/>
    <col min="15095" max="15095" width="30.28515625" style="1" customWidth="1"/>
    <col min="15096" max="15096" width="5" style="1" customWidth="1"/>
    <col min="15097" max="15097" width="0" style="1" hidden="1" customWidth="1"/>
    <col min="15098" max="15098" width="14.28515625" style="1" customWidth="1"/>
    <col min="15099" max="15099" width="5.7109375" style="1" customWidth="1"/>
    <col min="15100" max="15100" width="0" style="1" hidden="1" customWidth="1"/>
    <col min="15101" max="15101" width="17.28515625" style="1" customWidth="1"/>
    <col min="15102" max="15102" width="12.7109375" style="1" customWidth="1"/>
    <col min="15103" max="15103" width="0" style="1" hidden="1" customWidth="1"/>
    <col min="15104" max="15104" width="5.28515625" style="1" customWidth="1"/>
    <col min="15105" max="15105" width="0" style="1" hidden="1" customWidth="1"/>
    <col min="15106" max="15106" width="17" style="1" customWidth="1"/>
    <col min="15107" max="15107" width="6.28515625" style="1" customWidth="1"/>
    <col min="15108" max="15108" width="0" style="1" hidden="1" customWidth="1"/>
    <col min="15109" max="15109" width="14.28515625" style="1" customWidth="1"/>
    <col min="15110" max="15110" width="7.5703125" style="1" customWidth="1"/>
    <col min="15111" max="15111" width="0" style="1" hidden="1" customWidth="1"/>
    <col min="15112" max="15113" width="14.28515625" style="1" customWidth="1"/>
    <col min="15114" max="15114" width="20.85546875" style="1" customWidth="1"/>
    <col min="15115" max="15115" width="14.42578125" style="1" customWidth="1"/>
    <col min="15116" max="15116" width="15" style="1" customWidth="1"/>
    <col min="15117" max="15117" width="2.7109375" style="1" customWidth="1"/>
    <col min="15118" max="15118" width="11.7109375" style="1" customWidth="1"/>
    <col min="15119" max="15119" width="11.5703125" style="1" customWidth="1"/>
    <col min="15120" max="15120" width="2.28515625" style="1" customWidth="1"/>
    <col min="15121" max="15121" width="41" style="1" customWidth="1"/>
    <col min="15122" max="15122" width="14.28515625" style="1" customWidth="1"/>
    <col min="15123" max="15124" width="11.5703125" style="1" customWidth="1"/>
    <col min="15125" max="15125" width="21.85546875" style="1" customWidth="1"/>
    <col min="15126" max="15317" width="11.42578125" style="1"/>
    <col min="15318" max="15318" width="21.85546875" style="1" customWidth="1"/>
    <col min="15319" max="15319" width="13.85546875" style="1" customWidth="1"/>
    <col min="15320" max="15320" width="38.7109375" style="1" customWidth="1"/>
    <col min="15321" max="15321" width="3" style="1" bestFit="1" customWidth="1"/>
    <col min="15322" max="15322" width="32.28515625" style="1" customWidth="1"/>
    <col min="15323" max="15323" width="46.28515625" style="1" customWidth="1"/>
    <col min="15324" max="15324" width="19" style="1" customWidth="1"/>
    <col min="15325" max="15325" width="0" style="1" hidden="1" customWidth="1"/>
    <col min="15326" max="15326" width="17.7109375" style="1" customWidth="1"/>
    <col min="15327" max="15327" width="0" style="1" hidden="1" customWidth="1"/>
    <col min="15328" max="15328" width="22.28515625" style="1" customWidth="1"/>
    <col min="15329" max="15329" width="5.28515625" style="1" customWidth="1"/>
    <col min="15330" max="15330" width="36.28515625" style="1" customWidth="1"/>
    <col min="15331" max="15331" width="5.7109375" style="1" customWidth="1"/>
    <col min="15332" max="15332" width="0" style="1" hidden="1" customWidth="1"/>
    <col min="15333" max="15333" width="20.7109375" style="1" customWidth="1"/>
    <col min="15334" max="15334" width="4.85546875" style="1" customWidth="1"/>
    <col min="15335" max="15335" width="0" style="1" hidden="1" customWidth="1"/>
    <col min="15336" max="15336" width="24.7109375" style="1" customWidth="1"/>
    <col min="15337" max="15337" width="12.28515625" style="1" customWidth="1"/>
    <col min="15338" max="15338" width="0" style="1" hidden="1" customWidth="1"/>
    <col min="15339" max="15339" width="3.42578125" style="1" customWidth="1"/>
    <col min="15340" max="15340" width="0" style="1" hidden="1" customWidth="1"/>
    <col min="15341" max="15341" width="17.7109375" style="1" customWidth="1"/>
    <col min="15342" max="15342" width="3.42578125" style="1" customWidth="1"/>
    <col min="15343" max="15343" width="0" style="1" hidden="1" customWidth="1"/>
    <col min="15344" max="15344" width="23.7109375" style="1" customWidth="1"/>
    <col min="15345" max="15345" width="10" style="1" customWidth="1"/>
    <col min="15346" max="15346" width="0" style="1" hidden="1" customWidth="1"/>
    <col min="15347" max="15348" width="14.7109375" style="1" customWidth="1"/>
    <col min="15349" max="15349" width="12.85546875" style="1" customWidth="1"/>
    <col min="15350" max="15350" width="3.28515625" style="1" customWidth="1"/>
    <col min="15351" max="15351" width="30.28515625" style="1" customWidth="1"/>
    <col min="15352" max="15352" width="5" style="1" customWidth="1"/>
    <col min="15353" max="15353" width="0" style="1" hidden="1" customWidth="1"/>
    <col min="15354" max="15354" width="14.28515625" style="1" customWidth="1"/>
    <col min="15355" max="15355" width="5.7109375" style="1" customWidth="1"/>
    <col min="15356" max="15356" width="0" style="1" hidden="1" customWidth="1"/>
    <col min="15357" max="15357" width="17.28515625" style="1" customWidth="1"/>
    <col min="15358" max="15358" width="12.7109375" style="1" customWidth="1"/>
    <col min="15359" max="15359" width="0" style="1" hidden="1" customWidth="1"/>
    <col min="15360" max="15360" width="5.28515625" style="1" customWidth="1"/>
    <col min="15361" max="15361" width="0" style="1" hidden="1" customWidth="1"/>
    <col min="15362" max="15362" width="17" style="1" customWidth="1"/>
    <col min="15363" max="15363" width="6.28515625" style="1" customWidth="1"/>
    <col min="15364" max="15364" width="0" style="1" hidden="1" customWidth="1"/>
    <col min="15365" max="15365" width="14.28515625" style="1" customWidth="1"/>
    <col min="15366" max="15366" width="7.5703125" style="1" customWidth="1"/>
    <col min="15367" max="15367" width="0" style="1" hidden="1" customWidth="1"/>
    <col min="15368" max="15369" width="14.28515625" style="1" customWidth="1"/>
    <col min="15370" max="15370" width="20.85546875" style="1" customWidth="1"/>
    <col min="15371" max="15371" width="14.42578125" style="1" customWidth="1"/>
    <col min="15372" max="15372" width="15" style="1" customWidth="1"/>
    <col min="15373" max="15373" width="2.7109375" style="1" customWidth="1"/>
    <col min="15374" max="15374" width="11.7109375" style="1" customWidth="1"/>
    <col min="15375" max="15375" width="11.5703125" style="1" customWidth="1"/>
    <col min="15376" max="15376" width="2.28515625" style="1" customWidth="1"/>
    <col min="15377" max="15377" width="41" style="1" customWidth="1"/>
    <col min="15378" max="15378" width="14.28515625" style="1" customWidth="1"/>
    <col min="15379" max="15380" width="11.5703125" style="1" customWidth="1"/>
    <col min="15381" max="15381" width="21.85546875" style="1" customWidth="1"/>
    <col min="15382" max="15573" width="11.42578125" style="1"/>
    <col min="15574" max="15574" width="21.85546875" style="1" customWidth="1"/>
    <col min="15575" max="15575" width="13.85546875" style="1" customWidth="1"/>
    <col min="15576" max="15576" width="38.7109375" style="1" customWidth="1"/>
    <col min="15577" max="15577" width="3" style="1" bestFit="1" customWidth="1"/>
    <col min="15578" max="15578" width="32.28515625" style="1" customWidth="1"/>
    <col min="15579" max="15579" width="46.28515625" style="1" customWidth="1"/>
    <col min="15580" max="15580" width="19" style="1" customWidth="1"/>
    <col min="15581" max="15581" width="0" style="1" hidden="1" customWidth="1"/>
    <col min="15582" max="15582" width="17.7109375" style="1" customWidth="1"/>
    <col min="15583" max="15583" width="0" style="1" hidden="1" customWidth="1"/>
    <col min="15584" max="15584" width="22.28515625" style="1" customWidth="1"/>
    <col min="15585" max="15585" width="5.28515625" style="1" customWidth="1"/>
    <col min="15586" max="15586" width="36.28515625" style="1" customWidth="1"/>
    <col min="15587" max="15587" width="5.7109375" style="1" customWidth="1"/>
    <col min="15588" max="15588" width="0" style="1" hidden="1" customWidth="1"/>
    <col min="15589" max="15589" width="20.7109375" style="1" customWidth="1"/>
    <col min="15590" max="15590" width="4.85546875" style="1" customWidth="1"/>
    <col min="15591" max="15591" width="0" style="1" hidden="1" customWidth="1"/>
    <col min="15592" max="15592" width="24.7109375" style="1" customWidth="1"/>
    <col min="15593" max="15593" width="12.28515625" style="1" customWidth="1"/>
    <col min="15594" max="15594" width="0" style="1" hidden="1" customWidth="1"/>
    <col min="15595" max="15595" width="3.42578125" style="1" customWidth="1"/>
    <col min="15596" max="15596" width="0" style="1" hidden="1" customWidth="1"/>
    <col min="15597" max="15597" width="17.7109375" style="1" customWidth="1"/>
    <col min="15598" max="15598" width="3.42578125" style="1" customWidth="1"/>
    <col min="15599" max="15599" width="0" style="1" hidden="1" customWidth="1"/>
    <col min="15600" max="15600" width="23.7109375" style="1" customWidth="1"/>
    <col min="15601" max="15601" width="10" style="1" customWidth="1"/>
    <col min="15602" max="15602" width="0" style="1" hidden="1" customWidth="1"/>
    <col min="15603" max="15604" width="14.7109375" style="1" customWidth="1"/>
    <col min="15605" max="15605" width="12.85546875" style="1" customWidth="1"/>
    <col min="15606" max="15606" width="3.28515625" style="1" customWidth="1"/>
    <col min="15607" max="15607" width="30.28515625" style="1" customWidth="1"/>
    <col min="15608" max="15608" width="5" style="1" customWidth="1"/>
    <col min="15609" max="15609" width="0" style="1" hidden="1" customWidth="1"/>
    <col min="15610" max="15610" width="14.28515625" style="1" customWidth="1"/>
    <col min="15611" max="15611" width="5.7109375" style="1" customWidth="1"/>
    <col min="15612" max="15612" width="0" style="1" hidden="1" customWidth="1"/>
    <col min="15613" max="15613" width="17.28515625" style="1" customWidth="1"/>
    <col min="15614" max="15614" width="12.7109375" style="1" customWidth="1"/>
    <col min="15615" max="15615" width="0" style="1" hidden="1" customWidth="1"/>
    <col min="15616" max="15616" width="5.28515625" style="1" customWidth="1"/>
    <col min="15617" max="15617" width="0" style="1" hidden="1" customWidth="1"/>
    <col min="15618" max="15618" width="17" style="1" customWidth="1"/>
    <col min="15619" max="15619" width="6.28515625" style="1" customWidth="1"/>
    <col min="15620" max="15620" width="0" style="1" hidden="1" customWidth="1"/>
    <col min="15621" max="15621" width="14.28515625" style="1" customWidth="1"/>
    <col min="15622" max="15622" width="7.5703125" style="1" customWidth="1"/>
    <col min="15623" max="15623" width="0" style="1" hidden="1" customWidth="1"/>
    <col min="15624" max="15625" width="14.28515625" style="1" customWidth="1"/>
    <col min="15626" max="15626" width="20.85546875" style="1" customWidth="1"/>
    <col min="15627" max="15627" width="14.42578125" style="1" customWidth="1"/>
    <col min="15628" max="15628" width="15" style="1" customWidth="1"/>
    <col min="15629" max="15629" width="2.7109375" style="1" customWidth="1"/>
    <col min="15630" max="15630" width="11.7109375" style="1" customWidth="1"/>
    <col min="15631" max="15631" width="11.5703125" style="1" customWidth="1"/>
    <col min="15632" max="15632" width="2.28515625" style="1" customWidth="1"/>
    <col min="15633" max="15633" width="41" style="1" customWidth="1"/>
    <col min="15634" max="15634" width="14.28515625" style="1" customWidth="1"/>
    <col min="15635" max="15636" width="11.5703125" style="1" customWidth="1"/>
    <col min="15637" max="15637" width="21.85546875" style="1" customWidth="1"/>
    <col min="15638" max="15829" width="11.42578125" style="1"/>
    <col min="15830" max="15830" width="21.85546875" style="1" customWidth="1"/>
    <col min="15831" max="15831" width="13.85546875" style="1" customWidth="1"/>
    <col min="15832" max="15832" width="38.7109375" style="1" customWidth="1"/>
    <col min="15833" max="15833" width="3" style="1" bestFit="1" customWidth="1"/>
    <col min="15834" max="15834" width="32.28515625" style="1" customWidth="1"/>
    <col min="15835" max="15835" width="46.28515625" style="1" customWidth="1"/>
    <col min="15836" max="15836" width="19" style="1" customWidth="1"/>
    <col min="15837" max="15837" width="0" style="1" hidden="1" customWidth="1"/>
    <col min="15838" max="15838" width="17.7109375" style="1" customWidth="1"/>
    <col min="15839" max="15839" width="0" style="1" hidden="1" customWidth="1"/>
    <col min="15840" max="15840" width="22.28515625" style="1" customWidth="1"/>
    <col min="15841" max="15841" width="5.28515625" style="1" customWidth="1"/>
    <col min="15842" max="15842" width="36.28515625" style="1" customWidth="1"/>
    <col min="15843" max="15843" width="5.7109375" style="1" customWidth="1"/>
    <col min="15844" max="15844" width="0" style="1" hidden="1" customWidth="1"/>
    <col min="15845" max="15845" width="20.7109375" style="1" customWidth="1"/>
    <col min="15846" max="15846" width="4.85546875" style="1" customWidth="1"/>
    <col min="15847" max="15847" width="0" style="1" hidden="1" customWidth="1"/>
    <col min="15848" max="15848" width="24.7109375" style="1" customWidth="1"/>
    <col min="15849" max="15849" width="12.28515625" style="1" customWidth="1"/>
    <col min="15850" max="15850" width="0" style="1" hidden="1" customWidth="1"/>
    <col min="15851" max="15851" width="3.42578125" style="1" customWidth="1"/>
    <col min="15852" max="15852" width="0" style="1" hidden="1" customWidth="1"/>
    <col min="15853" max="15853" width="17.7109375" style="1" customWidth="1"/>
    <col min="15854" max="15854" width="3.42578125" style="1" customWidth="1"/>
    <col min="15855" max="15855" width="0" style="1" hidden="1" customWidth="1"/>
    <col min="15856" max="15856" width="23.7109375" style="1" customWidth="1"/>
    <col min="15857" max="15857" width="10" style="1" customWidth="1"/>
    <col min="15858" max="15858" width="0" style="1" hidden="1" customWidth="1"/>
    <col min="15859" max="15860" width="14.7109375" style="1" customWidth="1"/>
    <col min="15861" max="15861" width="12.85546875" style="1" customWidth="1"/>
    <col min="15862" max="15862" width="3.28515625" style="1" customWidth="1"/>
    <col min="15863" max="15863" width="30.28515625" style="1" customWidth="1"/>
    <col min="15864" max="15864" width="5" style="1" customWidth="1"/>
    <col min="15865" max="15865" width="0" style="1" hidden="1" customWidth="1"/>
    <col min="15866" max="15866" width="14.28515625" style="1" customWidth="1"/>
    <col min="15867" max="15867" width="5.7109375" style="1" customWidth="1"/>
    <col min="15868" max="15868" width="0" style="1" hidden="1" customWidth="1"/>
    <col min="15869" max="15869" width="17.28515625" style="1" customWidth="1"/>
    <col min="15870" max="15870" width="12.7109375" style="1" customWidth="1"/>
    <col min="15871" max="15871" width="0" style="1" hidden="1" customWidth="1"/>
    <col min="15872" max="15872" width="5.28515625" style="1" customWidth="1"/>
    <col min="15873" max="15873" width="0" style="1" hidden="1" customWidth="1"/>
    <col min="15874" max="15874" width="17" style="1" customWidth="1"/>
    <col min="15875" max="15875" width="6.28515625" style="1" customWidth="1"/>
    <col min="15876" max="15876" width="0" style="1" hidden="1" customWidth="1"/>
    <col min="15877" max="15877" width="14.28515625" style="1" customWidth="1"/>
    <col min="15878" max="15878" width="7.5703125" style="1" customWidth="1"/>
    <col min="15879" max="15879" width="0" style="1" hidden="1" customWidth="1"/>
    <col min="15880" max="15881" width="14.28515625" style="1" customWidth="1"/>
    <col min="15882" max="15882" width="20.85546875" style="1" customWidth="1"/>
    <col min="15883" max="15883" width="14.42578125" style="1" customWidth="1"/>
    <col min="15884" max="15884" width="15" style="1" customWidth="1"/>
    <col min="15885" max="15885" width="2.7109375" style="1" customWidth="1"/>
    <col min="15886" max="15886" width="11.7109375" style="1" customWidth="1"/>
    <col min="15887" max="15887" width="11.5703125" style="1" customWidth="1"/>
    <col min="15888" max="15888" width="2.28515625" style="1" customWidth="1"/>
    <col min="15889" max="15889" width="41" style="1" customWidth="1"/>
    <col min="15890" max="15890" width="14.28515625" style="1" customWidth="1"/>
    <col min="15891" max="15892" width="11.5703125" style="1" customWidth="1"/>
    <col min="15893" max="15893" width="21.85546875" style="1" customWidth="1"/>
    <col min="15894" max="16085" width="11.42578125" style="1"/>
    <col min="16086" max="16086" width="21.85546875" style="1" customWidth="1"/>
    <col min="16087" max="16087" width="13.85546875" style="1" customWidth="1"/>
    <col min="16088" max="16088" width="38.7109375" style="1" customWidth="1"/>
    <col min="16089" max="16089" width="3" style="1" bestFit="1" customWidth="1"/>
    <col min="16090" max="16090" width="32.28515625" style="1" customWidth="1"/>
    <col min="16091" max="16091" width="46.28515625" style="1" customWidth="1"/>
    <col min="16092" max="16092" width="19" style="1" customWidth="1"/>
    <col min="16093" max="16093" width="0" style="1" hidden="1" customWidth="1"/>
    <col min="16094" max="16094" width="17.7109375" style="1" customWidth="1"/>
    <col min="16095" max="16095" width="0" style="1" hidden="1" customWidth="1"/>
    <col min="16096" max="16096" width="22.28515625" style="1" customWidth="1"/>
    <col min="16097" max="16097" width="5.28515625" style="1" customWidth="1"/>
    <col min="16098" max="16098" width="36.28515625" style="1" customWidth="1"/>
    <col min="16099" max="16099" width="5.7109375" style="1" customWidth="1"/>
    <col min="16100" max="16100" width="0" style="1" hidden="1" customWidth="1"/>
    <col min="16101" max="16101" width="20.7109375" style="1" customWidth="1"/>
    <col min="16102" max="16102" width="4.85546875" style="1" customWidth="1"/>
    <col min="16103" max="16103" width="0" style="1" hidden="1" customWidth="1"/>
    <col min="16104" max="16104" width="24.7109375" style="1" customWidth="1"/>
    <col min="16105" max="16105" width="12.28515625" style="1" customWidth="1"/>
    <col min="16106" max="16106" width="0" style="1" hidden="1" customWidth="1"/>
    <col min="16107" max="16107" width="3.42578125" style="1" customWidth="1"/>
    <col min="16108" max="16108" width="0" style="1" hidden="1" customWidth="1"/>
    <col min="16109" max="16109" width="17.7109375" style="1" customWidth="1"/>
    <col min="16110" max="16110" width="3.42578125" style="1" customWidth="1"/>
    <col min="16111" max="16111" width="0" style="1" hidden="1" customWidth="1"/>
    <col min="16112" max="16112" width="23.7109375" style="1" customWidth="1"/>
    <col min="16113" max="16113" width="10" style="1" customWidth="1"/>
    <col min="16114" max="16114" width="0" style="1" hidden="1" customWidth="1"/>
    <col min="16115" max="16116" width="14.7109375" style="1" customWidth="1"/>
    <col min="16117" max="16117" width="12.85546875" style="1" customWidth="1"/>
    <col min="16118" max="16118" width="3.28515625" style="1" customWidth="1"/>
    <col min="16119" max="16119" width="30.28515625" style="1" customWidth="1"/>
    <col min="16120" max="16120" width="5" style="1" customWidth="1"/>
    <col min="16121" max="16121" width="0" style="1" hidden="1" customWidth="1"/>
    <col min="16122" max="16122" width="14.28515625" style="1" customWidth="1"/>
    <col min="16123" max="16123" width="5.7109375" style="1" customWidth="1"/>
    <col min="16124" max="16124" width="0" style="1" hidden="1" customWidth="1"/>
    <col min="16125" max="16125" width="17.28515625" style="1" customWidth="1"/>
    <col min="16126" max="16126" width="12.7109375" style="1" customWidth="1"/>
    <col min="16127" max="16127" width="0" style="1" hidden="1" customWidth="1"/>
    <col min="16128" max="16128" width="5.28515625" style="1" customWidth="1"/>
    <col min="16129" max="16129" width="0" style="1" hidden="1" customWidth="1"/>
    <col min="16130" max="16130" width="17" style="1" customWidth="1"/>
    <col min="16131" max="16131" width="6.28515625" style="1" customWidth="1"/>
    <col min="16132" max="16132" width="0" style="1" hidden="1" customWidth="1"/>
    <col min="16133" max="16133" width="14.28515625" style="1" customWidth="1"/>
    <col min="16134" max="16134" width="7.5703125" style="1" customWidth="1"/>
    <col min="16135" max="16135" width="0" style="1" hidden="1" customWidth="1"/>
    <col min="16136" max="16137" width="14.28515625" style="1" customWidth="1"/>
    <col min="16138" max="16138" width="20.85546875" style="1" customWidth="1"/>
    <col min="16139" max="16139" width="14.42578125" style="1" customWidth="1"/>
    <col min="16140" max="16140" width="15" style="1" customWidth="1"/>
    <col min="16141" max="16141" width="2.7109375" style="1" customWidth="1"/>
    <col min="16142" max="16142" width="11.7109375" style="1" customWidth="1"/>
    <col min="16143" max="16143" width="11.5703125" style="1" customWidth="1"/>
    <col min="16144" max="16144" width="2.28515625" style="1" customWidth="1"/>
    <col min="16145" max="16145" width="41" style="1" customWidth="1"/>
    <col min="16146" max="16146" width="14.28515625" style="1" customWidth="1"/>
    <col min="16147" max="16148" width="11.5703125" style="1" customWidth="1"/>
    <col min="16149" max="16149" width="21.85546875" style="1" customWidth="1"/>
    <col min="16150" max="16343" width="11.42578125" style="1"/>
    <col min="16344" max="16384" width="11.5703125" style="1" customWidth="1"/>
  </cols>
  <sheetData>
    <row r="1" spans="1:77" ht="21.75" customHeight="1" x14ac:dyDescent="0.25">
      <c r="A1" s="1127" t="s">
        <v>150</v>
      </c>
      <c r="B1" s="1128"/>
      <c r="C1" s="1128"/>
      <c r="D1" s="1128"/>
      <c r="E1" s="1128"/>
      <c r="F1" s="1128"/>
      <c r="G1" s="1128"/>
      <c r="H1" s="1128"/>
      <c r="I1" s="1128"/>
      <c r="J1" s="1128"/>
      <c r="K1" s="1128"/>
      <c r="L1" s="1128"/>
      <c r="M1" s="1128"/>
      <c r="N1" s="1128"/>
      <c r="O1" s="1128"/>
      <c r="P1" s="1128"/>
      <c r="Q1" s="1128"/>
      <c r="R1" s="1128"/>
      <c r="S1" s="1128"/>
      <c r="T1" s="1129"/>
      <c r="U1" s="1133" t="s">
        <v>151</v>
      </c>
      <c r="V1" s="1134"/>
      <c r="W1" s="1134"/>
      <c r="X1" s="1134"/>
      <c r="Y1" s="1134"/>
      <c r="Z1" s="1134"/>
      <c r="AA1" s="1134"/>
      <c r="AB1" s="1135"/>
      <c r="AC1" s="760" t="s">
        <v>152</v>
      </c>
      <c r="AD1" s="760"/>
      <c r="AE1" s="760"/>
      <c r="AF1" s="760"/>
      <c r="AG1" s="760"/>
      <c r="AH1" s="760"/>
      <c r="AI1" s="760"/>
      <c r="AJ1" s="760"/>
      <c r="AK1" s="760"/>
      <c r="AL1" s="417"/>
      <c r="AM1" s="761" t="s">
        <v>153</v>
      </c>
      <c r="AN1" s="761"/>
      <c r="AO1" s="762"/>
      <c r="AP1" s="780" t="s">
        <v>522</v>
      </c>
      <c r="AQ1" s="781"/>
      <c r="AR1" s="781"/>
      <c r="AS1" s="781"/>
      <c r="AT1" s="781"/>
      <c r="AU1" s="781"/>
      <c r="AV1" s="781"/>
      <c r="AW1" s="781"/>
      <c r="AX1" s="781"/>
      <c r="AY1" s="781"/>
      <c r="AZ1" s="781"/>
      <c r="BA1" s="781"/>
      <c r="BB1" s="781"/>
      <c r="BC1" s="781"/>
      <c r="BD1" s="781"/>
      <c r="BE1" s="781"/>
      <c r="BF1" s="781"/>
      <c r="BG1" s="781"/>
      <c r="BH1" s="781"/>
      <c r="BI1" s="781"/>
      <c r="BJ1" s="781"/>
      <c r="BK1" s="781"/>
      <c r="BL1" s="781"/>
      <c r="BM1" s="781"/>
      <c r="BN1" s="781"/>
      <c r="BO1" s="781"/>
      <c r="BP1" s="781"/>
      <c r="BQ1" s="781"/>
      <c r="BR1" s="781"/>
      <c r="BS1" s="781"/>
      <c r="BT1" s="781"/>
      <c r="BU1" s="781"/>
      <c r="BV1" s="781"/>
      <c r="BW1" s="781"/>
      <c r="BX1" s="781"/>
      <c r="BY1" s="781"/>
    </row>
    <row r="2" spans="1:77" ht="18.75" customHeight="1" x14ac:dyDescent="0.25">
      <c r="A2" s="1130"/>
      <c r="B2" s="1131"/>
      <c r="C2" s="1131"/>
      <c r="D2" s="1131"/>
      <c r="E2" s="1131"/>
      <c r="F2" s="1131"/>
      <c r="G2" s="1131"/>
      <c r="H2" s="1131"/>
      <c r="I2" s="1131"/>
      <c r="J2" s="1131"/>
      <c r="K2" s="1131"/>
      <c r="L2" s="1131"/>
      <c r="M2" s="1131"/>
      <c r="N2" s="1131"/>
      <c r="O2" s="1131"/>
      <c r="P2" s="1131"/>
      <c r="Q2" s="1131"/>
      <c r="R2" s="1131"/>
      <c r="S2" s="1131"/>
      <c r="T2" s="1132"/>
      <c r="U2" s="1136"/>
      <c r="V2" s="1137"/>
      <c r="W2" s="1137"/>
      <c r="X2" s="1137"/>
      <c r="Y2" s="1137"/>
      <c r="Z2" s="1137"/>
      <c r="AA2" s="1137"/>
      <c r="AB2" s="1138"/>
      <c r="AC2" s="750" t="s">
        <v>154</v>
      </c>
      <c r="AD2" s="750" t="s">
        <v>155</v>
      </c>
      <c r="AE2" s="750" t="s">
        <v>156</v>
      </c>
      <c r="AF2" s="750"/>
      <c r="AG2" s="750"/>
      <c r="AH2" s="750"/>
      <c r="AI2" s="750" t="s">
        <v>157</v>
      </c>
      <c r="AJ2" s="750"/>
      <c r="AK2" s="750"/>
      <c r="AL2" s="751" t="s">
        <v>159</v>
      </c>
      <c r="AM2" s="751"/>
      <c r="AN2" s="751"/>
      <c r="AO2" s="752" t="s">
        <v>9</v>
      </c>
      <c r="AP2" s="753" t="s">
        <v>160</v>
      </c>
      <c r="AQ2" s="747"/>
      <c r="AR2" s="747" t="s">
        <v>126</v>
      </c>
      <c r="AS2" s="907" t="s">
        <v>164</v>
      </c>
      <c r="AT2" s="779"/>
      <c r="AU2" s="779"/>
      <c r="AV2" s="779"/>
      <c r="AW2" s="779"/>
      <c r="AX2" s="779"/>
      <c r="AY2" s="779"/>
      <c r="AZ2" s="779"/>
      <c r="BA2" s="779"/>
      <c r="BB2" s="779"/>
      <c r="BC2" s="779"/>
      <c r="BD2" s="779"/>
      <c r="BE2" s="779"/>
      <c r="BF2" s="779"/>
      <c r="BG2" s="779"/>
      <c r="BH2" s="779"/>
      <c r="BI2" s="779"/>
      <c r="BJ2" s="779"/>
      <c r="BK2" s="779"/>
      <c r="BL2" s="779"/>
      <c r="BM2" s="779"/>
      <c r="BN2" s="779"/>
      <c r="BO2" s="779"/>
      <c r="BP2" s="779"/>
      <c r="BQ2" s="779"/>
      <c r="BR2" s="779"/>
      <c r="BS2" s="779"/>
      <c r="BT2" s="779"/>
      <c r="BU2" s="779"/>
      <c r="BV2" s="779"/>
    </row>
    <row r="3" spans="1:77" s="15" customFormat="1" ht="60.75" customHeight="1" thickBot="1" x14ac:dyDescent="0.3">
      <c r="A3" s="131" t="s">
        <v>165</v>
      </c>
      <c r="B3" s="353" t="s">
        <v>124</v>
      </c>
      <c r="C3" s="353" t="s">
        <v>6</v>
      </c>
      <c r="D3" s="353" t="s">
        <v>1</v>
      </c>
      <c r="E3" s="353" t="s">
        <v>2</v>
      </c>
      <c r="F3" s="353" t="s">
        <v>166</v>
      </c>
      <c r="G3" s="778" t="s">
        <v>167</v>
      </c>
      <c r="H3" s="778"/>
      <c r="I3" s="353" t="s">
        <v>168</v>
      </c>
      <c r="J3" s="353" t="s">
        <v>16</v>
      </c>
      <c r="K3" s="353" t="s">
        <v>169</v>
      </c>
      <c r="L3" s="353" t="s">
        <v>170</v>
      </c>
      <c r="M3" s="353" t="s">
        <v>13</v>
      </c>
      <c r="N3" s="353" t="s">
        <v>146</v>
      </c>
      <c r="O3" s="353" t="s">
        <v>14</v>
      </c>
      <c r="P3" s="353" t="s">
        <v>146</v>
      </c>
      <c r="Q3" s="353" t="s">
        <v>15</v>
      </c>
      <c r="R3" s="353" t="s">
        <v>146</v>
      </c>
      <c r="S3" s="353" t="s">
        <v>171</v>
      </c>
      <c r="T3" s="353" t="s">
        <v>11</v>
      </c>
      <c r="U3" s="132" t="s">
        <v>172</v>
      </c>
      <c r="V3" s="133" t="s">
        <v>173</v>
      </c>
      <c r="W3" s="132" t="s">
        <v>146</v>
      </c>
      <c r="X3" s="133" t="s">
        <v>174</v>
      </c>
      <c r="Y3" s="132" t="s">
        <v>146</v>
      </c>
      <c r="Z3" s="133" t="s">
        <v>175</v>
      </c>
      <c r="AA3" s="133" t="s">
        <v>146</v>
      </c>
      <c r="AB3" s="133" t="s">
        <v>176</v>
      </c>
      <c r="AC3" s="777"/>
      <c r="AD3" s="777"/>
      <c r="AE3" s="354" t="s">
        <v>5</v>
      </c>
      <c r="AF3" s="134" t="s">
        <v>177</v>
      </c>
      <c r="AG3" s="354" t="s">
        <v>178</v>
      </c>
      <c r="AH3" s="354" t="s">
        <v>177</v>
      </c>
      <c r="AI3" s="777"/>
      <c r="AJ3" s="777" t="s">
        <v>7</v>
      </c>
      <c r="AK3" s="777"/>
      <c r="AL3" s="782"/>
      <c r="AM3" s="782"/>
      <c r="AN3" s="782"/>
      <c r="AO3" s="783"/>
      <c r="AP3" s="753"/>
      <c r="AQ3" s="747"/>
      <c r="AR3" s="747"/>
      <c r="AS3" s="341" t="s">
        <v>183</v>
      </c>
      <c r="AT3" s="341" t="s">
        <v>1029</v>
      </c>
      <c r="AU3" s="341" t="s">
        <v>184</v>
      </c>
      <c r="AV3" s="341" t="s">
        <v>1025</v>
      </c>
      <c r="AW3" s="341" t="s">
        <v>1026</v>
      </c>
      <c r="AX3" s="341" t="s">
        <v>183</v>
      </c>
      <c r="AY3" s="341" t="s">
        <v>1029</v>
      </c>
      <c r="AZ3" s="341" t="s">
        <v>184</v>
      </c>
      <c r="BA3" s="341" t="s">
        <v>1025</v>
      </c>
      <c r="BB3" s="341" t="s">
        <v>1026</v>
      </c>
      <c r="BC3" s="341" t="s">
        <v>183</v>
      </c>
      <c r="BD3" s="341" t="s">
        <v>1029</v>
      </c>
      <c r="BE3" s="341" t="s">
        <v>184</v>
      </c>
      <c r="BF3" s="341" t="s">
        <v>1025</v>
      </c>
      <c r="BG3" s="341" t="s">
        <v>1026</v>
      </c>
      <c r="BH3" s="341" t="s">
        <v>183</v>
      </c>
      <c r="BI3" s="341" t="s">
        <v>1029</v>
      </c>
      <c r="BJ3" s="341" t="s">
        <v>184</v>
      </c>
      <c r="BK3" s="341" t="s">
        <v>1025</v>
      </c>
      <c r="BL3" s="341" t="s">
        <v>1026</v>
      </c>
      <c r="BM3" s="341" t="s">
        <v>183</v>
      </c>
      <c r="BN3" s="341" t="s">
        <v>1029</v>
      </c>
      <c r="BO3" s="341" t="s">
        <v>184</v>
      </c>
      <c r="BP3" s="341" t="s">
        <v>1025</v>
      </c>
      <c r="BQ3" s="341" t="s">
        <v>1026</v>
      </c>
      <c r="BR3" s="341" t="s">
        <v>183</v>
      </c>
      <c r="BS3" s="341" t="s">
        <v>1029</v>
      </c>
      <c r="BT3" s="341" t="s">
        <v>184</v>
      </c>
      <c r="BU3" s="341" t="s">
        <v>1025</v>
      </c>
      <c r="BV3" s="341" t="s">
        <v>1026</v>
      </c>
    </row>
    <row r="4" spans="1:77" ht="166.5" customHeight="1" thickBot="1" x14ac:dyDescent="0.3">
      <c r="A4" s="736" t="s">
        <v>196</v>
      </c>
      <c r="B4" s="709" t="s">
        <v>106</v>
      </c>
      <c r="C4" s="709" t="s">
        <v>89</v>
      </c>
      <c r="D4" s="709" t="s">
        <v>87</v>
      </c>
      <c r="E4" s="709" t="s">
        <v>51</v>
      </c>
      <c r="F4" s="738" t="s">
        <v>924</v>
      </c>
      <c r="G4" s="709" t="s">
        <v>1115</v>
      </c>
      <c r="H4" s="709" t="s">
        <v>1286</v>
      </c>
      <c r="I4" s="738" t="s">
        <v>925</v>
      </c>
      <c r="J4" s="787" t="s">
        <v>32</v>
      </c>
      <c r="K4" s="787">
        <v>3</v>
      </c>
      <c r="L4" s="797">
        <f>IF(J4="Diaria",+(K4/360),IF(J4="Semanal",+(K4/52),IF(J4="Mensual",+(K4/12),IF(J4="Bimestral",+(K4/6),IF(J4="Trimestral",+(K4/4),IF(J4="Semestral",+(K4/2),IF(J4="Anual",+(K4/1),"")))))))</f>
        <v>8.3333333333333332E-3</v>
      </c>
      <c r="M4" s="787" t="s">
        <v>45</v>
      </c>
      <c r="N4" s="787">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0.4</v>
      </c>
      <c r="O4" s="787" t="s">
        <v>46</v>
      </c>
      <c r="P4" s="787">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787" t="s">
        <v>47</v>
      </c>
      <c r="R4" s="787">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0.4</v>
      </c>
      <c r="S4" s="701" t="s">
        <v>94</v>
      </c>
      <c r="T4" s="701" t="s">
        <v>43</v>
      </c>
      <c r="U4" s="800">
        <f>+MAX(N4,P4,R4)</f>
        <v>0.4</v>
      </c>
      <c r="V4" s="721" t="str">
        <f>IF(L4&lt;=20%,"Muy baja",IF(L4&lt;=40%,"Baja",IF(L4&lt;=60%,"Media",IF(L4&lt;=80%,"Alta",IF(L4&lt;=100%,"Muy alta",IF(L4&gt;=100%,"Muy alta",""))))))</f>
        <v>Muy baja</v>
      </c>
      <c r="W4" s="689">
        <f>+IFERROR(VLOOKUP(V4,[15]Fórmula!$F$1:$G$6,2,FALSE),"")</f>
        <v>0.2</v>
      </c>
      <c r="X4" s="721" t="str">
        <f>IF(U4=20%,"Leve",IF(U4=40%,"Menor",IF(U4=60%,"Moderado",IF(U4=80%,"Mayor",IF(U4=100%,"Catastrófico","")))))</f>
        <v>Menor</v>
      </c>
      <c r="Y4" s="689">
        <f>+IFERROR(VLOOKUP(X4,[15]Fórmula!$H$1:$I$6,2,FALSE),"")</f>
        <v>0.4</v>
      </c>
      <c r="Z4" s="774" t="str">
        <f>+IFERROR(VLOOKUP(V4&amp;X4,[15]Fórmula!$C$2:$D$26,2,FALSE),"")</f>
        <v>Bajo</v>
      </c>
      <c r="AA4" s="689">
        <f>IF(Z4="Bajo",25%,IF(Z4="Moderado",50%,IF(Z4="Alto",75%,IF(Z4="Extremo",100%,""))))</f>
        <v>0.25</v>
      </c>
      <c r="AB4" s="766" t="s">
        <v>818</v>
      </c>
      <c r="AC4" s="565" t="s">
        <v>1285</v>
      </c>
      <c r="AD4" s="50" t="s">
        <v>1284</v>
      </c>
      <c r="AE4" s="50" t="s">
        <v>54</v>
      </c>
      <c r="AF4" s="22">
        <f t="shared" ref="AF4:AF23" si="0">IF(AE4="Preventivo",25%,IF(AE4="Detectivo",15%,IF(AE4="Correctivo",10%,"")))</f>
        <v>0.25</v>
      </c>
      <c r="AG4" s="334" t="s">
        <v>194</v>
      </c>
      <c r="AH4" s="22">
        <f t="shared" ref="AH4:AH23" si="1">IF(AG4="Manual",15%,IF(AG4="Automático",25%,""))</f>
        <v>0.15</v>
      </c>
      <c r="AI4" s="22">
        <f t="shared" ref="AI4:AI23" si="2">+AH4+AF4</f>
        <v>0.4</v>
      </c>
      <c r="AJ4" s="311" t="s">
        <v>23</v>
      </c>
      <c r="AK4" s="334" t="s">
        <v>819</v>
      </c>
      <c r="AL4" s="334">
        <f>+AI4*AA4</f>
        <v>0.1</v>
      </c>
      <c r="AM4" s="412">
        <f>+AA4-AL4</f>
        <v>0.15</v>
      </c>
      <c r="AN4" s="774" t="str">
        <f>+IF(C4="Corrupción","Moderado",IF(AM8&lt;=25%,"Bajo",IF(AM8&lt;=50%,"Moderado",IF(AM8&lt;=75%,"Alto",IF(AM8&gt;75%,"Extremo","")))))</f>
        <v>Bajo</v>
      </c>
      <c r="AO4" s="695" t="s">
        <v>56</v>
      </c>
      <c r="AP4" s="147">
        <v>1</v>
      </c>
      <c r="AQ4" s="33" t="s">
        <v>1307</v>
      </c>
      <c r="AR4" s="326" t="s">
        <v>1310</v>
      </c>
      <c r="AS4" s="34">
        <v>45351</v>
      </c>
      <c r="AT4" s="34"/>
      <c r="AU4" s="97"/>
      <c r="AV4" s="97"/>
      <c r="AW4" s="97"/>
      <c r="AX4" s="34">
        <v>45412</v>
      </c>
      <c r="AY4" s="34"/>
      <c r="AZ4" s="97"/>
      <c r="BA4" s="97"/>
      <c r="BB4" s="97"/>
      <c r="BC4" s="34">
        <v>45473</v>
      </c>
      <c r="BD4" s="34"/>
      <c r="BE4" s="97"/>
      <c r="BF4" s="97"/>
      <c r="BG4" s="97"/>
      <c r="BH4" s="34">
        <v>45535</v>
      </c>
      <c r="BI4" s="34"/>
      <c r="BJ4" s="97"/>
      <c r="BK4" s="97"/>
      <c r="BL4" s="97"/>
      <c r="BM4" s="34">
        <v>45596</v>
      </c>
      <c r="BN4" s="34"/>
      <c r="BO4" s="97"/>
      <c r="BP4" s="97"/>
      <c r="BQ4" s="97"/>
      <c r="BR4" s="34">
        <v>45657</v>
      </c>
      <c r="BS4" s="34"/>
      <c r="BT4" s="97"/>
      <c r="BU4" s="97"/>
      <c r="BV4" s="97"/>
    </row>
    <row r="5" spans="1:77" ht="152.44999999999999" customHeight="1" thickBot="1" x14ac:dyDescent="0.3">
      <c r="A5" s="737"/>
      <c r="B5" s="725"/>
      <c r="C5" s="725"/>
      <c r="D5" s="725"/>
      <c r="E5" s="725"/>
      <c r="F5" s="739"/>
      <c r="G5" s="725"/>
      <c r="H5" s="725"/>
      <c r="I5" s="739"/>
      <c r="J5" s="788"/>
      <c r="K5" s="788"/>
      <c r="L5" s="798"/>
      <c r="M5" s="788"/>
      <c r="N5" s="788"/>
      <c r="O5" s="788"/>
      <c r="P5" s="788"/>
      <c r="Q5" s="788"/>
      <c r="R5" s="788"/>
      <c r="S5" s="720"/>
      <c r="T5" s="720"/>
      <c r="U5" s="801"/>
      <c r="V5" s="722"/>
      <c r="W5" s="723"/>
      <c r="X5" s="722"/>
      <c r="Y5" s="723"/>
      <c r="Z5" s="815"/>
      <c r="AA5" s="723"/>
      <c r="AB5" s="740"/>
      <c r="AC5" s="565" t="s">
        <v>1283</v>
      </c>
      <c r="AD5" s="49" t="s">
        <v>926</v>
      </c>
      <c r="AE5" s="49" t="s">
        <v>54</v>
      </c>
      <c r="AF5" s="31">
        <f t="shared" si="0"/>
        <v>0.25</v>
      </c>
      <c r="AG5" s="335" t="s">
        <v>609</v>
      </c>
      <c r="AH5" s="22">
        <f t="shared" si="1"/>
        <v>0.25</v>
      </c>
      <c r="AI5" s="22">
        <f t="shared" si="2"/>
        <v>0.5</v>
      </c>
      <c r="AJ5" s="322" t="s">
        <v>23</v>
      </c>
      <c r="AK5" s="335" t="s">
        <v>1282</v>
      </c>
      <c r="AL5" s="335">
        <f>+AM4*AI5</f>
        <v>7.4999999999999997E-2</v>
      </c>
      <c r="AM5" s="32">
        <f>+AM4-AL5</f>
        <v>7.4999999999999997E-2</v>
      </c>
      <c r="AN5" s="815"/>
      <c r="AO5" s="734"/>
      <c r="AP5" s="153">
        <v>2</v>
      </c>
      <c r="AQ5" s="33" t="s">
        <v>1309</v>
      </c>
      <c r="AR5" s="326" t="s">
        <v>1310</v>
      </c>
      <c r="AS5" s="34">
        <v>45351</v>
      </c>
      <c r="AT5" s="34"/>
      <c r="AU5" s="97"/>
      <c r="AV5" s="97"/>
      <c r="AW5" s="97"/>
      <c r="AX5" s="34">
        <v>45412</v>
      </c>
      <c r="AY5" s="34"/>
      <c r="AZ5" s="97"/>
      <c r="BA5" s="97"/>
      <c r="BB5" s="97"/>
      <c r="BC5" s="34">
        <v>45473</v>
      </c>
      <c r="BD5" s="34"/>
      <c r="BE5" s="97"/>
      <c r="BF5" s="97"/>
      <c r="BG5" s="97"/>
      <c r="BH5" s="34">
        <v>45535</v>
      </c>
      <c r="BI5" s="34"/>
      <c r="BJ5" s="97"/>
      <c r="BK5" s="97"/>
      <c r="BL5" s="97"/>
      <c r="BM5" s="34">
        <v>45596</v>
      </c>
      <c r="BN5" s="34"/>
      <c r="BO5" s="97"/>
      <c r="BP5" s="97"/>
      <c r="BQ5" s="97"/>
      <c r="BR5" s="34">
        <v>45657</v>
      </c>
      <c r="BS5" s="34"/>
      <c r="BT5" s="97"/>
      <c r="BU5" s="97"/>
      <c r="BV5" s="97"/>
    </row>
    <row r="6" spans="1:77" ht="102.75" thickBot="1" x14ac:dyDescent="0.3">
      <c r="A6" s="737"/>
      <c r="B6" s="725"/>
      <c r="C6" s="725"/>
      <c r="D6" s="725"/>
      <c r="E6" s="725"/>
      <c r="F6" s="739"/>
      <c r="G6" s="725"/>
      <c r="H6" s="725"/>
      <c r="I6" s="739"/>
      <c r="J6" s="788"/>
      <c r="K6" s="788"/>
      <c r="L6" s="798"/>
      <c r="M6" s="788"/>
      <c r="N6" s="788"/>
      <c r="O6" s="788"/>
      <c r="P6" s="788"/>
      <c r="Q6" s="788"/>
      <c r="R6" s="788"/>
      <c r="S6" s="720"/>
      <c r="T6" s="720"/>
      <c r="U6" s="801"/>
      <c r="V6" s="722"/>
      <c r="W6" s="723"/>
      <c r="X6" s="722"/>
      <c r="Y6" s="723"/>
      <c r="Z6" s="815"/>
      <c r="AA6" s="723"/>
      <c r="AB6" s="740"/>
      <c r="AC6" s="565" t="s">
        <v>1276</v>
      </c>
      <c r="AD6" s="49" t="s">
        <v>822</v>
      </c>
      <c r="AE6" s="49" t="s">
        <v>54</v>
      </c>
      <c r="AF6" s="31">
        <f t="shared" si="0"/>
        <v>0.25</v>
      </c>
      <c r="AG6" s="335" t="s">
        <v>194</v>
      </c>
      <c r="AH6" s="22">
        <f t="shared" si="1"/>
        <v>0.15</v>
      </c>
      <c r="AI6" s="22">
        <f t="shared" si="2"/>
        <v>0.4</v>
      </c>
      <c r="AJ6" s="322" t="s">
        <v>23</v>
      </c>
      <c r="AK6" s="335" t="s">
        <v>823</v>
      </c>
      <c r="AL6" s="335">
        <f>+AM5*AI6</f>
        <v>0.03</v>
      </c>
      <c r="AM6" s="32">
        <f>+AM5-AL6</f>
        <v>4.4999999999999998E-2</v>
      </c>
      <c r="AN6" s="815"/>
      <c r="AO6" s="734"/>
      <c r="AP6" s="153">
        <v>3</v>
      </c>
      <c r="AQ6" s="33" t="s">
        <v>1311</v>
      </c>
      <c r="AR6" s="326" t="s">
        <v>1308</v>
      </c>
      <c r="AS6" s="34">
        <v>45351</v>
      </c>
      <c r="AT6" s="34"/>
      <c r="AU6" s="90"/>
      <c r="AV6" s="90"/>
      <c r="AW6" s="90"/>
      <c r="AX6" s="34">
        <v>45412</v>
      </c>
      <c r="AY6" s="34"/>
      <c r="AZ6" s="90"/>
      <c r="BA6" s="90"/>
      <c r="BB6" s="90"/>
      <c r="BC6" s="34">
        <v>45473</v>
      </c>
      <c r="BD6" s="34"/>
      <c r="BE6" s="90"/>
      <c r="BF6" s="90"/>
      <c r="BG6" s="90"/>
      <c r="BH6" s="34">
        <v>45535</v>
      </c>
      <c r="BI6" s="34"/>
      <c r="BJ6" s="90"/>
      <c r="BK6" s="90"/>
      <c r="BL6" s="90"/>
      <c r="BM6" s="34">
        <v>45596</v>
      </c>
      <c r="BN6" s="34"/>
      <c r="BO6" s="90"/>
      <c r="BP6" s="90"/>
      <c r="BQ6" s="90"/>
      <c r="BR6" s="34">
        <v>45657</v>
      </c>
      <c r="BS6" s="34"/>
      <c r="BT6" s="90"/>
      <c r="BU6" s="90"/>
      <c r="BV6" s="90"/>
    </row>
    <row r="7" spans="1:77" ht="158.25" customHeight="1" thickBot="1" x14ac:dyDescent="0.3">
      <c r="A7" s="737"/>
      <c r="B7" s="725"/>
      <c r="C7" s="725"/>
      <c r="D7" s="725"/>
      <c r="E7" s="725"/>
      <c r="F7" s="739"/>
      <c r="G7" s="725"/>
      <c r="H7" s="725"/>
      <c r="I7" s="739"/>
      <c r="J7" s="788"/>
      <c r="K7" s="788"/>
      <c r="L7" s="798"/>
      <c r="M7" s="788"/>
      <c r="N7" s="788"/>
      <c r="O7" s="788"/>
      <c r="P7" s="788"/>
      <c r="Q7" s="788"/>
      <c r="R7" s="788"/>
      <c r="S7" s="720"/>
      <c r="T7" s="720"/>
      <c r="U7" s="801"/>
      <c r="V7" s="722"/>
      <c r="W7" s="723"/>
      <c r="X7" s="722"/>
      <c r="Y7" s="723"/>
      <c r="Z7" s="815"/>
      <c r="AA7" s="723"/>
      <c r="AB7" s="740"/>
      <c r="AC7" s="565" t="s">
        <v>1281</v>
      </c>
      <c r="AD7" s="49" t="s">
        <v>927</v>
      </c>
      <c r="AE7" s="49" t="s">
        <v>54</v>
      </c>
      <c r="AF7" s="31">
        <f t="shared" si="0"/>
        <v>0.25</v>
      </c>
      <c r="AG7" s="335" t="s">
        <v>194</v>
      </c>
      <c r="AH7" s="22">
        <f t="shared" si="1"/>
        <v>0.15</v>
      </c>
      <c r="AI7" s="22">
        <f t="shared" si="2"/>
        <v>0.4</v>
      </c>
      <c r="AJ7" s="322" t="s">
        <v>39</v>
      </c>
      <c r="AK7" s="335" t="s">
        <v>824</v>
      </c>
      <c r="AL7" s="335">
        <f>+AM6*AI7</f>
        <v>1.7999999999999999E-2</v>
      </c>
      <c r="AM7" s="32">
        <f>+AM6-AL7</f>
        <v>2.7E-2</v>
      </c>
      <c r="AN7" s="815"/>
      <c r="AO7" s="734"/>
      <c r="AP7" s="153">
        <v>4</v>
      </c>
      <c r="AQ7" s="33" t="s">
        <v>1312</v>
      </c>
      <c r="AR7" s="326" t="s">
        <v>1308</v>
      </c>
      <c r="AS7" s="34">
        <v>45351</v>
      </c>
      <c r="AT7" s="34"/>
      <c r="AU7" s="34"/>
      <c r="AV7" s="34"/>
      <c r="AW7" s="34"/>
      <c r="AX7" s="34">
        <v>45412</v>
      </c>
      <c r="AY7" s="34"/>
      <c r="AZ7" s="34"/>
      <c r="BA7" s="34"/>
      <c r="BB7" s="34"/>
      <c r="BC7" s="34">
        <v>45473</v>
      </c>
      <c r="BD7" s="34"/>
      <c r="BE7" s="34"/>
      <c r="BF7" s="34"/>
      <c r="BG7" s="34"/>
      <c r="BH7" s="34">
        <v>45535</v>
      </c>
      <c r="BI7" s="34"/>
      <c r="BJ7" s="34"/>
      <c r="BK7" s="34"/>
      <c r="BL7" s="34"/>
      <c r="BM7" s="34">
        <v>45596</v>
      </c>
      <c r="BN7" s="34"/>
      <c r="BO7" s="34"/>
      <c r="BP7" s="34"/>
      <c r="BQ7" s="34"/>
      <c r="BR7" s="34">
        <v>45657</v>
      </c>
      <c r="BS7" s="34"/>
      <c r="BT7" s="34"/>
      <c r="BU7" s="34"/>
      <c r="BV7" s="34"/>
    </row>
    <row r="8" spans="1:77" ht="198.75" customHeight="1" thickBot="1" x14ac:dyDescent="0.3">
      <c r="A8" s="737"/>
      <c r="B8" s="725"/>
      <c r="C8" s="725"/>
      <c r="D8" s="725"/>
      <c r="E8" s="725"/>
      <c r="F8" s="739"/>
      <c r="G8" s="725"/>
      <c r="H8" s="725"/>
      <c r="I8" s="739"/>
      <c r="J8" s="788"/>
      <c r="K8" s="788"/>
      <c r="L8" s="798"/>
      <c r="M8" s="788"/>
      <c r="N8" s="788"/>
      <c r="O8" s="788"/>
      <c r="P8" s="788"/>
      <c r="Q8" s="788"/>
      <c r="R8" s="788"/>
      <c r="S8" s="720"/>
      <c r="T8" s="720"/>
      <c r="U8" s="801"/>
      <c r="V8" s="722"/>
      <c r="W8" s="723"/>
      <c r="X8" s="722"/>
      <c r="Y8" s="723"/>
      <c r="Z8" s="815"/>
      <c r="AA8" s="723"/>
      <c r="AB8" s="740"/>
      <c r="AC8" s="565" t="s">
        <v>1280</v>
      </c>
      <c r="AD8" s="49" t="s">
        <v>928</v>
      </c>
      <c r="AE8" s="49" t="s">
        <v>54</v>
      </c>
      <c r="AF8" s="31">
        <f t="shared" si="0"/>
        <v>0.25</v>
      </c>
      <c r="AG8" s="335" t="s">
        <v>194</v>
      </c>
      <c r="AH8" s="22">
        <f t="shared" si="1"/>
        <v>0.15</v>
      </c>
      <c r="AI8" s="22">
        <f t="shared" si="2"/>
        <v>0.4</v>
      </c>
      <c r="AJ8" s="322" t="s">
        <v>23</v>
      </c>
      <c r="AK8" s="335" t="s">
        <v>825</v>
      </c>
      <c r="AL8" s="335">
        <f>+AM7*AI8</f>
        <v>1.0800000000000001E-2</v>
      </c>
      <c r="AM8" s="32">
        <f>+AM7-AL8</f>
        <v>1.6199999999999999E-2</v>
      </c>
      <c r="AN8" s="815"/>
      <c r="AO8" s="734"/>
      <c r="AP8" s="153">
        <v>5</v>
      </c>
      <c r="AQ8" s="335"/>
      <c r="AR8" s="326"/>
      <c r="AS8" s="34">
        <v>45351</v>
      </c>
      <c r="AT8" s="34"/>
      <c r="AU8" s="34"/>
      <c r="AV8" s="34"/>
      <c r="AW8" s="34"/>
      <c r="AX8" s="34">
        <v>45412</v>
      </c>
      <c r="AY8" s="34"/>
      <c r="AZ8" s="34"/>
      <c r="BA8" s="34"/>
      <c r="BB8" s="34"/>
      <c r="BC8" s="34">
        <v>45473</v>
      </c>
      <c r="BD8" s="34"/>
      <c r="BE8" s="34"/>
      <c r="BF8" s="34"/>
      <c r="BG8" s="34"/>
      <c r="BH8" s="34">
        <v>45535</v>
      </c>
      <c r="BI8" s="34"/>
      <c r="BJ8" s="34"/>
      <c r="BK8" s="34"/>
      <c r="BL8" s="34"/>
      <c r="BM8" s="34">
        <v>45596</v>
      </c>
      <c r="BN8" s="34"/>
      <c r="BO8" s="34"/>
      <c r="BP8" s="34"/>
      <c r="BQ8" s="34"/>
      <c r="BR8" s="34">
        <v>45657</v>
      </c>
      <c r="BS8" s="34"/>
      <c r="BT8" s="34"/>
      <c r="BU8" s="34"/>
      <c r="BV8" s="34"/>
    </row>
    <row r="9" spans="1:77" ht="164.25" customHeight="1" thickBot="1" x14ac:dyDescent="0.3">
      <c r="A9" s="915"/>
      <c r="B9" s="916"/>
      <c r="C9" s="916"/>
      <c r="D9" s="916"/>
      <c r="E9" s="916"/>
      <c r="F9" s="920"/>
      <c r="G9" s="916"/>
      <c r="H9" s="916"/>
      <c r="I9" s="920"/>
      <c r="J9" s="788"/>
      <c r="K9" s="788"/>
      <c r="L9" s="798"/>
      <c r="M9" s="788"/>
      <c r="N9" s="788"/>
      <c r="O9" s="788"/>
      <c r="P9" s="788"/>
      <c r="Q9" s="788"/>
      <c r="R9" s="788"/>
      <c r="S9" s="919"/>
      <c r="T9" s="919"/>
      <c r="U9" s="801"/>
      <c r="V9" s="927"/>
      <c r="W9" s="922"/>
      <c r="X9" s="927"/>
      <c r="Y9" s="922"/>
      <c r="Z9" s="769"/>
      <c r="AA9" s="922"/>
      <c r="AB9" s="1123"/>
      <c r="AC9" s="566" t="s">
        <v>1271</v>
      </c>
      <c r="AD9" s="44" t="s">
        <v>826</v>
      </c>
      <c r="AE9" s="44" t="s">
        <v>54</v>
      </c>
      <c r="AF9" s="45">
        <f t="shared" si="0"/>
        <v>0.25</v>
      </c>
      <c r="AG9" s="414" t="s">
        <v>194</v>
      </c>
      <c r="AH9" s="22">
        <f t="shared" si="1"/>
        <v>0.15</v>
      </c>
      <c r="AI9" s="22">
        <f t="shared" si="2"/>
        <v>0.4</v>
      </c>
      <c r="AJ9" s="373" t="s">
        <v>23</v>
      </c>
      <c r="AK9" s="414" t="s">
        <v>827</v>
      </c>
      <c r="AL9" s="335">
        <f>+AM8*AI9</f>
        <v>6.4799999999999996E-3</v>
      </c>
      <c r="AM9" s="46">
        <f>+AM8-AL9</f>
        <v>9.7199999999999995E-3</v>
      </c>
      <c r="AN9" s="769"/>
      <c r="AO9" s="696"/>
      <c r="AP9" s="153">
        <v>6</v>
      </c>
      <c r="AQ9" s="33"/>
      <c r="AR9" s="326"/>
      <c r="AS9" s="34">
        <v>45351</v>
      </c>
      <c r="AT9" s="34"/>
      <c r="AU9" s="34"/>
      <c r="AV9" s="34"/>
      <c r="AW9" s="34"/>
      <c r="AX9" s="34">
        <v>45412</v>
      </c>
      <c r="AY9" s="34"/>
      <c r="AZ9" s="34"/>
      <c r="BA9" s="34"/>
      <c r="BB9" s="34"/>
      <c r="BC9" s="34">
        <v>45473</v>
      </c>
      <c r="BD9" s="34"/>
      <c r="BE9" s="34"/>
      <c r="BF9" s="34"/>
      <c r="BG9" s="34"/>
      <c r="BH9" s="34">
        <v>45535</v>
      </c>
      <c r="BI9" s="34"/>
      <c r="BJ9" s="34"/>
      <c r="BK9" s="34"/>
      <c r="BL9" s="34"/>
      <c r="BM9" s="34">
        <v>45596</v>
      </c>
      <c r="BN9" s="34"/>
      <c r="BO9" s="34"/>
      <c r="BP9" s="34"/>
      <c r="BQ9" s="34"/>
      <c r="BR9" s="34">
        <v>45657</v>
      </c>
      <c r="BS9" s="34"/>
      <c r="BT9" s="34"/>
      <c r="BU9" s="34"/>
      <c r="BV9" s="34"/>
    </row>
    <row r="10" spans="1:77" ht="177" customHeight="1" thickBot="1" x14ac:dyDescent="0.3">
      <c r="A10" s="736" t="s">
        <v>196</v>
      </c>
      <c r="B10" s="709" t="s">
        <v>106</v>
      </c>
      <c r="C10" s="709" t="s">
        <v>89</v>
      </c>
      <c r="D10" s="709" t="s">
        <v>87</v>
      </c>
      <c r="E10" s="709" t="s">
        <v>51</v>
      </c>
      <c r="F10" s="726" t="s">
        <v>828</v>
      </c>
      <c r="G10" s="709" t="s">
        <v>1117</v>
      </c>
      <c r="H10" s="709" t="s">
        <v>1279</v>
      </c>
      <c r="I10" s="726" t="s">
        <v>829</v>
      </c>
      <c r="J10" s="709" t="s">
        <v>92</v>
      </c>
      <c r="K10" s="709">
        <v>1</v>
      </c>
      <c r="L10" s="713">
        <f>IF(J10="Diaria",+(K10/360),IF(J10="Mensual",+(K10/12),IF(J10="Bimestral",+(K10/6),IF(J10="Trimestral",+(K10/4),IF(J10="Semestral",+(K10/2),IF(J10="Anual",+(K10/1),""))))))</f>
        <v>0.5</v>
      </c>
      <c r="M10" s="709" t="s">
        <v>29</v>
      </c>
      <c r="N10" s="709">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709" t="s">
        <v>30</v>
      </c>
      <c r="P10" s="709">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0.2</v>
      </c>
      <c r="Q10" s="709" t="s">
        <v>70</v>
      </c>
      <c r="R10" s="709">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701" t="s">
        <v>94</v>
      </c>
      <c r="T10" s="701" t="s">
        <v>43</v>
      </c>
      <c r="U10" s="701">
        <f>+MAX(N10,P10,R10)</f>
        <v>0.2</v>
      </c>
      <c r="V10" s="705" t="str">
        <f>IF(L10&lt;=20%,"Muy baja",IF(L10&lt;=40%,"Baja",IF(L10&lt;=60%,"Media",IF(L10&lt;=80%,"Alta",IF(L10&lt;=100%,"Muy alta",IF(L10&gt;=100%,"Muy alta",""))))))</f>
        <v>Media</v>
      </c>
      <c r="W10" s="689">
        <f>+IFERROR(VLOOKUP(V10,[15]Fórmula!$F$1:$G$6,2,FALSE),"")</f>
        <v>0.6</v>
      </c>
      <c r="X10" s="721" t="str">
        <f>IF(U10=20%,"Leve",IF(U10=40%,"Menor",IF(U10=60%,"Moderado",IF(U10=80%,"Mayor",IF(U10=100%,"Catastrófico","")))))</f>
        <v>Leve</v>
      </c>
      <c r="Y10" s="689">
        <f>+IFERROR(VLOOKUP(X10,[15]Fórmula!$H$1:$I$6,2,FALSE),"")</f>
        <v>0.2</v>
      </c>
      <c r="Z10" s="693" t="str">
        <f>+IFERROR(VLOOKUP(V10&amp;X10,[15]Fórmula!$C$2:$D$26,2,FALSE),"")</f>
        <v>Moderado</v>
      </c>
      <c r="AA10" s="1119">
        <f>IF(Z10="Bajo",25%,IF(Z10="Moderado",50%,IF(Z10="Alto",75%,IF(Z10="Extremo",100%,""))))</f>
        <v>0.5</v>
      </c>
      <c r="AB10" s="766" t="s">
        <v>830</v>
      </c>
      <c r="AC10" s="566" t="s">
        <v>1278</v>
      </c>
      <c r="AD10" s="50" t="s">
        <v>1277</v>
      </c>
      <c r="AE10" s="50" t="s">
        <v>54</v>
      </c>
      <c r="AF10" s="22">
        <f t="shared" si="0"/>
        <v>0.25</v>
      </c>
      <c r="AG10" s="334" t="s">
        <v>194</v>
      </c>
      <c r="AH10" s="22">
        <f t="shared" si="1"/>
        <v>0.15</v>
      </c>
      <c r="AI10" s="22">
        <f t="shared" si="2"/>
        <v>0.4</v>
      </c>
      <c r="AJ10" s="311" t="s">
        <v>23</v>
      </c>
      <c r="AK10" s="334" t="s">
        <v>831</v>
      </c>
      <c r="AL10" s="334">
        <f>+AI10*AA10</f>
        <v>0.2</v>
      </c>
      <c r="AM10" s="412">
        <f>+AA10-AL10</f>
        <v>0.3</v>
      </c>
      <c r="AN10" s="774" t="str">
        <f>+IF(C10="Corrupción","Moderado",IF(AM13&lt;=25%,"Bajo",IF(AM13&lt;=50%,"Moderado",IF(AM13&lt;=75%,"Alto",IF(AM13&gt;75%,"Extremo","")))))</f>
        <v>Bajo</v>
      </c>
      <c r="AO10" s="695" t="s">
        <v>56</v>
      </c>
      <c r="AP10" s="152">
        <v>1</v>
      </c>
      <c r="AQ10" s="29" t="s">
        <v>1313</v>
      </c>
      <c r="AR10" s="326" t="s">
        <v>820</v>
      </c>
      <c r="AS10" s="34">
        <v>45351</v>
      </c>
      <c r="AT10" s="34"/>
      <c r="AU10" s="34"/>
      <c r="AV10" s="34"/>
      <c r="AW10" s="34"/>
      <c r="AX10" s="34">
        <v>45412</v>
      </c>
      <c r="AY10" s="34"/>
      <c r="AZ10" s="34"/>
      <c r="BA10" s="34"/>
      <c r="BB10" s="34"/>
      <c r="BC10" s="34">
        <v>45473</v>
      </c>
      <c r="BD10" s="34"/>
      <c r="BE10" s="34"/>
      <c r="BF10" s="34"/>
      <c r="BG10" s="34"/>
      <c r="BH10" s="34">
        <v>45535</v>
      </c>
      <c r="BI10" s="34"/>
      <c r="BJ10" s="34"/>
      <c r="BK10" s="34"/>
      <c r="BL10" s="34"/>
      <c r="BM10" s="34">
        <v>45596</v>
      </c>
      <c r="BN10" s="34"/>
      <c r="BO10" s="34"/>
      <c r="BP10" s="34"/>
      <c r="BQ10" s="34"/>
      <c r="BR10" s="34">
        <v>45657</v>
      </c>
      <c r="BS10" s="34"/>
      <c r="BT10" s="34"/>
      <c r="BU10" s="34"/>
      <c r="BV10" s="34"/>
    </row>
    <row r="11" spans="1:77" ht="147.75" customHeight="1" thickBot="1" x14ac:dyDescent="0.3">
      <c r="A11" s="737"/>
      <c r="B11" s="725"/>
      <c r="C11" s="725"/>
      <c r="D11" s="725"/>
      <c r="E11" s="725"/>
      <c r="F11" s="727"/>
      <c r="G11" s="725"/>
      <c r="H11" s="725"/>
      <c r="I11" s="727"/>
      <c r="J11" s="725"/>
      <c r="K11" s="725"/>
      <c r="L11" s="735"/>
      <c r="M11" s="725"/>
      <c r="N11" s="725"/>
      <c r="O11" s="725"/>
      <c r="P11" s="725"/>
      <c r="Q11" s="725"/>
      <c r="R11" s="725"/>
      <c r="S11" s="720"/>
      <c r="T11" s="720"/>
      <c r="U11" s="720"/>
      <c r="V11" s="724"/>
      <c r="W11" s="723"/>
      <c r="X11" s="722"/>
      <c r="Y11" s="723"/>
      <c r="Z11" s="732"/>
      <c r="AA11" s="989"/>
      <c r="AB11" s="740"/>
      <c r="AC11" s="566" t="s">
        <v>1271</v>
      </c>
      <c r="AD11" s="49" t="s">
        <v>832</v>
      </c>
      <c r="AE11" s="49" t="s">
        <v>54</v>
      </c>
      <c r="AF11" s="31">
        <f t="shared" si="0"/>
        <v>0.25</v>
      </c>
      <c r="AG11" s="335" t="s">
        <v>194</v>
      </c>
      <c r="AH11" s="22">
        <f t="shared" si="1"/>
        <v>0.15</v>
      </c>
      <c r="AI11" s="22">
        <f t="shared" si="2"/>
        <v>0.4</v>
      </c>
      <c r="AJ11" s="322" t="s">
        <v>23</v>
      </c>
      <c r="AK11" s="335" t="s">
        <v>833</v>
      </c>
      <c r="AL11" s="335">
        <f>+AM10*AI11</f>
        <v>0.12</v>
      </c>
      <c r="AM11" s="32">
        <f>+AM10-AL11</f>
        <v>0.18</v>
      </c>
      <c r="AN11" s="815"/>
      <c r="AO11" s="734"/>
      <c r="AP11" s="152">
        <v>2</v>
      </c>
      <c r="AQ11" s="29" t="s">
        <v>1314</v>
      </c>
      <c r="AR11" s="326" t="s">
        <v>834</v>
      </c>
      <c r="AS11" s="34">
        <v>45351</v>
      </c>
      <c r="AT11" s="34"/>
      <c r="AU11" s="34"/>
      <c r="AV11" s="34"/>
      <c r="AW11" s="34"/>
      <c r="AX11" s="34">
        <v>45412</v>
      </c>
      <c r="AY11" s="34"/>
      <c r="AZ11" s="34"/>
      <c r="BA11" s="34"/>
      <c r="BB11" s="34"/>
      <c r="BC11" s="34">
        <v>45473</v>
      </c>
      <c r="BD11" s="34"/>
      <c r="BE11" s="34"/>
      <c r="BF11" s="34"/>
      <c r="BG11" s="34"/>
      <c r="BH11" s="34">
        <v>45535</v>
      </c>
      <c r="BI11" s="34"/>
      <c r="BJ11" s="34"/>
      <c r="BK11" s="34"/>
      <c r="BL11" s="34"/>
      <c r="BM11" s="34">
        <v>45596</v>
      </c>
      <c r="BN11" s="34"/>
      <c r="BO11" s="34"/>
      <c r="BP11" s="34"/>
      <c r="BQ11" s="34"/>
      <c r="BR11" s="34">
        <v>45657</v>
      </c>
      <c r="BS11" s="34"/>
      <c r="BT11" s="34"/>
      <c r="BU11" s="34"/>
      <c r="BV11" s="34"/>
    </row>
    <row r="12" spans="1:77" ht="159" customHeight="1" thickBot="1" x14ac:dyDescent="0.3">
      <c r="A12" s="737"/>
      <c r="B12" s="725"/>
      <c r="C12" s="725"/>
      <c r="D12" s="725"/>
      <c r="E12" s="725"/>
      <c r="F12" s="727"/>
      <c r="G12" s="725"/>
      <c r="H12" s="725"/>
      <c r="I12" s="727"/>
      <c r="J12" s="725"/>
      <c r="K12" s="725"/>
      <c r="L12" s="735"/>
      <c r="M12" s="725"/>
      <c r="N12" s="725"/>
      <c r="O12" s="725"/>
      <c r="P12" s="725"/>
      <c r="Q12" s="725"/>
      <c r="R12" s="725"/>
      <c r="S12" s="720"/>
      <c r="T12" s="720"/>
      <c r="U12" s="720"/>
      <c r="V12" s="724"/>
      <c r="W12" s="723"/>
      <c r="X12" s="722"/>
      <c r="Y12" s="723"/>
      <c r="Z12" s="732"/>
      <c r="AA12" s="989"/>
      <c r="AB12" s="740"/>
      <c r="AC12" s="565" t="s">
        <v>1276</v>
      </c>
      <c r="AD12" s="49" t="s">
        <v>822</v>
      </c>
      <c r="AE12" s="49" t="s">
        <v>54</v>
      </c>
      <c r="AF12" s="31">
        <f t="shared" si="0"/>
        <v>0.25</v>
      </c>
      <c r="AG12" s="335" t="s">
        <v>194</v>
      </c>
      <c r="AH12" s="22">
        <f t="shared" si="1"/>
        <v>0.15</v>
      </c>
      <c r="AI12" s="22">
        <f t="shared" si="2"/>
        <v>0.4</v>
      </c>
      <c r="AJ12" s="322" t="s">
        <v>23</v>
      </c>
      <c r="AK12" s="335" t="s">
        <v>823</v>
      </c>
      <c r="AL12" s="335">
        <f>+AM11*AI12</f>
        <v>7.1999999999999995E-2</v>
      </c>
      <c r="AM12" s="32">
        <f>+AM11-AL12</f>
        <v>0.108</v>
      </c>
      <c r="AN12" s="815"/>
      <c r="AO12" s="734"/>
      <c r="AP12" s="153">
        <v>3</v>
      </c>
      <c r="AQ12" s="29" t="s">
        <v>1315</v>
      </c>
      <c r="AR12" s="326" t="s">
        <v>820</v>
      </c>
      <c r="AS12" s="34">
        <v>45351</v>
      </c>
      <c r="AT12" s="34"/>
      <c r="AU12" s="34"/>
      <c r="AV12" s="34"/>
      <c r="AW12" s="34"/>
      <c r="AX12" s="34">
        <v>45412</v>
      </c>
      <c r="AY12" s="34"/>
      <c r="AZ12" s="34"/>
      <c r="BA12" s="34"/>
      <c r="BB12" s="34"/>
      <c r="BC12" s="34">
        <v>45473</v>
      </c>
      <c r="BD12" s="34"/>
      <c r="BE12" s="34"/>
      <c r="BF12" s="34"/>
      <c r="BG12" s="34"/>
      <c r="BH12" s="34">
        <v>45535</v>
      </c>
      <c r="BI12" s="34"/>
      <c r="BJ12" s="34"/>
      <c r="BK12" s="34"/>
      <c r="BL12" s="34"/>
      <c r="BM12" s="34">
        <v>45596</v>
      </c>
      <c r="BN12" s="34"/>
      <c r="BO12" s="34"/>
      <c r="BP12" s="34"/>
      <c r="BQ12" s="34"/>
      <c r="BR12" s="34">
        <v>45657</v>
      </c>
      <c r="BS12" s="34"/>
      <c r="BT12" s="34"/>
      <c r="BU12" s="34"/>
      <c r="BV12" s="34"/>
    </row>
    <row r="13" spans="1:77" ht="138.75" customHeight="1" thickBot="1" x14ac:dyDescent="0.3">
      <c r="A13" s="772"/>
      <c r="B13" s="710"/>
      <c r="C13" s="710"/>
      <c r="D13" s="710"/>
      <c r="E13" s="710"/>
      <c r="F13" s="910"/>
      <c r="G13" s="710"/>
      <c r="H13" s="710"/>
      <c r="I13" s="910"/>
      <c r="J13" s="710"/>
      <c r="K13" s="710"/>
      <c r="L13" s="714"/>
      <c r="M13" s="710"/>
      <c r="N13" s="312"/>
      <c r="O13" s="710"/>
      <c r="P13" s="312"/>
      <c r="Q13" s="710"/>
      <c r="R13" s="312"/>
      <c r="S13" s="702"/>
      <c r="T13" s="702"/>
      <c r="U13" s="308"/>
      <c r="V13" s="706"/>
      <c r="W13" s="301"/>
      <c r="X13" s="771"/>
      <c r="Y13" s="301"/>
      <c r="Z13" s="694"/>
      <c r="AA13" s="923"/>
      <c r="AB13" s="767"/>
      <c r="AC13" s="565" t="s">
        <v>1275</v>
      </c>
      <c r="AD13" s="28" t="s">
        <v>835</v>
      </c>
      <c r="AE13" s="28" t="s">
        <v>54</v>
      </c>
      <c r="AF13" s="37">
        <f t="shared" si="0"/>
        <v>0.25</v>
      </c>
      <c r="AG13" s="352" t="s">
        <v>194</v>
      </c>
      <c r="AH13" s="22">
        <f t="shared" si="1"/>
        <v>0.15</v>
      </c>
      <c r="AI13" s="22">
        <f t="shared" si="2"/>
        <v>0.4</v>
      </c>
      <c r="AJ13" s="312" t="s">
        <v>23</v>
      </c>
      <c r="AK13" s="352" t="s">
        <v>836</v>
      </c>
      <c r="AL13" s="352">
        <f>+AM12*AI13</f>
        <v>4.3200000000000002E-2</v>
      </c>
      <c r="AM13" s="413">
        <f>+AM12-AL13</f>
        <v>6.4799999999999996E-2</v>
      </c>
      <c r="AN13" s="775"/>
      <c r="AO13" s="776"/>
      <c r="AP13" s="153">
        <v>4</v>
      </c>
      <c r="AQ13" s="29" t="s">
        <v>1316</v>
      </c>
      <c r="AR13" s="326" t="s">
        <v>820</v>
      </c>
      <c r="AS13" s="34">
        <v>45351</v>
      </c>
      <c r="AT13" s="34"/>
      <c r="AU13" s="34"/>
      <c r="AV13" s="34"/>
      <c r="AW13" s="34"/>
      <c r="AX13" s="34">
        <v>45412</v>
      </c>
      <c r="AY13" s="34"/>
      <c r="AZ13" s="34"/>
      <c r="BA13" s="34"/>
      <c r="BB13" s="34"/>
      <c r="BC13" s="34">
        <v>45473</v>
      </c>
      <c r="BD13" s="34"/>
      <c r="BE13" s="34"/>
      <c r="BF13" s="34"/>
      <c r="BG13" s="34"/>
      <c r="BH13" s="34">
        <v>45535</v>
      </c>
      <c r="BI13" s="34"/>
      <c r="BJ13" s="34"/>
      <c r="BK13" s="34"/>
      <c r="BL13" s="34"/>
      <c r="BM13" s="34">
        <v>45596</v>
      </c>
      <c r="BN13" s="34"/>
      <c r="BO13" s="34"/>
      <c r="BP13" s="34"/>
      <c r="BQ13" s="34"/>
      <c r="BR13" s="34">
        <v>45657</v>
      </c>
      <c r="BS13" s="34"/>
      <c r="BT13" s="34"/>
      <c r="BU13" s="34"/>
      <c r="BV13" s="34"/>
    </row>
    <row r="14" spans="1:77" ht="178.5" customHeight="1" thickBot="1" x14ac:dyDescent="0.3">
      <c r="A14" s="332" t="s">
        <v>196</v>
      </c>
      <c r="B14" s="311" t="s">
        <v>106</v>
      </c>
      <c r="C14" s="311" t="s">
        <v>98</v>
      </c>
      <c r="D14" s="311" t="s">
        <v>87</v>
      </c>
      <c r="E14" s="311" t="s">
        <v>18</v>
      </c>
      <c r="F14" s="323" t="s">
        <v>837</v>
      </c>
      <c r="G14" s="311" t="s">
        <v>1116</v>
      </c>
      <c r="H14" s="311" t="s">
        <v>1274</v>
      </c>
      <c r="I14" s="323" t="s">
        <v>838</v>
      </c>
      <c r="J14" s="311" t="s">
        <v>63</v>
      </c>
      <c r="K14" s="311">
        <v>0</v>
      </c>
      <c r="L14" s="314">
        <f>IF(J14="Diaria",+(K14/360),IF(J14="Mensual",+(K14/12),IF(J14="Bimestral",+(K14/6),IF(J14="Trimestral",+(K14/4),IF(J14="Semestral",+(K14/2),IF(J14="Anual",+(K14/1),""))))))</f>
        <v>0</v>
      </c>
      <c r="M14" s="311" t="s">
        <v>29</v>
      </c>
      <c r="N14" s="311">
        <f t="shared" ref="N14:N23" si="3">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311" t="s">
        <v>61</v>
      </c>
      <c r="P14" s="311">
        <f t="shared" ref="P14:P23" si="4">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311" t="s">
        <v>31</v>
      </c>
      <c r="R14" s="311">
        <f t="shared" ref="R14:R23" si="5">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0.2</v>
      </c>
      <c r="S14" s="307" t="s">
        <v>26</v>
      </c>
      <c r="T14" s="307" t="s">
        <v>43</v>
      </c>
      <c r="U14" s="307">
        <f t="shared" ref="U14:U23" si="6">+MAX(N14,P14,R14)</f>
        <v>0.6</v>
      </c>
      <c r="V14" s="318" t="str">
        <f>IF(L14&lt;=20%,"Muy baja",IF(L14&lt;=40%,"Baja",IF(L14&lt;=60%,"Media",IF(L14&lt;=80%,"Alta",IF(L14&lt;=100%,"Muy alta",IF(L14&gt;=100%,"Muy alta",""))))))</f>
        <v>Muy baja</v>
      </c>
      <c r="W14" s="300">
        <v>0.2</v>
      </c>
      <c r="X14" s="309" t="str">
        <f>IF(U14=20%,"Leve",IF(U14=40%,"Menor",IF(U14=60%,"Moderado",IF(U14=80%,"Mayor",IF(U14=100%,"Catastrófico","")))))</f>
        <v>Moderado</v>
      </c>
      <c r="Y14" s="327">
        <v>0.6</v>
      </c>
      <c r="Z14" s="304" t="s">
        <v>53</v>
      </c>
      <c r="AA14" s="300">
        <f>IF(Z14="Bajo",25%,IF(Z14="Moderado",50%,IF(Z14="Alto",75%,IF(Z14="Extremo",100%,""))))</f>
        <v>0.5</v>
      </c>
      <c r="AB14" s="346" t="s">
        <v>839</v>
      </c>
      <c r="AC14" s="565" t="s">
        <v>1273</v>
      </c>
      <c r="AD14" s="50" t="s">
        <v>1079</v>
      </c>
      <c r="AE14" s="50" t="s">
        <v>54</v>
      </c>
      <c r="AF14" s="22">
        <f t="shared" si="0"/>
        <v>0.25</v>
      </c>
      <c r="AG14" s="334" t="s">
        <v>194</v>
      </c>
      <c r="AH14" s="22">
        <f t="shared" si="1"/>
        <v>0.15</v>
      </c>
      <c r="AI14" s="22">
        <f t="shared" si="2"/>
        <v>0.4</v>
      </c>
      <c r="AJ14" s="311" t="s">
        <v>23</v>
      </c>
      <c r="AK14" s="334" t="s">
        <v>821</v>
      </c>
      <c r="AL14" s="334">
        <f t="shared" ref="AL14:AL23" si="7">+AI14*AA14</f>
        <v>0.2</v>
      </c>
      <c r="AM14" s="412">
        <f>+AA14-AL14</f>
        <v>0.3</v>
      </c>
      <c r="AN14" s="304" t="str">
        <f>+IF(C14="Corrupción","Moderado",IF(AM14&lt;=25%,"Bajo",IF(AM14&lt;=50%,"Moderado",IF(AM14&lt;=75%,"Alto",IF(AM14&gt;75%,"Extremo","")))))</f>
        <v>Moderado</v>
      </c>
      <c r="AO14" s="306" t="s">
        <v>56</v>
      </c>
      <c r="AP14" s="152">
        <v>1</v>
      </c>
      <c r="AQ14" s="29" t="s">
        <v>1317</v>
      </c>
      <c r="AR14" s="322" t="s">
        <v>1080</v>
      </c>
      <c r="AS14" s="34">
        <v>45351</v>
      </c>
      <c r="AT14" s="34"/>
      <c r="AU14" s="34"/>
      <c r="AV14" s="34"/>
      <c r="AW14" s="34"/>
      <c r="AX14" s="34">
        <v>45412</v>
      </c>
      <c r="AY14" s="34"/>
      <c r="AZ14" s="34"/>
      <c r="BA14" s="34"/>
      <c r="BB14" s="34"/>
      <c r="BC14" s="34">
        <v>45473</v>
      </c>
      <c r="BD14" s="34"/>
      <c r="BE14" s="34"/>
      <c r="BF14" s="34"/>
      <c r="BG14" s="34"/>
      <c r="BH14" s="34">
        <v>45535</v>
      </c>
      <c r="BI14" s="34"/>
      <c r="BJ14" s="34"/>
      <c r="BK14" s="34"/>
      <c r="BL14" s="34"/>
      <c r="BM14" s="34">
        <v>45596</v>
      </c>
      <c r="BN14" s="34"/>
      <c r="BO14" s="34"/>
      <c r="BP14" s="34"/>
      <c r="BQ14" s="34"/>
      <c r="BR14" s="34">
        <v>45657</v>
      </c>
      <c r="BS14" s="34"/>
      <c r="BT14" s="34"/>
      <c r="BU14" s="34"/>
      <c r="BV14" s="34"/>
    </row>
    <row r="15" spans="1:77" ht="169.5" customHeight="1" thickBot="1" x14ac:dyDescent="0.3">
      <c r="A15" s="332" t="s">
        <v>196</v>
      </c>
      <c r="B15" s="311" t="s">
        <v>106</v>
      </c>
      <c r="C15" s="311" t="s">
        <v>89</v>
      </c>
      <c r="D15" s="311" t="s">
        <v>87</v>
      </c>
      <c r="E15" s="311" t="s">
        <v>34</v>
      </c>
      <c r="F15" s="409" t="s">
        <v>840</v>
      </c>
      <c r="G15" s="323" t="s">
        <v>1118</v>
      </c>
      <c r="H15" s="311" t="s">
        <v>1272</v>
      </c>
      <c r="I15" s="334" t="s">
        <v>841</v>
      </c>
      <c r="J15" s="311" t="s">
        <v>32</v>
      </c>
      <c r="K15" s="311">
        <v>72</v>
      </c>
      <c r="L15" s="314">
        <f>IF(J15="Diaria",+(K15/360),IF(J15="Mensual",+(K15/12),IF(J15="Bimestral",+(K15/6),IF(J15="Trimestral",+(K15/4),IF(J15="Semestral",+(K15/2),IF(J15="Anual",+(K15/1),""))))))</f>
        <v>0.2</v>
      </c>
      <c r="M15" s="311" t="s">
        <v>29</v>
      </c>
      <c r="N15" s="311">
        <f t="shared" si="3"/>
        <v>0.2</v>
      </c>
      <c r="O15" s="311" t="s">
        <v>61</v>
      </c>
      <c r="P15" s="311">
        <f t="shared" si="4"/>
        <v>0.6</v>
      </c>
      <c r="Q15" s="311" t="s">
        <v>70</v>
      </c>
      <c r="R15" s="311">
        <f t="shared" si="5"/>
        <v>0</v>
      </c>
      <c r="S15" s="307" t="s">
        <v>70</v>
      </c>
      <c r="T15" s="307" t="s">
        <v>70</v>
      </c>
      <c r="U15" s="307">
        <f t="shared" si="6"/>
        <v>0.6</v>
      </c>
      <c r="V15" s="318" t="str">
        <f>IF(L15&lt;=20%,"Muy baja",IF(L15&lt;=40%,"Baja",IF(L15&lt;=60%,"Media",IF(L15&lt;=80%,"Alta",IF(L15&lt;=100%,"Muy alta",IF(L15&gt;=100%,"Muy alta",""))))))</f>
        <v>Muy baja</v>
      </c>
      <c r="W15" s="165">
        <v>0.2</v>
      </c>
      <c r="X15" s="318" t="str">
        <f>IF(U10=20%,"Leve",IF(U15=40%,"Menor",IF(U15=60%,"Moderado",IF(U15=80%,"Mayor",IF(U15=100%,"Catastrófico","")))))</f>
        <v>Leve</v>
      </c>
      <c r="Y15" s="165">
        <v>0.2</v>
      </c>
      <c r="Z15" s="348" t="s">
        <v>147</v>
      </c>
      <c r="AA15" s="300">
        <f>IF(Z15="Bajo",25%,IF(Z15="Moderado",50%,IF(Z15="Alto",75%,IF(Z15="Extremo",100%,""))))</f>
        <v>0.25</v>
      </c>
      <c r="AB15" s="411" t="s">
        <v>842</v>
      </c>
      <c r="AC15" s="564" t="s">
        <v>1271</v>
      </c>
      <c r="AD15" s="50" t="s">
        <v>1270</v>
      </c>
      <c r="AE15" s="50" t="s">
        <v>54</v>
      </c>
      <c r="AF15" s="22">
        <f t="shared" si="0"/>
        <v>0.25</v>
      </c>
      <c r="AG15" s="334" t="s">
        <v>194</v>
      </c>
      <c r="AH15" s="22">
        <f t="shared" si="1"/>
        <v>0.15</v>
      </c>
      <c r="AI15" s="22">
        <f t="shared" si="2"/>
        <v>0.4</v>
      </c>
      <c r="AJ15" s="311" t="s">
        <v>39</v>
      </c>
      <c r="AK15" s="385" t="s">
        <v>282</v>
      </c>
      <c r="AL15" s="334">
        <f t="shared" si="7"/>
        <v>0.1</v>
      </c>
      <c r="AM15" s="412">
        <f>+AA15-AL15</f>
        <v>0.15</v>
      </c>
      <c r="AN15" s="348" t="str">
        <f>+IF(C15="Corrupción","Moderado",IF(AM15&lt;=25%,"Bajo",IF(AM15&lt;=50%,"Moderado",IF(AM15&lt;=75%,"Alto",IF(AM15&gt;75%,"Extremo","")))))</f>
        <v>Bajo</v>
      </c>
      <c r="AO15" s="306" t="s">
        <v>56</v>
      </c>
      <c r="AP15" s="149">
        <v>1</v>
      </c>
      <c r="AQ15" s="13" t="s">
        <v>1318</v>
      </c>
      <c r="AR15" s="119" t="s">
        <v>820</v>
      </c>
      <c r="AS15" s="34">
        <v>45351</v>
      </c>
      <c r="AT15" s="34"/>
      <c r="AU15" s="34"/>
      <c r="AV15" s="34"/>
      <c r="AW15" s="34"/>
      <c r="AX15" s="34">
        <v>45412</v>
      </c>
      <c r="AY15" s="34"/>
      <c r="AZ15" s="34"/>
      <c r="BA15" s="34"/>
      <c r="BB15" s="34"/>
      <c r="BC15" s="34">
        <v>45473</v>
      </c>
      <c r="BD15" s="34"/>
      <c r="BE15" s="34"/>
      <c r="BF15" s="34"/>
      <c r="BG15" s="34"/>
      <c r="BH15" s="34">
        <v>45535</v>
      </c>
      <c r="BI15" s="34"/>
      <c r="BJ15" s="34"/>
      <c r="BK15" s="34"/>
      <c r="BL15" s="34"/>
      <c r="BM15" s="34">
        <v>45596</v>
      </c>
      <c r="BN15" s="34"/>
      <c r="BO15" s="34"/>
      <c r="BP15" s="34"/>
      <c r="BQ15" s="34"/>
      <c r="BR15" s="34">
        <v>45657</v>
      </c>
      <c r="BS15" s="34"/>
      <c r="BT15" s="34"/>
      <c r="BU15" s="34"/>
      <c r="BV15" s="34"/>
    </row>
    <row r="16" spans="1:77" ht="231" customHeight="1" thickBot="1" x14ac:dyDescent="0.3">
      <c r="A16" s="388" t="s">
        <v>196</v>
      </c>
      <c r="B16" s="385" t="s">
        <v>106</v>
      </c>
      <c r="C16" s="385" t="s">
        <v>89</v>
      </c>
      <c r="D16" s="385" t="s">
        <v>76</v>
      </c>
      <c r="E16" s="385" t="s">
        <v>93</v>
      </c>
      <c r="F16" s="389" t="s">
        <v>693</v>
      </c>
      <c r="G16" s="385" t="s">
        <v>1088</v>
      </c>
      <c r="H16" s="385" t="s">
        <v>1067</v>
      </c>
      <c r="I16" s="389" t="s">
        <v>694</v>
      </c>
      <c r="J16" s="385" t="s">
        <v>32</v>
      </c>
      <c r="K16" s="385">
        <v>1</v>
      </c>
      <c r="L16" s="387">
        <f>IF(J16="Diaria",+(K16/360),IF(J16="Mensual",+(K16/12),IF(J16="Bimestral",+(K16/6),IF(J16="Trimestral",+(K16/4),IF(J16="Semestral",+(K16/2),IF(J16="Anual",+(K16/1),""))))))</f>
        <v>2.7777777777777779E-3</v>
      </c>
      <c r="M16" s="385" t="s">
        <v>70</v>
      </c>
      <c r="N16" s="385">
        <f t="shared" si="3"/>
        <v>0</v>
      </c>
      <c r="O16" s="385" t="s">
        <v>30</v>
      </c>
      <c r="P16" s="385">
        <f t="shared" si="4"/>
        <v>0.2</v>
      </c>
      <c r="Q16" s="385" t="s">
        <v>70</v>
      </c>
      <c r="R16" s="385">
        <f t="shared" si="5"/>
        <v>0</v>
      </c>
      <c r="S16" s="384" t="s">
        <v>57</v>
      </c>
      <c r="T16" s="384" t="s">
        <v>43</v>
      </c>
      <c r="U16" s="384">
        <f t="shared" si="6"/>
        <v>0.2</v>
      </c>
      <c r="V16" s="395" t="str">
        <f>IF(L16&lt;=20%,"Muy baja",IF(L16&lt;=40%,"Baja",IF(L16&lt;=60%,"Media",IF(L16&lt;=80%,"Alta",IF(L16&lt;=100%,"Muy alta",IF(L16&gt;=100%,"Muy alta",""))))))</f>
        <v>Muy baja</v>
      </c>
      <c r="W16" s="396">
        <f>+IFERROR(VLOOKUP(V16,[15]Fórmula!$F$1:$G$6,2,FALSE),"")</f>
        <v>0.2</v>
      </c>
      <c r="X16" s="395" t="str">
        <f>IF(U16=20%,"Leve",IF(U16=40%,"Menor",IF(U16=60%,"Moderado",IF(U16=80%,"Mayor",IF(U16=100%,"Catastrófico","")))))</f>
        <v>Leve</v>
      </c>
      <c r="Y16" s="395" t="s">
        <v>20</v>
      </c>
      <c r="Z16" s="396" t="s">
        <v>147</v>
      </c>
      <c r="AA16" s="300">
        <f>IF(Z16="Bajo",25%,IF(Z16="Moderado",50%,IF(Z16="Alto",75%,IF(Z16="Extremo",100%,""))))</f>
        <v>0.25</v>
      </c>
      <c r="AB16" s="397" t="s">
        <v>695</v>
      </c>
      <c r="AC16" s="74" t="s">
        <v>1068</v>
      </c>
      <c r="AD16" s="75" t="s">
        <v>54</v>
      </c>
      <c r="AE16" s="50" t="s">
        <v>54</v>
      </c>
      <c r="AF16" s="22">
        <f t="shared" si="0"/>
        <v>0.25</v>
      </c>
      <c r="AG16" s="389" t="s">
        <v>194</v>
      </c>
      <c r="AH16" s="22">
        <f t="shared" si="1"/>
        <v>0.15</v>
      </c>
      <c r="AI16" s="22">
        <f t="shared" si="2"/>
        <v>0.4</v>
      </c>
      <c r="AJ16" s="385" t="s">
        <v>39</v>
      </c>
      <c r="AK16" s="636" t="s">
        <v>282</v>
      </c>
      <c r="AL16" s="334">
        <f t="shared" si="7"/>
        <v>0.1</v>
      </c>
      <c r="AM16" s="412">
        <f>+AA16-AL16</f>
        <v>0.15</v>
      </c>
      <c r="AN16" s="469" t="s">
        <v>147</v>
      </c>
      <c r="AO16" s="633" t="s">
        <v>56</v>
      </c>
      <c r="AP16" s="634">
        <v>1</v>
      </c>
      <c r="AQ16" s="414" t="s">
        <v>1069</v>
      </c>
      <c r="AR16" s="631" t="s">
        <v>1080</v>
      </c>
      <c r="AS16" s="34">
        <v>45351</v>
      </c>
      <c r="AT16" s="34"/>
      <c r="AU16" s="34"/>
      <c r="AV16" s="34"/>
      <c r="AW16" s="34"/>
      <c r="AX16" s="34">
        <v>45412</v>
      </c>
      <c r="AY16" s="34"/>
      <c r="AZ16" s="34"/>
      <c r="BA16" s="34"/>
      <c r="BB16" s="34"/>
      <c r="BC16" s="34">
        <v>45473</v>
      </c>
      <c r="BD16" s="34"/>
      <c r="BE16" s="34"/>
      <c r="BF16" s="34"/>
      <c r="BG16" s="34"/>
      <c r="BH16" s="34">
        <v>45535</v>
      </c>
      <c r="BI16" s="34"/>
      <c r="BJ16" s="34"/>
      <c r="BK16" s="34"/>
      <c r="BL16" s="34"/>
      <c r="BM16" s="34">
        <v>45596</v>
      </c>
      <c r="BN16" s="34"/>
      <c r="BO16" s="34"/>
      <c r="BP16" s="34"/>
      <c r="BQ16" s="34"/>
      <c r="BR16" s="34">
        <v>45657</v>
      </c>
      <c r="BS16" s="34"/>
      <c r="BT16" s="34"/>
      <c r="BU16" s="34"/>
      <c r="BV16" s="34"/>
    </row>
    <row r="17" spans="1:74" ht="216" customHeight="1" thickBot="1" x14ac:dyDescent="0.3">
      <c r="A17" s="332" t="s">
        <v>196</v>
      </c>
      <c r="B17" s="385" t="s">
        <v>106</v>
      </c>
      <c r="C17" s="311" t="s">
        <v>89</v>
      </c>
      <c r="D17" s="311" t="s">
        <v>76</v>
      </c>
      <c r="E17" s="311" t="s">
        <v>34</v>
      </c>
      <c r="F17" s="334" t="s">
        <v>551</v>
      </c>
      <c r="G17" s="509" t="s">
        <v>1086</v>
      </c>
      <c r="H17" s="509" t="s">
        <v>552</v>
      </c>
      <c r="I17" s="334" t="s">
        <v>553</v>
      </c>
      <c r="J17" s="311" t="s">
        <v>63</v>
      </c>
      <c r="K17" s="311">
        <v>1</v>
      </c>
      <c r="L17" s="314">
        <v>2.7777777777777779E-3</v>
      </c>
      <c r="M17" s="311" t="s">
        <v>29</v>
      </c>
      <c r="N17" s="311">
        <f t="shared" si="3"/>
        <v>0.2</v>
      </c>
      <c r="O17" s="311" t="s">
        <v>61</v>
      </c>
      <c r="P17" s="311">
        <f t="shared" si="4"/>
        <v>0.6</v>
      </c>
      <c r="Q17" s="311" t="s">
        <v>70</v>
      </c>
      <c r="R17" s="311">
        <f t="shared" si="5"/>
        <v>0</v>
      </c>
      <c r="S17" s="307" t="s">
        <v>57</v>
      </c>
      <c r="T17" s="307" t="s">
        <v>43</v>
      </c>
      <c r="U17" s="307">
        <f t="shared" si="6"/>
        <v>0.6</v>
      </c>
      <c r="V17" s="318" t="str">
        <f>IF(L17&lt;=20%,"Muy baja",IF(L17&lt;=40%,"Baja",IF(L17&lt;=60%,"Media",IF(L17&lt;=80%,"Alta",IF(L17&lt;=100%,"Muy alta",IF(L17&gt;=100%,"Muy alta",""))))))</f>
        <v>Muy baja</v>
      </c>
      <c r="W17" s="300">
        <f>+IFERROR(VLOOKUP(V17,[15]Fórmula!$F$1:$G$6,2,FALSE),"")</f>
        <v>0.2</v>
      </c>
      <c r="X17" s="309" t="str">
        <f>IF(U17=20%,"Leve",IF(U17=40%,"Menor",IF(U17=60%,"Moderado",IF(U17=80%,"Mayor",IF(U17=100%,"Catastrófico","")))))</f>
        <v>Moderado</v>
      </c>
      <c r="Y17" s="327" t="s">
        <v>53</v>
      </c>
      <c r="Z17" s="304" t="str">
        <f>+IFERROR(VLOOKUP(V17&amp;X17,[15]Fórmula!$C$2:$D$26,2,FALSE),"")</f>
        <v>Moderado</v>
      </c>
      <c r="AA17" s="300">
        <f>IF(Z17="Bajo",25%,IF(Z17="Moderado",50%,IF(Z17="Alto",75%,IF(Z17="Extremo",100%,""))))</f>
        <v>0.5</v>
      </c>
      <c r="AB17" s="346" t="s">
        <v>554</v>
      </c>
      <c r="AC17" s="60" t="s">
        <v>1298</v>
      </c>
      <c r="AD17" s="50" t="s">
        <v>54</v>
      </c>
      <c r="AE17" s="50" t="s">
        <v>54</v>
      </c>
      <c r="AF17" s="22">
        <f t="shared" si="0"/>
        <v>0.25</v>
      </c>
      <c r="AG17" s="334" t="s">
        <v>194</v>
      </c>
      <c r="AH17" s="22">
        <f t="shared" si="1"/>
        <v>0.15</v>
      </c>
      <c r="AI17" s="22">
        <f t="shared" si="2"/>
        <v>0.4</v>
      </c>
      <c r="AJ17" s="311" t="s">
        <v>23</v>
      </c>
      <c r="AK17" s="637" t="s">
        <v>555</v>
      </c>
      <c r="AL17" s="334">
        <f t="shared" si="7"/>
        <v>0.2</v>
      </c>
      <c r="AM17" s="485">
        <v>0.3</v>
      </c>
      <c r="AN17" s="374" t="s">
        <v>53</v>
      </c>
      <c r="AO17" s="480" t="s">
        <v>56</v>
      </c>
      <c r="AP17" s="90">
        <v>1</v>
      </c>
      <c r="AQ17" s="316" t="s">
        <v>1065</v>
      </c>
      <c r="AR17" s="269" t="s">
        <v>1080</v>
      </c>
      <c r="AS17" s="34">
        <v>45351</v>
      </c>
      <c r="AT17" s="34"/>
      <c r="AU17" s="34"/>
      <c r="AV17" s="34"/>
      <c r="AW17" s="34"/>
      <c r="AX17" s="34">
        <v>45412</v>
      </c>
      <c r="AY17" s="34"/>
      <c r="AZ17" s="34"/>
      <c r="BA17" s="34"/>
      <c r="BB17" s="34"/>
      <c r="BC17" s="34">
        <v>45473</v>
      </c>
      <c r="BD17" s="34"/>
      <c r="BE17" s="34"/>
      <c r="BF17" s="34"/>
      <c r="BG17" s="34"/>
      <c r="BH17" s="34">
        <v>45535</v>
      </c>
      <c r="BI17" s="34"/>
      <c r="BJ17" s="34"/>
      <c r="BK17" s="34"/>
      <c r="BL17" s="34"/>
      <c r="BM17" s="34">
        <v>45596</v>
      </c>
      <c r="BN17" s="34"/>
      <c r="BO17" s="34"/>
      <c r="BP17" s="34"/>
      <c r="BQ17" s="34"/>
      <c r="BR17" s="34">
        <v>45657</v>
      </c>
      <c r="BS17" s="34"/>
      <c r="BT17" s="34"/>
      <c r="BU17" s="34"/>
      <c r="BV17" s="34"/>
    </row>
    <row r="18" spans="1:74" ht="102.75" thickBot="1" x14ac:dyDescent="0.3">
      <c r="A18" s="784" t="s">
        <v>186</v>
      </c>
      <c r="B18" s="787" t="s">
        <v>141</v>
      </c>
      <c r="C18" s="787" t="s">
        <v>1232</v>
      </c>
      <c r="D18" s="787" t="s">
        <v>1147</v>
      </c>
      <c r="E18" s="787" t="s">
        <v>77</v>
      </c>
      <c r="F18" s="334" t="s">
        <v>1163</v>
      </c>
      <c r="G18" s="725" t="s">
        <v>1241</v>
      </c>
      <c r="H18" s="1034" t="s">
        <v>1164</v>
      </c>
      <c r="I18" s="1124" t="s">
        <v>1165</v>
      </c>
      <c r="J18" s="787" t="s">
        <v>92</v>
      </c>
      <c r="K18" s="787"/>
      <c r="L18" s="844">
        <f>IF(J18="Diaria",+(K18/360),IF(J18="Mensual",+(K18/12),IF(J18="Bimestral",+(K18/6),IF(J18="Trimestral",+(K18/4),IF(J18="Semestral",+(K18/2),IF(J18="Anual",+(K18/1),""))))))</f>
        <v>0</v>
      </c>
      <c r="M18" s="833" t="s">
        <v>70</v>
      </c>
      <c r="N18" s="311">
        <f t="shared" si="3"/>
        <v>0</v>
      </c>
      <c r="O18" s="833" t="s">
        <v>1151</v>
      </c>
      <c r="P18" s="311">
        <f t="shared" si="4"/>
        <v>1</v>
      </c>
      <c r="Q18" s="833" t="s">
        <v>70</v>
      </c>
      <c r="R18" s="311">
        <f t="shared" si="5"/>
        <v>0</v>
      </c>
      <c r="S18" s="800" t="s">
        <v>69</v>
      </c>
      <c r="T18" s="800" t="s">
        <v>27</v>
      </c>
      <c r="U18" s="307">
        <f t="shared" si="6"/>
        <v>1</v>
      </c>
      <c r="V18" s="839" t="str">
        <f>IF(L18&lt;=20%,"Muy baja",IF(L18&lt;=40%,"Baja",IF(L18&lt;=60%,"Media",IF(L18&lt;=80%,"Alta",IF(L18&lt;=100%,"Muy alta",IF(L18&gt;=100%,"Muy alta",""))))))</f>
        <v>Muy baja</v>
      </c>
      <c r="W18" s="519">
        <f>+IFERROR(VLOOKUP(V18,[4]Fórmula!$F$1:$G$6,2,FALSE),"")</f>
        <v>0.2</v>
      </c>
      <c r="X18" s="1125" t="str">
        <f>IF(U18=20%,"Leve",IF(U18=40%,"Menor",IF(U18=60%,"Moderado",IF(U18=80%,"Mayor",IF(U18=100%,"Catastrófico","")))))</f>
        <v>Catastrófico</v>
      </c>
      <c r="Y18" s="519">
        <f>+IFERROR(VLOOKUP(X18,[4]Fórmula!$H$1:$I$6,2,FALSE),"")</f>
        <v>1</v>
      </c>
      <c r="Z18" s="841" t="str">
        <f>+IFERROR(VLOOKUP(V18&amp;X18,[4]Fórmula!$C$2:$D$26,2,FALSE),"")</f>
        <v>Extremo</v>
      </c>
      <c r="AA18" s="1120">
        <f t="shared" ref="AA18:AA22" si="8">IF(Z18="Bajo",25%,IF(Z18="Moderado",50%,IF(Z18="Alto",75%,IF(Z18="Extremo",100%,""))))</f>
        <v>1</v>
      </c>
      <c r="AB18" s="837" t="s">
        <v>1166</v>
      </c>
      <c r="AC18" s="409" t="str">
        <f>'[16]Diseño Controles'!H2</f>
        <v>La persona encargada de generar los reportes, semestralmente, con el fin de verificar que usuarios son los que deben tener el permiso de administrador revisa los perfiles y usuarios de administración, de no realizarse el control en el momento que se identifique se ejecuta y se corrige inmediatamente. Como evidencia se deja un correo informando al Jefe de la Oficina de Gestión Tecnológica e Innovación las novedades encontradas.</v>
      </c>
      <c r="AD18" s="50" t="s">
        <v>37</v>
      </c>
      <c r="AE18" s="50" t="s">
        <v>54</v>
      </c>
      <c r="AF18" s="22">
        <f t="shared" si="0"/>
        <v>0.25</v>
      </c>
      <c r="AG18" s="335" t="s">
        <v>194</v>
      </c>
      <c r="AH18" s="22">
        <f t="shared" si="1"/>
        <v>0.15</v>
      </c>
      <c r="AI18" s="22">
        <f t="shared" si="2"/>
        <v>0.4</v>
      </c>
      <c r="AJ18" s="311" t="s">
        <v>23</v>
      </c>
      <c r="AK18" s="637" t="s">
        <v>1154</v>
      </c>
      <c r="AL18" s="334">
        <f t="shared" si="7"/>
        <v>0.4</v>
      </c>
      <c r="AM18" s="485">
        <v>0.3</v>
      </c>
      <c r="AN18" s="304" t="str">
        <f t="shared" ref="AN18:AN23" si="9">+IF(K18="Corrupción","Moderado",IF(AM18&lt;=25%,"Bajo",IF(AM18&lt;=50%,"Moderado",IF(AM18&lt;=75%,"Alto",IF(AM18&gt;75%,"Extremo","")))))</f>
        <v>Moderado</v>
      </c>
      <c r="AO18" s="317" t="s">
        <v>56</v>
      </c>
      <c r="AP18" s="88"/>
      <c r="AQ18" s="88"/>
      <c r="AR18" s="89"/>
      <c r="AS18" s="34">
        <v>45351</v>
      </c>
      <c r="AT18" s="34"/>
      <c r="AU18" s="34"/>
      <c r="AV18" s="34"/>
      <c r="AW18" s="34"/>
      <c r="AX18" s="34">
        <v>45412</v>
      </c>
      <c r="AY18" s="34"/>
      <c r="AZ18" s="34"/>
      <c r="BA18" s="34"/>
      <c r="BB18" s="34"/>
      <c r="BC18" s="34">
        <v>45473</v>
      </c>
      <c r="BD18" s="34"/>
      <c r="BE18" s="34"/>
      <c r="BF18" s="34"/>
      <c r="BG18" s="34"/>
      <c r="BH18" s="34">
        <v>45535</v>
      </c>
      <c r="BI18" s="34"/>
      <c r="BJ18" s="34"/>
      <c r="BK18" s="34"/>
      <c r="BL18" s="34"/>
      <c r="BM18" s="34">
        <v>45596</v>
      </c>
      <c r="BN18" s="34"/>
      <c r="BO18" s="34"/>
      <c r="BP18" s="34"/>
      <c r="BQ18" s="34"/>
      <c r="BR18" s="34">
        <v>45657</v>
      </c>
      <c r="BS18" s="34"/>
      <c r="BT18" s="34"/>
      <c r="BU18" s="34"/>
      <c r="BV18" s="34"/>
    </row>
    <row r="19" spans="1:74" ht="153.75" thickBot="1" x14ac:dyDescent="0.3">
      <c r="A19" s="786"/>
      <c r="B19" s="789"/>
      <c r="C19" s="789"/>
      <c r="D19" s="789"/>
      <c r="E19" s="789"/>
      <c r="F19" s="334" t="s">
        <v>1167</v>
      </c>
      <c r="G19" s="725"/>
      <c r="H19" s="1034"/>
      <c r="I19" s="921"/>
      <c r="J19" s="789"/>
      <c r="K19" s="789"/>
      <c r="L19" s="845"/>
      <c r="M19" s="834"/>
      <c r="N19" s="311" t="str">
        <f t="shared" si="3"/>
        <v/>
      </c>
      <c r="O19" s="834"/>
      <c r="P19" s="311" t="str">
        <f t="shared" si="4"/>
        <v/>
      </c>
      <c r="Q19" s="834"/>
      <c r="R19" s="311" t="str">
        <f t="shared" si="5"/>
        <v/>
      </c>
      <c r="S19" s="802"/>
      <c r="T19" s="802"/>
      <c r="U19" s="307">
        <f t="shared" si="6"/>
        <v>0</v>
      </c>
      <c r="V19" s="840"/>
      <c r="W19" s="519" t="str">
        <f>+IFERROR(VLOOKUP(V19,[4]Fórmula!$F$1:$G$6,2,FALSE),"")</f>
        <v/>
      </c>
      <c r="X19" s="1126"/>
      <c r="Y19" s="519" t="str">
        <f>+IFERROR(VLOOKUP(X19,[4]Fórmula!$H$1:$I$6,2,FALSE),"")</f>
        <v/>
      </c>
      <c r="Z19" s="842"/>
      <c r="AA19" s="1121"/>
      <c r="AB19" s="970"/>
      <c r="AC19" s="409" t="str">
        <f>'[16]Diseño Controles'!H3</f>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
      <c r="AD19" s="50" t="s">
        <v>54</v>
      </c>
      <c r="AE19" s="50" t="s">
        <v>54</v>
      </c>
      <c r="AF19" s="22">
        <f t="shared" si="0"/>
        <v>0.25</v>
      </c>
      <c r="AG19" s="335" t="s">
        <v>194</v>
      </c>
      <c r="AH19" s="22">
        <f t="shared" si="1"/>
        <v>0.15</v>
      </c>
      <c r="AI19" s="22">
        <f t="shared" si="2"/>
        <v>0.4</v>
      </c>
      <c r="AJ19" s="311" t="s">
        <v>23</v>
      </c>
      <c r="AK19" s="637" t="s">
        <v>1176</v>
      </c>
      <c r="AL19" s="334">
        <f t="shared" si="7"/>
        <v>0</v>
      </c>
      <c r="AM19" s="522">
        <f>+AI19-AL19</f>
        <v>0.4</v>
      </c>
      <c r="AN19" s="304" t="str">
        <f t="shared" si="9"/>
        <v>Moderado</v>
      </c>
      <c r="AO19" s="317" t="s">
        <v>56</v>
      </c>
      <c r="AP19" s="88"/>
      <c r="AQ19" s="88"/>
      <c r="AR19" s="89"/>
      <c r="AS19" s="34">
        <v>45351</v>
      </c>
      <c r="AT19" s="34"/>
      <c r="AU19" s="34"/>
      <c r="AV19" s="34"/>
      <c r="AW19" s="34"/>
      <c r="AX19" s="34">
        <v>45412</v>
      </c>
      <c r="AY19" s="34"/>
      <c r="AZ19" s="34"/>
      <c r="BA19" s="34"/>
      <c r="BB19" s="34"/>
      <c r="BC19" s="34">
        <v>45473</v>
      </c>
      <c r="BD19" s="34"/>
      <c r="BE19" s="34"/>
      <c r="BF19" s="34"/>
      <c r="BG19" s="34"/>
      <c r="BH19" s="34">
        <v>45535</v>
      </c>
      <c r="BI19" s="34"/>
      <c r="BJ19" s="34"/>
      <c r="BK19" s="34"/>
      <c r="BL19" s="34"/>
      <c r="BM19" s="34">
        <v>45596</v>
      </c>
      <c r="BN19" s="34"/>
      <c r="BO19" s="34"/>
      <c r="BP19" s="34"/>
      <c r="BQ19" s="34"/>
      <c r="BR19" s="34">
        <v>45657</v>
      </c>
      <c r="BS19" s="34"/>
      <c r="BT19" s="34"/>
      <c r="BU19" s="34"/>
      <c r="BV19" s="34"/>
    </row>
    <row r="20" spans="1:74" ht="153.75" thickBot="1" x14ac:dyDescent="0.3">
      <c r="A20" s="784" t="s">
        <v>186</v>
      </c>
      <c r="B20" s="787" t="s">
        <v>141</v>
      </c>
      <c r="C20" s="787" t="s">
        <v>1232</v>
      </c>
      <c r="D20" s="787" t="s">
        <v>1147</v>
      </c>
      <c r="E20" s="787" t="s">
        <v>77</v>
      </c>
      <c r="F20" s="334" t="s">
        <v>1168</v>
      </c>
      <c r="G20" s="725" t="s">
        <v>1242</v>
      </c>
      <c r="H20" s="1034" t="s">
        <v>1169</v>
      </c>
      <c r="I20" s="1124" t="s">
        <v>1165</v>
      </c>
      <c r="J20" s="787" t="s">
        <v>92</v>
      </c>
      <c r="K20" s="787"/>
      <c r="L20" s="844">
        <f>IF(J20="Diaria",+(K20/360),IF(J20="Mensual",+(K20/12),IF(J20="Bimestral",+(K20/6),IF(J20="Trimestral",+(K20/4),IF(J20="Semestral",+(K20/2),IF(J20="Anual",+(K20/1),""))))))</f>
        <v>0</v>
      </c>
      <c r="M20" s="833" t="s">
        <v>70</v>
      </c>
      <c r="N20" s="311">
        <f t="shared" si="3"/>
        <v>0</v>
      </c>
      <c r="O20" s="833" t="s">
        <v>1151</v>
      </c>
      <c r="P20" s="311">
        <f t="shared" si="4"/>
        <v>1</v>
      </c>
      <c r="Q20" s="833" t="s">
        <v>70</v>
      </c>
      <c r="R20" s="311">
        <f t="shared" si="5"/>
        <v>0</v>
      </c>
      <c r="S20" s="800" t="s">
        <v>69</v>
      </c>
      <c r="T20" s="800" t="s">
        <v>27</v>
      </c>
      <c r="U20" s="307">
        <f t="shared" si="6"/>
        <v>1</v>
      </c>
      <c r="V20" s="839" t="str">
        <f>IF(L20&lt;=20%,"Muy baja",IF(L20&lt;=40%,"Baja",IF(L20&lt;=60%,"Media",IF(L20&lt;=80%,"Alta",IF(L20&lt;=100%,"Muy alta",IF(L20&gt;=100%,"Muy alta",""))))))</f>
        <v>Muy baja</v>
      </c>
      <c r="W20" s="519">
        <f>+IFERROR(VLOOKUP(V20,[4]Fórmula!$F$1:$G$6,2,FALSE),"")</f>
        <v>0.2</v>
      </c>
      <c r="X20" s="1125" t="str">
        <f>IF(U20=20%,"Leve",IF(U20=40%,"Menor",IF(U20=60%,"Moderado",IF(U20=80%,"Mayor",IF(U20=100%,"Catastrófico","")))))</f>
        <v>Catastrófico</v>
      </c>
      <c r="Y20" s="519">
        <f>+IFERROR(VLOOKUP(X20,[4]Fórmula!$H$1:$I$6,2,FALSE),"")</f>
        <v>1</v>
      </c>
      <c r="Z20" s="841" t="str">
        <f>+IFERROR(VLOOKUP(V20&amp;X20,[4]Fórmula!$C$2:$D$26,2,FALSE),"")</f>
        <v>Extremo</v>
      </c>
      <c r="AA20" s="1120">
        <f t="shared" si="8"/>
        <v>1</v>
      </c>
      <c r="AB20" s="837" t="s">
        <v>1170</v>
      </c>
      <c r="AC20" s="409" t="str">
        <f>'[16]Diseño Controles'!H4</f>
        <v>La persona encargada de diligenciar la matriz de usuarios y perfiles semestralmente, con el fin de validar que únicamente las personas que por las obligaciones y/o funciones de su rol dentro de la entidad lo necesiten, revisa que las personas con el rol de administrador son las que deberían poder acceder al Directoria Activo (DA). En caso de identificarse desviaciones a la información conservada en la matriz, se corrigen inmediatamente. Como evidencia se deja un correo informando al Jefe de la Oficina de Gestión Tecnológica e Innovación las novedades encontradas y la matriz de usuarios y perfiles actualizada.</v>
      </c>
      <c r="AD20" s="50" t="s">
        <v>37</v>
      </c>
      <c r="AE20" s="50" t="s">
        <v>54</v>
      </c>
      <c r="AF20" s="22">
        <f t="shared" si="0"/>
        <v>0.25</v>
      </c>
      <c r="AG20" s="335" t="s">
        <v>194</v>
      </c>
      <c r="AH20" s="22">
        <f t="shared" si="1"/>
        <v>0.15</v>
      </c>
      <c r="AI20" s="22">
        <f t="shared" si="2"/>
        <v>0.4</v>
      </c>
      <c r="AJ20" s="311" t="s">
        <v>23</v>
      </c>
      <c r="AK20" s="637" t="s">
        <v>1177</v>
      </c>
      <c r="AL20" s="334">
        <f t="shared" si="7"/>
        <v>0.4</v>
      </c>
      <c r="AM20" s="522">
        <f>+AI20-AL20</f>
        <v>0</v>
      </c>
      <c r="AN20" s="348" t="str">
        <f t="shared" si="9"/>
        <v>Bajo</v>
      </c>
      <c r="AO20" s="317" t="s">
        <v>56</v>
      </c>
      <c r="AP20" s="88"/>
      <c r="AQ20" s="88"/>
      <c r="AR20" s="89"/>
      <c r="AS20" s="34">
        <v>45351</v>
      </c>
      <c r="AT20" s="34"/>
      <c r="AU20" s="34"/>
      <c r="AV20" s="34"/>
      <c r="AW20" s="34"/>
      <c r="AX20" s="34">
        <v>45412</v>
      </c>
      <c r="AY20" s="34"/>
      <c r="AZ20" s="34"/>
      <c r="BA20" s="34"/>
      <c r="BB20" s="34"/>
      <c r="BC20" s="34">
        <v>45473</v>
      </c>
      <c r="BD20" s="34"/>
      <c r="BE20" s="34"/>
      <c r="BF20" s="34"/>
      <c r="BG20" s="34"/>
      <c r="BH20" s="34">
        <v>45535</v>
      </c>
      <c r="BI20" s="34"/>
      <c r="BJ20" s="34"/>
      <c r="BK20" s="34"/>
      <c r="BL20" s="34"/>
      <c r="BM20" s="34">
        <v>45596</v>
      </c>
      <c r="BN20" s="34"/>
      <c r="BO20" s="34"/>
      <c r="BP20" s="34"/>
      <c r="BQ20" s="34"/>
      <c r="BR20" s="34">
        <v>45657</v>
      </c>
      <c r="BS20" s="34"/>
      <c r="BT20" s="34"/>
      <c r="BU20" s="34"/>
      <c r="BV20" s="34"/>
    </row>
    <row r="21" spans="1:74" ht="153.75" thickBot="1" x14ac:dyDescent="0.3">
      <c r="A21" s="786"/>
      <c r="B21" s="789"/>
      <c r="C21" s="789"/>
      <c r="D21" s="789"/>
      <c r="E21" s="789"/>
      <c r="F21" s="334" t="s">
        <v>1167</v>
      </c>
      <c r="G21" s="725"/>
      <c r="H21" s="1034"/>
      <c r="I21" s="921"/>
      <c r="J21" s="789"/>
      <c r="K21" s="789"/>
      <c r="L21" s="845"/>
      <c r="M21" s="834"/>
      <c r="N21" s="311" t="str">
        <f t="shared" si="3"/>
        <v/>
      </c>
      <c r="O21" s="834"/>
      <c r="P21" s="311" t="str">
        <f t="shared" si="4"/>
        <v/>
      </c>
      <c r="Q21" s="834"/>
      <c r="R21" s="311" t="str">
        <f t="shared" si="5"/>
        <v/>
      </c>
      <c r="S21" s="802"/>
      <c r="T21" s="802"/>
      <c r="U21" s="307">
        <f t="shared" si="6"/>
        <v>0</v>
      </c>
      <c r="V21" s="840"/>
      <c r="W21" s="519" t="str">
        <f>+IFERROR(VLOOKUP(V21,[4]Fórmula!$F$1:$G$6,2,FALSE),"")</f>
        <v/>
      </c>
      <c r="X21" s="1126"/>
      <c r="Y21" s="519" t="str">
        <f>+IFERROR(VLOOKUP(X21,[4]Fórmula!$H$1:$I$6,2,FALSE),"")</f>
        <v/>
      </c>
      <c r="Z21" s="842"/>
      <c r="AA21" s="1121"/>
      <c r="AB21" s="970"/>
      <c r="AC21" s="409" t="str">
        <f>AC19</f>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
      <c r="AD21" s="50" t="s">
        <v>54</v>
      </c>
      <c r="AE21" s="50" t="s">
        <v>54</v>
      </c>
      <c r="AF21" s="22">
        <f t="shared" si="0"/>
        <v>0.25</v>
      </c>
      <c r="AG21" s="335" t="s">
        <v>194</v>
      </c>
      <c r="AH21" s="22">
        <f t="shared" si="1"/>
        <v>0.15</v>
      </c>
      <c r="AI21" s="22">
        <f t="shared" si="2"/>
        <v>0.4</v>
      </c>
      <c r="AJ21" s="311" t="s">
        <v>23</v>
      </c>
      <c r="AK21" s="637" t="s">
        <v>1176</v>
      </c>
      <c r="AL21" s="334">
        <f t="shared" si="7"/>
        <v>0</v>
      </c>
      <c r="AM21" s="522">
        <f>+AI21-AL21</f>
        <v>0.4</v>
      </c>
      <c r="AN21" s="304" t="str">
        <f t="shared" si="9"/>
        <v>Moderado</v>
      </c>
      <c r="AO21" s="317" t="s">
        <v>56</v>
      </c>
      <c r="AP21" s="88"/>
      <c r="AQ21" s="88"/>
      <c r="AR21" s="89"/>
      <c r="AS21" s="34">
        <v>45351</v>
      </c>
      <c r="AT21" s="34"/>
      <c r="AU21" s="34"/>
      <c r="AV21" s="34"/>
      <c r="AW21" s="34"/>
      <c r="AX21" s="34">
        <v>45412</v>
      </c>
      <c r="AY21" s="34"/>
      <c r="AZ21" s="34"/>
      <c r="BA21" s="34"/>
      <c r="BB21" s="34"/>
      <c r="BC21" s="34">
        <v>45473</v>
      </c>
      <c r="BD21" s="34"/>
      <c r="BE21" s="34"/>
      <c r="BF21" s="34"/>
      <c r="BG21" s="34"/>
      <c r="BH21" s="34">
        <v>45535</v>
      </c>
      <c r="BI21" s="34"/>
      <c r="BJ21" s="34"/>
      <c r="BK21" s="34"/>
      <c r="BL21" s="34"/>
      <c r="BM21" s="34">
        <v>45596</v>
      </c>
      <c r="BN21" s="34"/>
      <c r="BO21" s="34"/>
      <c r="BP21" s="34"/>
      <c r="BQ21" s="34"/>
      <c r="BR21" s="34">
        <v>45657</v>
      </c>
      <c r="BS21" s="34"/>
      <c r="BT21" s="34"/>
      <c r="BU21" s="34"/>
      <c r="BV21" s="34"/>
    </row>
    <row r="22" spans="1:74" ht="179.25" thickBot="1" x14ac:dyDescent="0.3">
      <c r="A22" s="784" t="s">
        <v>196</v>
      </c>
      <c r="B22" s="787" t="s">
        <v>141</v>
      </c>
      <c r="C22" s="787" t="s">
        <v>1232</v>
      </c>
      <c r="D22" s="787" t="s">
        <v>1147</v>
      </c>
      <c r="E22" s="787" t="s">
        <v>77</v>
      </c>
      <c r="F22" s="334" t="s">
        <v>1171</v>
      </c>
      <c r="G22" s="725" t="s">
        <v>1243</v>
      </c>
      <c r="H22" s="1034" t="s">
        <v>1172</v>
      </c>
      <c r="I22" s="1124" t="s">
        <v>1165</v>
      </c>
      <c r="J22" s="787" t="s">
        <v>86</v>
      </c>
      <c r="K22" s="787"/>
      <c r="L22" s="844">
        <f>IF(J22="Diaria",+(K22/360),IF(J22="Mensual",+(K22/12),IF(J22="Bimestral",+(K22/6),IF(J22="Trimestral",+(K22/4),IF(J22="Semestral",+(K22/2),IF(J22="Anual",+(K22/1),""))))))</f>
        <v>0</v>
      </c>
      <c r="M22" s="833" t="s">
        <v>70</v>
      </c>
      <c r="N22" s="311">
        <f t="shared" si="3"/>
        <v>0</v>
      </c>
      <c r="O22" s="833" t="s">
        <v>1151</v>
      </c>
      <c r="P22" s="311">
        <f t="shared" si="4"/>
        <v>1</v>
      </c>
      <c r="Q22" s="833" t="s">
        <v>70</v>
      </c>
      <c r="R22" s="311">
        <f t="shared" si="5"/>
        <v>0</v>
      </c>
      <c r="S22" s="800" t="s">
        <v>69</v>
      </c>
      <c r="T22" s="800" t="s">
        <v>27</v>
      </c>
      <c r="U22" s="307">
        <f t="shared" si="6"/>
        <v>1</v>
      </c>
      <c r="V22" s="839" t="str">
        <f>IF(L22&lt;=20%,"Muy baja",IF(L22&lt;=40%,"Baja",IF(L22&lt;=60%,"Media",IF(L22&lt;=80%,"Alta",IF(L22&lt;=100%,"Muy alta",IF(L22&gt;=100%,"Muy alta",""))))))</f>
        <v>Muy baja</v>
      </c>
      <c r="W22" s="519">
        <f>+IFERROR(VLOOKUP(V22,[4]Fórmula!$F$1:$G$6,2,FALSE),"")</f>
        <v>0.2</v>
      </c>
      <c r="X22" s="839" t="str">
        <f>IF(U22=20%,"Leve",IF(U22=40%,"Menor",IF(U22=60%,"Moderado",IF(U22=80%,"Mayor",IF(U22=100%,"Catastrófico","")))))</f>
        <v>Catastrófico</v>
      </c>
      <c r="Y22" s="519">
        <f>+IFERROR(VLOOKUP(X22,[4]Fórmula!$H$1:$I$6,2,FALSE),"")</f>
        <v>1</v>
      </c>
      <c r="Z22" s="841" t="str">
        <f>+IFERROR(VLOOKUP(V22&amp;X22,[4]Fórmula!$C$2:$D$26,2,FALSE),"")</f>
        <v>Extremo</v>
      </c>
      <c r="AA22" s="1120">
        <f t="shared" si="8"/>
        <v>1</v>
      </c>
      <c r="AB22" s="837" t="s">
        <v>1173</v>
      </c>
      <c r="AC22" s="409" t="s">
        <v>1174</v>
      </c>
      <c r="AD22" s="50" t="s">
        <v>37</v>
      </c>
      <c r="AE22" s="50" t="s">
        <v>54</v>
      </c>
      <c r="AF22" s="22">
        <f t="shared" si="0"/>
        <v>0.25</v>
      </c>
      <c r="AG22" s="335" t="s">
        <v>194</v>
      </c>
      <c r="AH22" s="22">
        <f t="shared" si="1"/>
        <v>0.15</v>
      </c>
      <c r="AI22" s="22">
        <f t="shared" si="2"/>
        <v>0.4</v>
      </c>
      <c r="AJ22" s="311" t="s">
        <v>23</v>
      </c>
      <c r="AK22" s="637" t="s">
        <v>1154</v>
      </c>
      <c r="AL22" s="334">
        <f t="shared" si="7"/>
        <v>0.4</v>
      </c>
      <c r="AM22" s="522">
        <f>+AI22-AL22</f>
        <v>0</v>
      </c>
      <c r="AN22" s="348" t="str">
        <f t="shared" si="9"/>
        <v>Bajo</v>
      </c>
      <c r="AO22" s="317" t="s">
        <v>56</v>
      </c>
      <c r="AP22" s="88"/>
      <c r="AQ22" s="88"/>
      <c r="AR22" s="89"/>
      <c r="AS22" s="34">
        <v>45351</v>
      </c>
      <c r="AT22" s="34"/>
      <c r="AU22" s="34"/>
      <c r="AV22" s="34"/>
      <c r="AW22" s="34"/>
      <c r="AX22" s="34">
        <v>45412</v>
      </c>
      <c r="AY22" s="34"/>
      <c r="AZ22" s="34"/>
      <c r="BA22" s="34"/>
      <c r="BB22" s="34"/>
      <c r="BC22" s="34">
        <v>45473</v>
      </c>
      <c r="BD22" s="34"/>
      <c r="BE22" s="34"/>
      <c r="BF22" s="34"/>
      <c r="BG22" s="34"/>
      <c r="BH22" s="34">
        <v>45535</v>
      </c>
      <c r="BI22" s="34"/>
      <c r="BJ22" s="34"/>
      <c r="BK22" s="34"/>
      <c r="BL22" s="34"/>
      <c r="BM22" s="34">
        <v>45596</v>
      </c>
      <c r="BN22" s="34"/>
      <c r="BO22" s="34"/>
      <c r="BP22" s="34"/>
      <c r="BQ22" s="34"/>
      <c r="BR22" s="34">
        <v>45657</v>
      </c>
      <c r="BS22" s="34"/>
      <c r="BT22" s="34"/>
      <c r="BU22" s="34"/>
      <c r="BV22" s="34"/>
    </row>
    <row r="23" spans="1:74" ht="153.75" thickBot="1" x14ac:dyDescent="0.3">
      <c r="A23" s="786"/>
      <c r="B23" s="789"/>
      <c r="C23" s="789"/>
      <c r="D23" s="789"/>
      <c r="E23" s="789"/>
      <c r="F23" s="334" t="s">
        <v>1175</v>
      </c>
      <c r="G23" s="725"/>
      <c r="H23" s="1034"/>
      <c r="I23" s="921"/>
      <c r="J23" s="789"/>
      <c r="K23" s="789"/>
      <c r="L23" s="845"/>
      <c r="M23" s="834"/>
      <c r="N23" s="311" t="str">
        <f t="shared" si="3"/>
        <v/>
      </c>
      <c r="O23" s="834"/>
      <c r="P23" s="311" t="str">
        <f t="shared" si="4"/>
        <v/>
      </c>
      <c r="Q23" s="834"/>
      <c r="R23" s="311" t="str">
        <f t="shared" si="5"/>
        <v/>
      </c>
      <c r="S23" s="802"/>
      <c r="T23" s="802"/>
      <c r="U23" s="307">
        <f t="shared" si="6"/>
        <v>0</v>
      </c>
      <c r="V23" s="840"/>
      <c r="W23" s="519" t="str">
        <f>+IFERROR(VLOOKUP(V23,[4]Fórmula!$F$1:$G$6,2,FALSE),"")</f>
        <v/>
      </c>
      <c r="X23" s="840"/>
      <c r="Y23" s="519" t="str">
        <f>+IFERROR(VLOOKUP(X23,[4]Fórmula!$H$1:$I$6,2,FALSE),"")</f>
        <v/>
      </c>
      <c r="Z23" s="842"/>
      <c r="AA23" s="1122"/>
      <c r="AB23" s="970"/>
      <c r="AC23" s="409" t="str">
        <f>AC21</f>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
      <c r="AD23" s="50" t="s">
        <v>54</v>
      </c>
      <c r="AE23" s="50" t="s">
        <v>54</v>
      </c>
      <c r="AF23" s="22">
        <f t="shared" si="0"/>
        <v>0.25</v>
      </c>
      <c r="AG23" s="335" t="s">
        <v>194</v>
      </c>
      <c r="AH23" s="22">
        <f t="shared" si="1"/>
        <v>0.15</v>
      </c>
      <c r="AI23" s="22">
        <f t="shared" si="2"/>
        <v>0.4</v>
      </c>
      <c r="AJ23" s="311" t="s">
        <v>23</v>
      </c>
      <c r="AK23" s="637" t="s">
        <v>1176</v>
      </c>
      <c r="AL23" s="334">
        <f t="shared" si="7"/>
        <v>0</v>
      </c>
      <c r="AM23" s="522">
        <f>+AI23-AL23</f>
        <v>0.4</v>
      </c>
      <c r="AN23" s="304" t="str">
        <f t="shared" si="9"/>
        <v>Moderado</v>
      </c>
      <c r="AO23" s="317" t="s">
        <v>56</v>
      </c>
      <c r="AP23" s="88"/>
      <c r="AQ23" s="88"/>
      <c r="AR23" s="89"/>
      <c r="AS23" s="34">
        <v>45351</v>
      </c>
      <c r="AT23" s="34"/>
      <c r="AU23" s="34"/>
      <c r="AV23" s="34"/>
      <c r="AW23" s="34"/>
      <c r="AX23" s="34">
        <v>45412</v>
      </c>
      <c r="AY23" s="34"/>
      <c r="AZ23" s="34"/>
      <c r="BA23" s="34"/>
      <c r="BB23" s="34"/>
      <c r="BC23" s="34">
        <v>45473</v>
      </c>
      <c r="BD23" s="34"/>
      <c r="BE23" s="34"/>
      <c r="BF23" s="34"/>
      <c r="BG23" s="34"/>
      <c r="BH23" s="34">
        <v>45535</v>
      </c>
      <c r="BI23" s="34"/>
      <c r="BJ23" s="34"/>
      <c r="BK23" s="34"/>
      <c r="BL23" s="34"/>
      <c r="BM23" s="34">
        <v>45596</v>
      </c>
      <c r="BN23" s="34"/>
      <c r="BO23" s="34"/>
      <c r="BP23" s="34"/>
      <c r="BQ23" s="34"/>
      <c r="BR23" s="34">
        <v>45657</v>
      </c>
      <c r="BS23" s="34"/>
      <c r="BT23" s="34"/>
      <c r="BU23" s="34"/>
      <c r="BV23" s="34"/>
    </row>
  </sheetData>
  <sheetProtection formatCells="0" formatColumns="0" formatRows="0"/>
  <mergeCells count="140">
    <mergeCell ref="AO10:AO13"/>
    <mergeCell ref="AB10:AB13"/>
    <mergeCell ref="AN10:AN13"/>
    <mergeCell ref="AN4:AN9"/>
    <mergeCell ref="Y4:Y9"/>
    <mergeCell ref="A4:A9"/>
    <mergeCell ref="W10:W12"/>
    <mergeCell ref="Z10:Z13"/>
    <mergeCell ref="Y10:Y12"/>
    <mergeCell ref="A10:A13"/>
    <mergeCell ref="B10:B13"/>
    <mergeCell ref="C10:C13"/>
    <mergeCell ref="D10:D13"/>
    <mergeCell ref="E10:E13"/>
    <mergeCell ref="F10:F13"/>
    <mergeCell ref="G10:G13"/>
    <mergeCell ref="H10:H13"/>
    <mergeCell ref="V10:V13"/>
    <mergeCell ref="X10:X13"/>
    <mergeCell ref="U10:U12"/>
    <mergeCell ref="P10:P12"/>
    <mergeCell ref="R10:R12"/>
    <mergeCell ref="U4:U9"/>
    <mergeCell ref="S10:S13"/>
    <mergeCell ref="AJ3:AK3"/>
    <mergeCell ref="A1:T2"/>
    <mergeCell ref="AE2:AH2"/>
    <mergeCell ref="AC1:AK1"/>
    <mergeCell ref="U1:AB2"/>
    <mergeCell ref="W4:W9"/>
    <mergeCell ref="V4:V9"/>
    <mergeCell ref="B4:B9"/>
    <mergeCell ref="AO4:AO9"/>
    <mergeCell ref="C4:C9"/>
    <mergeCell ref="D4:D9"/>
    <mergeCell ref="E4:E9"/>
    <mergeCell ref="F4:F9"/>
    <mergeCell ref="G4:G9"/>
    <mergeCell ref="N4:N9"/>
    <mergeCell ref="G3:H3"/>
    <mergeCell ref="J4:J9"/>
    <mergeCell ref="X4:X9"/>
    <mergeCell ref="M4:M9"/>
    <mergeCell ref="K4:K9"/>
    <mergeCell ref="H4:H9"/>
    <mergeCell ref="L4:L9"/>
    <mergeCell ref="T4:T9"/>
    <mergeCell ref="R4:R9"/>
    <mergeCell ref="M10:M13"/>
    <mergeCell ref="Q10:Q13"/>
    <mergeCell ref="I4:I9"/>
    <mergeCell ref="M20:M21"/>
    <mergeCell ref="O20:O21"/>
    <mergeCell ref="Q20:Q21"/>
    <mergeCell ref="T10:T13"/>
    <mergeCell ref="O4:O9"/>
    <mergeCell ref="P4:P9"/>
    <mergeCell ref="S4:S9"/>
    <mergeCell ref="Q4:Q9"/>
    <mergeCell ref="N10:N12"/>
    <mergeCell ref="O10:O13"/>
    <mergeCell ref="J10:J13"/>
    <mergeCell ref="I10:I13"/>
    <mergeCell ref="J18:J19"/>
    <mergeCell ref="K18:K19"/>
    <mergeCell ref="G20:G21"/>
    <mergeCell ref="H20:H21"/>
    <mergeCell ref="I20:I21"/>
    <mergeCell ref="J20:J21"/>
    <mergeCell ref="K20:K21"/>
    <mergeCell ref="K10:K13"/>
    <mergeCell ref="L10:L13"/>
    <mergeCell ref="AB20:AB21"/>
    <mergeCell ref="A18:A19"/>
    <mergeCell ref="B18:B19"/>
    <mergeCell ref="C18:C19"/>
    <mergeCell ref="D18:D19"/>
    <mergeCell ref="E18:E19"/>
    <mergeCell ref="T18:T19"/>
    <mergeCell ref="V18:V19"/>
    <mergeCell ref="X18:X19"/>
    <mergeCell ref="AB18:AB19"/>
    <mergeCell ref="L18:L19"/>
    <mergeCell ref="M18:M19"/>
    <mergeCell ref="O18:O19"/>
    <mergeCell ref="Q18:Q19"/>
    <mergeCell ref="S18:S19"/>
    <mergeCell ref="Z18:Z19"/>
    <mergeCell ref="V20:V21"/>
    <mergeCell ref="X20:X21"/>
    <mergeCell ref="Z20:Z21"/>
    <mergeCell ref="L20:L21"/>
    <mergeCell ref="S20:S21"/>
    <mergeCell ref="G18:G19"/>
    <mergeCell ref="H18:H19"/>
    <mergeCell ref="I18:I19"/>
    <mergeCell ref="A22:A23"/>
    <mergeCell ref="B22:B23"/>
    <mergeCell ref="C22:C23"/>
    <mergeCell ref="D22:D23"/>
    <mergeCell ref="E22:E23"/>
    <mergeCell ref="A20:A21"/>
    <mergeCell ref="B20:B21"/>
    <mergeCell ref="C20:C21"/>
    <mergeCell ref="D20:D21"/>
    <mergeCell ref="E20:E21"/>
    <mergeCell ref="L22:L23"/>
    <mergeCell ref="M22:M23"/>
    <mergeCell ref="O22:O23"/>
    <mergeCell ref="Q22:Q23"/>
    <mergeCell ref="S22:S23"/>
    <mergeCell ref="G22:G23"/>
    <mergeCell ref="H22:H23"/>
    <mergeCell ref="I22:I23"/>
    <mergeCell ref="J22:J23"/>
    <mergeCell ref="K22:K23"/>
    <mergeCell ref="AP2:AQ3"/>
    <mergeCell ref="AR2:AR3"/>
    <mergeCell ref="AS2:BV2"/>
    <mergeCell ref="AP1:BY1"/>
    <mergeCell ref="AA10:AA13"/>
    <mergeCell ref="AA18:AA19"/>
    <mergeCell ref="AA20:AA21"/>
    <mergeCell ref="AA22:AA23"/>
    <mergeCell ref="T22:T23"/>
    <mergeCell ref="V22:V23"/>
    <mergeCell ref="X22:X23"/>
    <mergeCell ref="Z22:Z23"/>
    <mergeCell ref="AB22:AB23"/>
    <mergeCell ref="T20:T21"/>
    <mergeCell ref="AM1:AO1"/>
    <mergeCell ref="AC2:AC3"/>
    <mergeCell ref="AD2:AD3"/>
    <mergeCell ref="AL2:AN3"/>
    <mergeCell ref="AO2:AO3"/>
    <mergeCell ref="AJ2:AK2"/>
    <mergeCell ref="AI2:AI3"/>
    <mergeCell ref="Z4:Z9"/>
    <mergeCell ref="AA4:AA9"/>
    <mergeCell ref="AB4:AB9"/>
  </mergeCells>
  <conditionalFormatting sqref="AC16:AD16">
    <cfRule type="containsText" dxfId="395" priority="57" operator="containsText" text="ALTA">
      <formula>NOT(ISERROR(SEARCH("ALTA",AC16)))</formula>
    </cfRule>
    <cfRule type="containsText" dxfId="394" priority="56" operator="containsText" text="MEDIA">
      <formula>NOT(ISERROR(SEARCH("MEDIA",AC16)))</formula>
    </cfRule>
    <cfRule type="containsText" dxfId="393" priority="55" operator="containsText" text="BAJA">
      <formula>NOT(ISERROR(SEARCH("BAJA",AC16)))</formula>
    </cfRule>
  </conditionalFormatting>
  <conditionalFormatting sqref="AD15">
    <cfRule type="containsText" dxfId="392" priority="73" operator="containsText" text="ALTA">
      <formula>NOT(ISERROR(SEARCH("ALTA",AD15)))</formula>
    </cfRule>
    <cfRule type="containsText" dxfId="391" priority="72" operator="containsText" text="MEDIA">
      <formula>NOT(ISERROR(SEARCH("MEDIA",AD15)))</formula>
    </cfRule>
    <cfRule type="containsText" dxfId="390" priority="71" operator="containsText" text="BAJA">
      <formula>NOT(ISERROR(SEARCH("BAJA",AD15)))</formula>
    </cfRule>
  </conditionalFormatting>
  <conditionalFormatting sqref="AD10:AG10 AD14:AG14 AJ14:AO14">
    <cfRule type="containsText" dxfId="389" priority="100" operator="containsText" text="ALTA">
      <formula>NOT(ISERROR(SEARCH("ALTA",AD10)))</formula>
    </cfRule>
    <cfRule type="containsText" dxfId="388" priority="99" operator="containsText" text="MEDIA">
      <formula>NOT(ISERROR(SEARCH("MEDIA",AD10)))</formula>
    </cfRule>
  </conditionalFormatting>
  <conditionalFormatting sqref="AJ15:AK17">
    <cfRule type="containsText" dxfId="387" priority="4" operator="containsText" text="BAJA">
      <formula>NOT(ISERROR(SEARCH("BAJA",AJ15)))</formula>
    </cfRule>
    <cfRule type="containsText" dxfId="386" priority="5" operator="containsText" text="MEDIA">
      <formula>NOT(ISERROR(SEARCH("MEDIA",AJ15)))</formula>
    </cfRule>
  </conditionalFormatting>
  <conditionalFormatting sqref="AJ16:AK17">
    <cfRule type="containsText" dxfId="385" priority="44" operator="containsText" text="ALTA">
      <formula>NOT(ISERROR(SEARCH("ALTA",AJ16)))</formula>
    </cfRule>
  </conditionalFormatting>
  <conditionalFormatting sqref="AJ14:AO14 AD10:AG10 AD14:AG14">
    <cfRule type="containsText" dxfId="384" priority="98" operator="containsText" text="BAJA">
      <formula>NOT(ISERROR(SEARCH("BAJA",AD10)))</formula>
    </cfRule>
  </conditionalFormatting>
  <conditionalFormatting sqref="AK10:AK11">
    <cfRule type="containsText" dxfId="383" priority="82" operator="containsText" text="ALTA">
      <formula>NOT(ISERROR(SEARCH("ALTA",AK10)))</formula>
    </cfRule>
    <cfRule type="containsText" dxfId="382" priority="81" operator="containsText" text="MEDIA">
      <formula>NOT(ISERROR(SEARCH("MEDIA",AK10)))</formula>
    </cfRule>
    <cfRule type="containsText" dxfId="381" priority="80" operator="containsText" text="BAJA">
      <formula>NOT(ISERROR(SEARCH("BAJA",AK10)))</formula>
    </cfRule>
  </conditionalFormatting>
  <conditionalFormatting sqref="AK15">
    <cfRule type="containsText" dxfId="380" priority="6" operator="containsText" text="ALTA">
      <formula>NOT(ISERROR(SEARCH("ALTA",AK15)))</formula>
    </cfRule>
  </conditionalFormatting>
  <conditionalFormatting sqref="AL9">
    <cfRule type="containsText" dxfId="379" priority="8" operator="containsText" text="MEDIA">
      <formula>NOT(ISERROR(SEARCH("MEDIA",AL9)))</formula>
    </cfRule>
    <cfRule type="containsText" dxfId="378" priority="7" operator="containsText" text="BAJA">
      <formula>NOT(ISERROR(SEARCH("BAJA",AL9)))</formula>
    </cfRule>
    <cfRule type="containsText" dxfId="377" priority="9" operator="containsText" text="ALTA">
      <formula>NOT(ISERROR(SEARCH("ALTA",AL9)))</formula>
    </cfRule>
  </conditionalFormatting>
  <conditionalFormatting sqref="AL16:AL23">
    <cfRule type="containsText" dxfId="376" priority="2" operator="containsText" text="MEDIA">
      <formula>NOT(ISERROR(SEARCH("MEDIA",AL16)))</formula>
    </cfRule>
    <cfRule type="containsText" dxfId="375" priority="3" operator="containsText" text="ALTA">
      <formula>NOT(ISERROR(SEARCH("ALTA",AL16)))</formula>
    </cfRule>
    <cfRule type="containsText" dxfId="374" priority="1" operator="containsText" text="BAJA">
      <formula>NOT(ISERROR(SEARCH("BAJA",AL16)))</formula>
    </cfRule>
  </conditionalFormatting>
  <conditionalFormatting sqref="AL4:AM8">
    <cfRule type="containsText" dxfId="373" priority="106" operator="containsText" text="ALTA">
      <formula>NOT(ISERROR(SEARCH("ALTA",AL4)))</formula>
    </cfRule>
    <cfRule type="containsText" dxfId="372" priority="104" operator="containsText" text="BAJA">
      <formula>NOT(ISERROR(SEARCH("BAJA",AL4)))</formula>
    </cfRule>
    <cfRule type="containsText" dxfId="371" priority="105" operator="containsText" text="MEDIA">
      <formula>NOT(ISERROR(SEARCH("MEDIA",AL4)))</formula>
    </cfRule>
  </conditionalFormatting>
  <conditionalFormatting sqref="AL10:AM15">
    <cfRule type="containsText" dxfId="370" priority="75" operator="containsText" text="MEDIA">
      <formula>NOT(ISERROR(SEARCH("MEDIA",AL10)))</formula>
    </cfRule>
    <cfRule type="containsText" dxfId="369" priority="76" operator="containsText" text="ALTA">
      <formula>NOT(ISERROR(SEARCH("ALTA",AL10)))</formula>
    </cfRule>
    <cfRule type="containsText" dxfId="368" priority="74" operator="containsText" text="BAJA">
      <formula>NOT(ISERROR(SEARCH("BAJA",AL10)))</formula>
    </cfRule>
  </conditionalFormatting>
  <conditionalFormatting sqref="AM4:AM23">
    <cfRule type="cellIs" dxfId="367" priority="28" operator="greaterThan">
      <formula>75%</formula>
    </cfRule>
    <cfRule type="cellIs" dxfId="366" priority="29" operator="between">
      <formula>51%</formula>
      <formula>75%</formula>
    </cfRule>
    <cfRule type="cellIs" dxfId="365" priority="30" operator="between">
      <formula>26%</formula>
      <formula>50%</formula>
    </cfRule>
    <cfRule type="cellIs" dxfId="364" priority="31" operator="between">
      <formula>0%</formula>
      <formula>25%</formula>
    </cfRule>
  </conditionalFormatting>
  <conditionalFormatting sqref="AM9">
    <cfRule type="containsText" dxfId="363" priority="101" operator="containsText" text="BAJA">
      <formula>NOT(ISERROR(SEARCH("BAJA",AM9)))</formula>
    </cfRule>
    <cfRule type="containsText" dxfId="362" priority="102" operator="containsText" text="MEDIA">
      <formula>NOT(ISERROR(SEARCH("MEDIA",AM9)))</formula>
    </cfRule>
    <cfRule type="containsText" dxfId="361" priority="103" operator="containsText" text="ALTA">
      <formula>NOT(ISERROR(SEARCH("ALTA",AM9)))</formula>
    </cfRule>
  </conditionalFormatting>
  <conditionalFormatting sqref="AM16">
    <cfRule type="containsText" dxfId="360" priority="10" operator="containsText" text="BAJA">
      <formula>NOT(ISERROR(SEARCH("BAJA",AM16)))</formula>
    </cfRule>
    <cfRule type="containsText" dxfId="359" priority="11" operator="containsText" text="MEDIA">
      <formula>NOT(ISERROR(SEARCH("MEDIA",AM16)))</formula>
    </cfRule>
    <cfRule type="containsText" dxfId="358" priority="12" operator="containsText" text="ALTA">
      <formula>NOT(ISERROR(SEARCH("ALTA",AM16)))</formula>
    </cfRule>
  </conditionalFormatting>
  <conditionalFormatting sqref="AM16:AM18">
    <cfRule type="containsText" dxfId="357" priority="35" operator="containsText" text="BAJA">
      <formula>NOT(ISERROR(SEARCH("BAJA",AM16)))</formula>
    </cfRule>
    <cfRule type="containsText" dxfId="356" priority="36" operator="containsText" text="MEDIA">
      <formula>NOT(ISERROR(SEARCH("MEDIA",AM16)))</formula>
    </cfRule>
    <cfRule type="containsText" dxfId="355" priority="37" operator="containsText" text="ALTA">
      <formula>NOT(ISERROR(SEARCH("ALTA",AM16)))</formula>
    </cfRule>
  </conditionalFormatting>
  <conditionalFormatting sqref="AM18:AM23">
    <cfRule type="containsText" dxfId="354" priority="27" operator="containsText" text="ALTA">
      <formula>NOT(ISERROR(SEARCH("ALTA",AM18)))</formula>
    </cfRule>
    <cfRule type="containsText" dxfId="353" priority="26" operator="containsText" text="MEDIA">
      <formula>NOT(ISERROR(SEARCH("MEDIA",AM18)))</formula>
    </cfRule>
    <cfRule type="containsText" dxfId="352" priority="25" operator="containsText" text="BAJA">
      <formula>NOT(ISERROR(SEARCH("BAJA",AM18)))</formula>
    </cfRule>
  </conditionalFormatting>
  <conditionalFormatting sqref="AP14:AR14">
    <cfRule type="containsText" dxfId="351" priority="22" operator="containsText" text="BAJA">
      <formula>NOT(ISERROR(SEARCH("BAJA",AP14)))</formula>
    </cfRule>
    <cfRule type="containsText" dxfId="350" priority="24" operator="containsText" text="ALTA">
      <formula>NOT(ISERROR(SEARCH("ALTA",AP14)))</formula>
    </cfRule>
    <cfRule type="containsText" dxfId="349" priority="23" operator="containsText" text="MEDIA">
      <formula>NOT(ISERROR(SEARCH("MEDIA",AP14)))</formula>
    </cfRule>
  </conditionalFormatting>
  <conditionalFormatting sqref="AQ16">
    <cfRule type="containsText" dxfId="348" priority="13" operator="containsText" text="BAJA">
      <formula>NOT(ISERROR(SEARCH("BAJA",AQ16)))</formula>
    </cfRule>
    <cfRule type="containsText" dxfId="347" priority="14" operator="containsText" text="MEDIA">
      <formula>NOT(ISERROR(SEARCH("MEDIA",AQ16)))</formula>
    </cfRule>
    <cfRule type="containsText" dxfId="346" priority="15" operator="containsText" text="ALTA">
      <formula>NOT(ISERROR(SEARCH("ALTA",AQ16)))</formula>
    </cfRule>
  </conditionalFormatting>
  <conditionalFormatting sqref="AR14">
    <cfRule type="containsText" dxfId="345" priority="21" operator="containsText" text="ALTA">
      <formula>NOT(ISERROR(SEARCH("ALTA",AR14)))</formula>
    </cfRule>
    <cfRule type="containsText" dxfId="344" priority="20" operator="containsText" text="MEDIA">
      <formula>NOT(ISERROR(SEARCH("MEDIA",AR14)))</formula>
    </cfRule>
    <cfRule type="containsText" dxfId="343" priority="19" operator="containsText" text="BAJA">
      <formula>NOT(ISERROR(SEARCH("BAJA",AR14)))</formula>
    </cfRule>
  </conditionalFormatting>
  <conditionalFormatting sqref="AR16:AR17">
    <cfRule type="containsText" dxfId="342" priority="18" operator="containsText" text="ALTA">
      <formula>NOT(ISERROR(SEARCH("ALTA",AR16)))</formula>
    </cfRule>
    <cfRule type="containsText" dxfId="341" priority="17" operator="containsText" text="MEDIA">
      <formula>NOT(ISERROR(SEARCH("MEDIA",AR16)))</formula>
    </cfRule>
    <cfRule type="containsText" dxfId="340" priority="16" operator="containsText" text="BAJA">
      <formula>NOT(ISERROR(SEARCH("BAJA",AR16)))</formula>
    </cfRule>
  </conditionalFormatting>
  <dataValidations count="14">
    <dataValidation type="list" allowBlank="1" showInputMessage="1" showErrorMessage="1" sqref="AO18:AO23" xr:uid="{A7034784-924B-4F40-876C-E33261CA9E9D}">
      <formula1>INDIRECT("TRAT[TRATAMIENTO]")</formula1>
    </dataValidation>
    <dataValidation type="list" allowBlank="1" showInputMessage="1" showErrorMessage="1" sqref="AJ18:AJ23" xr:uid="{B02089A2-6F45-47CB-8551-FBB572BCC51F}">
      <formula1>INDIRECT("DOCU[DOCUMENTADO]")</formula1>
    </dataValidation>
    <dataValidation type="list" allowBlank="1" showInputMessage="1" showErrorMessage="1" sqref="T22 T18 T20" xr:uid="{98A30A95-3445-4519-BCD2-AA615D7059C9}">
      <formula1>INDIRECT("CRIT[CRITERIO]")</formula1>
    </dataValidation>
    <dataValidation type="list" allowBlank="1" showInputMessage="1" showErrorMessage="1" sqref="S22 S18 S20" xr:uid="{1CD3DEBB-C73F-4FB0-AEAD-D9E7255ACB5F}">
      <formula1>INDIRECT("ACTI[ACTIVO]")</formula1>
    </dataValidation>
    <dataValidation type="list" allowBlank="1" showInputMessage="1" showErrorMessage="1" sqref="Q22 Q18 Q20" xr:uid="{925288B4-B938-4318-85AC-6CFB16CB84D4}">
      <formula1>INDIRECT("OPER[OPER]")</formula1>
    </dataValidation>
    <dataValidation type="list" allowBlank="1" showInputMessage="1" showErrorMessage="1" sqref="O22 O18 O20" xr:uid="{0A377CAE-3557-4EC9-A97F-ED30908038AF}">
      <formula1>INDIRECT("REPU[REPUT]")</formula1>
    </dataValidation>
    <dataValidation type="list" allowBlank="1" showInputMessage="1" showErrorMessage="1" sqref="M22 M18 M20" xr:uid="{9F2F2363-5CD3-4932-9EDB-4B758061971A}">
      <formula1>INDIRECT("ECON[ECONO]")</formula1>
    </dataValidation>
    <dataValidation type="list" allowBlank="1" showInputMessage="1" showErrorMessage="1" sqref="J18 J20 J22" xr:uid="{37ED62D7-4551-4F19-9606-7226BFC907C8}">
      <formula1>INDIRECT("PERI[PERIODICIDAD]")</formula1>
    </dataValidation>
    <dataValidation type="list" allowBlank="1" showInputMessage="1" showErrorMessage="1" sqref="E18 E20 E22" xr:uid="{34CCC760-1F24-406F-87FD-D381EE515FF6}">
      <formula1>INDIRECT("CLAS[CLASIFICACION]")</formula1>
    </dataValidation>
    <dataValidation type="list" allowBlank="1" showInputMessage="1" showErrorMessage="1" sqref="D18 D20 D22" xr:uid="{FCD17037-C5FB-4F4A-B271-FE42B3AB0CAD}">
      <formula1>INDIRECT("FACT[FACTOR]")</formula1>
    </dataValidation>
    <dataValidation type="list" allowBlank="1" showInputMessage="1" showErrorMessage="1" sqref="B18 B20 B22" xr:uid="{94A480B3-9D36-44BB-BC82-FA710E93FD0B}">
      <formula1>INDIRECT("PROC[PROCESOS]")</formula1>
    </dataValidation>
    <dataValidation type="list" allowBlank="1" showInputMessage="1" showErrorMessage="1" sqref="AD18:AD23" xr:uid="{C10C2ADF-4BA0-4485-A171-494959B79142}">
      <formula1>INDIRECT("CONT[CONTROL]")</formula1>
    </dataValidation>
    <dataValidation type="list" allowBlank="1" showInputMessage="1" showErrorMessage="1" sqref="AG4:AG23" xr:uid="{00000000-0002-0000-1000-000004000000}">
      <formula1>"Manual,Automático"</formula1>
    </dataValidation>
    <dataValidation type="list" allowBlank="1" showInputMessage="1" showErrorMessage="1" sqref="A4 A10 A14:A18 A20 A22" xr:uid="{00000000-0002-0000-1000-000000000000}">
      <formula1>"SI,NO"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5107BA-D508-411B-B161-322404B8F90E}">
          <x14:formula1>
            <xm:f>Listas!$R$2:$R$3</xm:f>
          </x14:formula1>
          <xm:sqref>BS4:BS23 BN4:BN23 BI4:BI23 AT4:AT23 AY4:AY23 BD4:BD23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1EC4F-AF74-4CD1-8525-6A835A0D3BDC}">
  <dimension ref="A1:BX276"/>
  <sheetViews>
    <sheetView topLeftCell="Q1" zoomScale="65" zoomScaleNormal="70" workbookViewId="0">
      <pane ySplit="3" topLeftCell="A13" activePane="bottomLeft" state="frozen"/>
      <selection pane="bottomLeft" activeCell="AC14" sqref="AC14"/>
    </sheetView>
  </sheetViews>
  <sheetFormatPr baseColWidth="10" defaultColWidth="11.42578125" defaultRowHeight="15"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4.7109375" style="2" bestFit="1" customWidth="1"/>
    <col min="11" max="11" width="13.140625" style="2" customWidth="1"/>
    <col min="12" max="12" width="18.28515625" style="2" customWidth="1"/>
    <col min="13" max="13" width="18.7109375" style="2" customWidth="1"/>
    <col min="14" max="14" width="3.42578125" style="2" hidden="1" customWidth="1"/>
    <col min="15" max="15" width="43.5703125" style="2" customWidth="1"/>
    <col min="16" max="16" width="3.42578125" style="2" hidden="1" customWidth="1"/>
    <col min="17" max="17" width="20.28515625" style="2" customWidth="1"/>
    <col min="18" max="18" width="3.140625" style="2" hidden="1" customWidth="1"/>
    <col min="19" max="20" width="21.85546875" style="2" customWidth="1"/>
    <col min="21" max="21" width="10.2851562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24.42578125" style="2" customWidth="1"/>
    <col min="29" max="29" width="44.8554687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3.7109375" style="24" customWidth="1"/>
    <col min="39" max="39" width="13.7109375" style="2" customWidth="1"/>
    <col min="40" max="40" width="15.28515625" style="2" customWidth="1"/>
    <col min="41" max="41" width="2.28515625" style="5" customWidth="1"/>
    <col min="42" max="42" width="49.28515625" style="5" customWidth="1"/>
    <col min="43" max="43" width="17" style="4" customWidth="1"/>
    <col min="44" max="45" width="11.5703125" style="3" customWidth="1"/>
    <col min="46" max="46" width="21.85546875" style="2" customWidth="1"/>
    <col min="47" max="47" width="14.85546875" style="1" customWidth="1"/>
    <col min="48" max="49" width="52.7109375" style="71" customWidth="1"/>
    <col min="50" max="50" width="14.85546875" style="1" customWidth="1"/>
    <col min="51" max="51" width="38.7109375" style="71" customWidth="1"/>
    <col min="52" max="52" width="28.7109375" style="71" customWidth="1"/>
    <col min="53" max="53" width="14.85546875" style="1" customWidth="1"/>
    <col min="54" max="54" width="35.140625" style="1" customWidth="1"/>
    <col min="55" max="55" width="25.7109375" style="1" customWidth="1"/>
    <col min="56" max="56" width="11.42578125" style="1"/>
    <col min="57" max="57" width="29.7109375" style="1" customWidth="1"/>
    <col min="58" max="58" width="26.85546875" style="1" customWidth="1"/>
    <col min="59" max="59" width="35.42578125" style="1" customWidth="1"/>
    <col min="60" max="60" width="42.42578125" style="1" customWidth="1"/>
    <col min="61" max="61" width="18" style="1" customWidth="1"/>
    <col min="62" max="62" width="31" style="1" customWidth="1"/>
    <col min="63" max="63" width="31.140625" style="1" customWidth="1"/>
    <col min="64" max="64" width="28.140625" style="1" customWidth="1"/>
    <col min="65" max="65" width="35.85546875" style="1" customWidth="1"/>
    <col min="66" max="66" width="11.42578125" style="1"/>
    <col min="67" max="67" width="28.140625" style="1" customWidth="1"/>
    <col min="68" max="68" width="24.5703125" style="1" customWidth="1"/>
    <col min="69" max="69" width="33" style="1" customWidth="1"/>
    <col min="70" max="70" width="36.140625" style="1" customWidth="1"/>
    <col min="71" max="243" width="11.42578125" style="1"/>
    <col min="244" max="244" width="21.85546875" style="1" customWidth="1"/>
    <col min="245" max="245" width="13.85546875" style="1" customWidth="1"/>
    <col min="246" max="246" width="38.7109375" style="1" customWidth="1"/>
    <col min="247" max="247" width="3" style="1" bestFit="1" customWidth="1"/>
    <col min="248" max="248" width="32.28515625" style="1" customWidth="1"/>
    <col min="249" max="249" width="46.28515625" style="1" customWidth="1"/>
    <col min="250" max="250" width="19" style="1" customWidth="1"/>
    <col min="251" max="251" width="0" style="1" hidden="1" customWidth="1"/>
    <col min="252" max="252" width="17.7109375" style="1" customWidth="1"/>
    <col min="253" max="253" width="0" style="1" hidden="1" customWidth="1"/>
    <col min="254" max="254" width="22.28515625" style="1" customWidth="1"/>
    <col min="255" max="255" width="5.28515625" style="1" customWidth="1"/>
    <col min="256" max="256" width="36.28515625" style="1" customWidth="1"/>
    <col min="257" max="257" width="5.7109375" style="1" customWidth="1"/>
    <col min="258" max="258" width="0" style="1" hidden="1" customWidth="1"/>
    <col min="259" max="259" width="20.7109375" style="1" customWidth="1"/>
    <col min="260" max="260" width="4.85546875" style="1" customWidth="1"/>
    <col min="261" max="261" width="0" style="1" hidden="1" customWidth="1"/>
    <col min="262" max="262" width="24.7109375" style="1" customWidth="1"/>
    <col min="263" max="263" width="12.28515625" style="1" customWidth="1"/>
    <col min="264" max="264" width="0" style="1" hidden="1" customWidth="1"/>
    <col min="265" max="265" width="3.42578125" style="1" customWidth="1"/>
    <col min="266" max="266" width="0" style="1" hidden="1" customWidth="1"/>
    <col min="267" max="267" width="17.7109375" style="1" customWidth="1"/>
    <col min="268" max="268" width="3.42578125" style="1" customWidth="1"/>
    <col min="269" max="269" width="0" style="1" hidden="1" customWidth="1"/>
    <col min="270" max="270" width="23.7109375" style="1" customWidth="1"/>
    <col min="271" max="271" width="10" style="1" customWidth="1"/>
    <col min="272" max="272" width="0" style="1" hidden="1" customWidth="1"/>
    <col min="273" max="274" width="14.7109375" style="1" customWidth="1"/>
    <col min="275" max="275" width="12.85546875" style="1" customWidth="1"/>
    <col min="276" max="276" width="3.28515625" style="1" customWidth="1"/>
    <col min="277" max="277" width="30.28515625" style="1" customWidth="1"/>
    <col min="278" max="278" width="5" style="1" customWidth="1"/>
    <col min="279" max="279" width="0" style="1" hidden="1" customWidth="1"/>
    <col min="280" max="280" width="14.28515625" style="1" customWidth="1"/>
    <col min="281" max="281" width="5.7109375" style="1" customWidth="1"/>
    <col min="282" max="282" width="0" style="1" hidden="1" customWidth="1"/>
    <col min="283" max="283" width="17.28515625" style="1" customWidth="1"/>
    <col min="284" max="284" width="12.7109375" style="1" customWidth="1"/>
    <col min="285" max="285" width="0" style="1" hidden="1" customWidth="1"/>
    <col min="286" max="286" width="5.28515625" style="1" customWidth="1"/>
    <col min="287" max="287" width="0" style="1" hidden="1" customWidth="1"/>
    <col min="288" max="288" width="17" style="1" customWidth="1"/>
    <col min="289" max="289" width="6.28515625" style="1" customWidth="1"/>
    <col min="290" max="290" width="0" style="1" hidden="1" customWidth="1"/>
    <col min="291" max="291" width="14.28515625" style="1" customWidth="1"/>
    <col min="292" max="292" width="7.5703125" style="1" customWidth="1"/>
    <col min="293" max="293" width="0" style="1" hidden="1" customWidth="1"/>
    <col min="294" max="295" width="14.28515625" style="1" customWidth="1"/>
    <col min="296" max="296" width="20.85546875" style="1" customWidth="1"/>
    <col min="297" max="297" width="14.42578125" style="1" customWidth="1"/>
    <col min="298" max="298" width="15" style="1" customWidth="1"/>
    <col min="299" max="299" width="2.7109375" style="1" customWidth="1"/>
    <col min="300" max="300" width="11.7109375" style="1" customWidth="1"/>
    <col min="301" max="301" width="11.5703125" style="1" customWidth="1"/>
    <col min="302" max="302" width="2.28515625" style="1" customWidth="1"/>
    <col min="303" max="303" width="41" style="1" customWidth="1"/>
    <col min="304" max="304" width="14.28515625" style="1" customWidth="1"/>
    <col min="305" max="306" width="11.5703125" style="1" customWidth="1"/>
    <col min="307" max="307" width="21.85546875" style="1" customWidth="1"/>
    <col min="308" max="499" width="11.42578125" style="1"/>
    <col min="500" max="500" width="21.85546875" style="1" customWidth="1"/>
    <col min="501" max="501" width="13.85546875" style="1" customWidth="1"/>
    <col min="502" max="502" width="38.7109375" style="1" customWidth="1"/>
    <col min="503" max="503" width="3" style="1" bestFit="1" customWidth="1"/>
    <col min="504" max="504" width="32.28515625" style="1" customWidth="1"/>
    <col min="505" max="505" width="46.28515625" style="1" customWidth="1"/>
    <col min="506" max="506" width="19" style="1" customWidth="1"/>
    <col min="507" max="507" width="0" style="1" hidden="1" customWidth="1"/>
    <col min="508" max="508" width="17.7109375" style="1" customWidth="1"/>
    <col min="509" max="509" width="0" style="1" hidden="1" customWidth="1"/>
    <col min="510" max="510" width="22.28515625" style="1" customWidth="1"/>
    <col min="511" max="511" width="5.28515625" style="1" customWidth="1"/>
    <col min="512" max="512" width="36.28515625" style="1" customWidth="1"/>
    <col min="513" max="513" width="5.7109375" style="1" customWidth="1"/>
    <col min="514" max="514" width="0" style="1" hidden="1" customWidth="1"/>
    <col min="515" max="515" width="20.7109375" style="1" customWidth="1"/>
    <col min="516" max="516" width="4.85546875" style="1" customWidth="1"/>
    <col min="517" max="517" width="0" style="1" hidden="1" customWidth="1"/>
    <col min="518" max="518" width="24.7109375" style="1" customWidth="1"/>
    <col min="519" max="519" width="12.28515625" style="1" customWidth="1"/>
    <col min="520" max="520" width="0" style="1" hidden="1" customWidth="1"/>
    <col min="521" max="521" width="3.42578125" style="1" customWidth="1"/>
    <col min="522" max="522" width="0" style="1" hidden="1" customWidth="1"/>
    <col min="523" max="523" width="17.7109375" style="1" customWidth="1"/>
    <col min="524" max="524" width="3.42578125" style="1" customWidth="1"/>
    <col min="525" max="525" width="0" style="1" hidden="1" customWidth="1"/>
    <col min="526" max="526" width="23.7109375" style="1" customWidth="1"/>
    <col min="527" max="527" width="10" style="1" customWidth="1"/>
    <col min="528" max="528" width="0" style="1" hidden="1" customWidth="1"/>
    <col min="529" max="530" width="14.7109375" style="1" customWidth="1"/>
    <col min="531" max="531" width="12.85546875" style="1" customWidth="1"/>
    <col min="532" max="532" width="3.28515625" style="1" customWidth="1"/>
    <col min="533" max="533" width="30.28515625" style="1" customWidth="1"/>
    <col min="534" max="534" width="5" style="1" customWidth="1"/>
    <col min="535" max="535" width="0" style="1" hidden="1" customWidth="1"/>
    <col min="536" max="536" width="14.28515625" style="1" customWidth="1"/>
    <col min="537" max="537" width="5.7109375" style="1" customWidth="1"/>
    <col min="538" max="538" width="0" style="1" hidden="1" customWidth="1"/>
    <col min="539" max="539" width="17.28515625" style="1" customWidth="1"/>
    <col min="540" max="540" width="12.7109375" style="1" customWidth="1"/>
    <col min="541" max="541" width="0" style="1" hidden="1" customWidth="1"/>
    <col min="542" max="542" width="5.28515625" style="1" customWidth="1"/>
    <col min="543" max="543" width="0" style="1" hidden="1" customWidth="1"/>
    <col min="544" max="544" width="17" style="1" customWidth="1"/>
    <col min="545" max="545" width="6.28515625" style="1" customWidth="1"/>
    <col min="546" max="546" width="0" style="1" hidden="1" customWidth="1"/>
    <col min="547" max="547" width="14.28515625" style="1" customWidth="1"/>
    <col min="548" max="548" width="7.5703125" style="1" customWidth="1"/>
    <col min="549" max="549" width="0" style="1" hidden="1" customWidth="1"/>
    <col min="550" max="551" width="14.28515625" style="1" customWidth="1"/>
    <col min="552" max="552" width="20.85546875" style="1" customWidth="1"/>
    <col min="553" max="553" width="14.42578125" style="1" customWidth="1"/>
    <col min="554" max="554" width="15" style="1" customWidth="1"/>
    <col min="555" max="555" width="2.7109375" style="1" customWidth="1"/>
    <col min="556" max="556" width="11.7109375" style="1" customWidth="1"/>
    <col min="557" max="557" width="11.5703125" style="1" customWidth="1"/>
    <col min="558" max="558" width="2.28515625" style="1" customWidth="1"/>
    <col min="559" max="559" width="41" style="1" customWidth="1"/>
    <col min="560" max="560" width="14.28515625" style="1" customWidth="1"/>
    <col min="561" max="562" width="11.5703125" style="1" customWidth="1"/>
    <col min="563" max="563" width="21.85546875" style="1" customWidth="1"/>
    <col min="564" max="755" width="11.42578125" style="1"/>
    <col min="756" max="756" width="21.85546875" style="1" customWidth="1"/>
    <col min="757" max="757" width="13.85546875" style="1" customWidth="1"/>
    <col min="758" max="758" width="38.7109375" style="1" customWidth="1"/>
    <col min="759" max="759" width="3" style="1" bestFit="1" customWidth="1"/>
    <col min="760" max="760" width="32.28515625" style="1" customWidth="1"/>
    <col min="761" max="761" width="46.28515625" style="1" customWidth="1"/>
    <col min="762" max="762" width="19" style="1" customWidth="1"/>
    <col min="763" max="763" width="0" style="1" hidden="1" customWidth="1"/>
    <col min="764" max="764" width="17.7109375" style="1" customWidth="1"/>
    <col min="765" max="765" width="0" style="1" hidden="1" customWidth="1"/>
    <col min="766" max="766" width="22.28515625" style="1" customWidth="1"/>
    <col min="767" max="767" width="5.28515625" style="1" customWidth="1"/>
    <col min="768" max="768" width="36.28515625" style="1" customWidth="1"/>
    <col min="769" max="769" width="5.7109375" style="1" customWidth="1"/>
    <col min="770" max="770" width="0" style="1" hidden="1" customWidth="1"/>
    <col min="771" max="771" width="20.7109375" style="1" customWidth="1"/>
    <col min="772" max="772" width="4.85546875" style="1" customWidth="1"/>
    <col min="773" max="773" width="0" style="1" hidden="1" customWidth="1"/>
    <col min="774" max="774" width="24.7109375" style="1" customWidth="1"/>
    <col min="775" max="775" width="12.28515625" style="1" customWidth="1"/>
    <col min="776" max="776" width="0" style="1" hidden="1" customWidth="1"/>
    <col min="777" max="777" width="3.42578125" style="1" customWidth="1"/>
    <col min="778" max="778" width="0" style="1" hidden="1" customWidth="1"/>
    <col min="779" max="779" width="17.7109375" style="1" customWidth="1"/>
    <col min="780" max="780" width="3.42578125" style="1" customWidth="1"/>
    <col min="781" max="781" width="0" style="1" hidden="1" customWidth="1"/>
    <col min="782" max="782" width="23.7109375" style="1" customWidth="1"/>
    <col min="783" max="783" width="10" style="1" customWidth="1"/>
    <col min="784" max="784" width="0" style="1" hidden="1" customWidth="1"/>
    <col min="785" max="786" width="14.7109375" style="1" customWidth="1"/>
    <col min="787" max="787" width="12.85546875" style="1" customWidth="1"/>
    <col min="788" max="788" width="3.28515625" style="1" customWidth="1"/>
    <col min="789" max="789" width="30.28515625" style="1" customWidth="1"/>
    <col min="790" max="790" width="5" style="1" customWidth="1"/>
    <col min="791" max="791" width="0" style="1" hidden="1" customWidth="1"/>
    <col min="792" max="792" width="14.28515625" style="1" customWidth="1"/>
    <col min="793" max="793" width="5.7109375" style="1" customWidth="1"/>
    <col min="794" max="794" width="0" style="1" hidden="1" customWidth="1"/>
    <col min="795" max="795" width="17.28515625" style="1" customWidth="1"/>
    <col min="796" max="796" width="12.7109375" style="1" customWidth="1"/>
    <col min="797" max="797" width="0" style="1" hidden="1" customWidth="1"/>
    <col min="798" max="798" width="5.28515625" style="1" customWidth="1"/>
    <col min="799" max="799" width="0" style="1" hidden="1" customWidth="1"/>
    <col min="800" max="800" width="17" style="1" customWidth="1"/>
    <col min="801" max="801" width="6.28515625" style="1" customWidth="1"/>
    <col min="802" max="802" width="0" style="1" hidden="1" customWidth="1"/>
    <col min="803" max="803" width="14.28515625" style="1" customWidth="1"/>
    <col min="804" max="804" width="7.5703125" style="1" customWidth="1"/>
    <col min="805" max="805" width="0" style="1" hidden="1" customWidth="1"/>
    <col min="806" max="807" width="14.28515625" style="1" customWidth="1"/>
    <col min="808" max="808" width="20.85546875" style="1" customWidth="1"/>
    <col min="809" max="809" width="14.42578125" style="1" customWidth="1"/>
    <col min="810" max="810" width="15" style="1" customWidth="1"/>
    <col min="811" max="811" width="2.7109375" style="1" customWidth="1"/>
    <col min="812" max="812" width="11.7109375" style="1" customWidth="1"/>
    <col min="813" max="813" width="11.5703125" style="1" customWidth="1"/>
    <col min="814" max="814" width="2.28515625" style="1" customWidth="1"/>
    <col min="815" max="815" width="41" style="1" customWidth="1"/>
    <col min="816" max="816" width="14.28515625" style="1" customWidth="1"/>
    <col min="817" max="818" width="11.5703125" style="1" customWidth="1"/>
    <col min="819" max="819" width="21.85546875" style="1" customWidth="1"/>
    <col min="820" max="1011" width="11.42578125" style="1"/>
    <col min="1012" max="1012" width="21.85546875" style="1" customWidth="1"/>
    <col min="1013" max="1013" width="13.85546875" style="1" customWidth="1"/>
    <col min="1014" max="1014" width="38.7109375" style="1" customWidth="1"/>
    <col min="1015" max="1015" width="3" style="1" bestFit="1" customWidth="1"/>
    <col min="1016" max="1016" width="32.28515625" style="1" customWidth="1"/>
    <col min="1017" max="1017" width="46.28515625" style="1" customWidth="1"/>
    <col min="1018" max="1018" width="19" style="1" customWidth="1"/>
    <col min="1019" max="1019" width="0" style="1" hidden="1" customWidth="1"/>
    <col min="1020" max="1020" width="17.7109375" style="1" customWidth="1"/>
    <col min="1021" max="1021" width="0" style="1" hidden="1" customWidth="1"/>
    <col min="1022" max="1022" width="22.28515625" style="1" customWidth="1"/>
    <col min="1023" max="1023" width="5.28515625" style="1" customWidth="1"/>
    <col min="1024" max="1024" width="36.28515625" style="1" customWidth="1"/>
    <col min="1025" max="1025" width="5.7109375" style="1" customWidth="1"/>
    <col min="1026" max="1026" width="0" style="1" hidden="1" customWidth="1"/>
    <col min="1027" max="1027" width="20.7109375" style="1" customWidth="1"/>
    <col min="1028" max="1028" width="4.85546875" style="1" customWidth="1"/>
    <col min="1029" max="1029" width="0" style="1" hidden="1" customWidth="1"/>
    <col min="1030" max="1030" width="24.7109375" style="1" customWidth="1"/>
    <col min="1031" max="1031" width="12.28515625" style="1" customWidth="1"/>
    <col min="1032" max="1032" width="0" style="1" hidden="1" customWidth="1"/>
    <col min="1033" max="1033" width="3.42578125" style="1" customWidth="1"/>
    <col min="1034" max="1034" width="0" style="1" hidden="1" customWidth="1"/>
    <col min="1035" max="1035" width="17.7109375" style="1" customWidth="1"/>
    <col min="1036" max="1036" width="3.42578125" style="1" customWidth="1"/>
    <col min="1037" max="1037" width="0" style="1" hidden="1" customWidth="1"/>
    <col min="1038" max="1038" width="23.7109375" style="1" customWidth="1"/>
    <col min="1039" max="1039" width="10" style="1" customWidth="1"/>
    <col min="1040" max="1040" width="0" style="1" hidden="1" customWidth="1"/>
    <col min="1041" max="1042" width="14.7109375" style="1" customWidth="1"/>
    <col min="1043" max="1043" width="12.85546875" style="1" customWidth="1"/>
    <col min="1044" max="1044" width="3.28515625" style="1" customWidth="1"/>
    <col min="1045" max="1045" width="30.28515625" style="1" customWidth="1"/>
    <col min="1046" max="1046" width="5" style="1" customWidth="1"/>
    <col min="1047" max="1047" width="0" style="1" hidden="1" customWidth="1"/>
    <col min="1048" max="1048" width="14.28515625" style="1" customWidth="1"/>
    <col min="1049" max="1049" width="5.7109375" style="1" customWidth="1"/>
    <col min="1050" max="1050" width="0" style="1" hidden="1" customWidth="1"/>
    <col min="1051" max="1051" width="17.28515625" style="1" customWidth="1"/>
    <col min="1052" max="1052" width="12.7109375" style="1" customWidth="1"/>
    <col min="1053" max="1053" width="0" style="1" hidden="1" customWidth="1"/>
    <col min="1054" max="1054" width="5.28515625" style="1" customWidth="1"/>
    <col min="1055" max="1055" width="0" style="1" hidden="1" customWidth="1"/>
    <col min="1056" max="1056" width="17" style="1" customWidth="1"/>
    <col min="1057" max="1057" width="6.28515625" style="1" customWidth="1"/>
    <col min="1058" max="1058" width="0" style="1" hidden="1" customWidth="1"/>
    <col min="1059" max="1059" width="14.28515625" style="1" customWidth="1"/>
    <col min="1060" max="1060" width="7.5703125" style="1" customWidth="1"/>
    <col min="1061" max="1061" width="0" style="1" hidden="1" customWidth="1"/>
    <col min="1062" max="1063" width="14.28515625" style="1" customWidth="1"/>
    <col min="1064" max="1064" width="20.85546875" style="1" customWidth="1"/>
    <col min="1065" max="1065" width="14.42578125" style="1" customWidth="1"/>
    <col min="1066" max="1066" width="15" style="1" customWidth="1"/>
    <col min="1067" max="1067" width="2.7109375" style="1" customWidth="1"/>
    <col min="1068" max="1068" width="11.7109375" style="1" customWidth="1"/>
    <col min="1069" max="1069" width="11.5703125" style="1" customWidth="1"/>
    <col min="1070" max="1070" width="2.28515625" style="1" customWidth="1"/>
    <col min="1071" max="1071" width="41" style="1" customWidth="1"/>
    <col min="1072" max="1072" width="14.28515625" style="1" customWidth="1"/>
    <col min="1073" max="1074" width="11.5703125" style="1" customWidth="1"/>
    <col min="1075" max="1075" width="21.85546875" style="1" customWidth="1"/>
    <col min="1076" max="1267" width="11.42578125" style="1"/>
    <col min="1268" max="1268" width="21.85546875" style="1" customWidth="1"/>
    <col min="1269" max="1269" width="13.85546875" style="1" customWidth="1"/>
    <col min="1270" max="1270" width="38.7109375" style="1" customWidth="1"/>
    <col min="1271" max="1271" width="3" style="1" bestFit="1" customWidth="1"/>
    <col min="1272" max="1272" width="32.28515625" style="1" customWidth="1"/>
    <col min="1273" max="1273" width="46.28515625" style="1" customWidth="1"/>
    <col min="1274" max="1274" width="19" style="1" customWidth="1"/>
    <col min="1275" max="1275" width="0" style="1" hidden="1" customWidth="1"/>
    <col min="1276" max="1276" width="17.7109375" style="1" customWidth="1"/>
    <col min="1277" max="1277" width="0" style="1" hidden="1" customWidth="1"/>
    <col min="1278" max="1278" width="22.28515625" style="1" customWidth="1"/>
    <col min="1279" max="1279" width="5.28515625" style="1" customWidth="1"/>
    <col min="1280" max="1280" width="36.28515625" style="1" customWidth="1"/>
    <col min="1281" max="1281" width="5.7109375" style="1" customWidth="1"/>
    <col min="1282" max="1282" width="0" style="1" hidden="1" customWidth="1"/>
    <col min="1283" max="1283" width="20.7109375" style="1" customWidth="1"/>
    <col min="1284" max="1284" width="4.85546875" style="1" customWidth="1"/>
    <col min="1285" max="1285" width="0" style="1" hidden="1" customWidth="1"/>
    <col min="1286" max="1286" width="24.7109375" style="1" customWidth="1"/>
    <col min="1287" max="1287" width="12.28515625" style="1" customWidth="1"/>
    <col min="1288" max="1288" width="0" style="1" hidden="1" customWidth="1"/>
    <col min="1289" max="1289" width="3.42578125" style="1" customWidth="1"/>
    <col min="1290" max="1290" width="0" style="1" hidden="1" customWidth="1"/>
    <col min="1291" max="1291" width="17.7109375" style="1" customWidth="1"/>
    <col min="1292" max="1292" width="3.42578125" style="1" customWidth="1"/>
    <col min="1293" max="1293" width="0" style="1" hidden="1" customWidth="1"/>
    <col min="1294" max="1294" width="23.7109375" style="1" customWidth="1"/>
    <col min="1295" max="1295" width="10" style="1" customWidth="1"/>
    <col min="1296" max="1296" width="0" style="1" hidden="1" customWidth="1"/>
    <col min="1297" max="1298" width="14.7109375" style="1" customWidth="1"/>
    <col min="1299" max="1299" width="12.85546875" style="1" customWidth="1"/>
    <col min="1300" max="1300" width="3.28515625" style="1" customWidth="1"/>
    <col min="1301" max="1301" width="30.28515625" style="1" customWidth="1"/>
    <col min="1302" max="1302" width="5" style="1" customWidth="1"/>
    <col min="1303" max="1303" width="0" style="1" hidden="1" customWidth="1"/>
    <col min="1304" max="1304" width="14.28515625" style="1" customWidth="1"/>
    <col min="1305" max="1305" width="5.7109375" style="1" customWidth="1"/>
    <col min="1306" max="1306" width="0" style="1" hidden="1" customWidth="1"/>
    <col min="1307" max="1307" width="17.28515625" style="1" customWidth="1"/>
    <col min="1308" max="1308" width="12.7109375" style="1" customWidth="1"/>
    <col min="1309" max="1309" width="0" style="1" hidden="1" customWidth="1"/>
    <col min="1310" max="1310" width="5.28515625" style="1" customWidth="1"/>
    <col min="1311" max="1311" width="0" style="1" hidden="1" customWidth="1"/>
    <col min="1312" max="1312" width="17" style="1" customWidth="1"/>
    <col min="1313" max="1313" width="6.28515625" style="1" customWidth="1"/>
    <col min="1314" max="1314" width="0" style="1" hidden="1" customWidth="1"/>
    <col min="1315" max="1315" width="14.28515625" style="1" customWidth="1"/>
    <col min="1316" max="1316" width="7.5703125" style="1" customWidth="1"/>
    <col min="1317" max="1317" width="0" style="1" hidden="1" customWidth="1"/>
    <col min="1318" max="1319" width="14.28515625" style="1" customWidth="1"/>
    <col min="1320" max="1320" width="20.85546875" style="1" customWidth="1"/>
    <col min="1321" max="1321" width="14.42578125" style="1" customWidth="1"/>
    <col min="1322" max="1322" width="15" style="1" customWidth="1"/>
    <col min="1323" max="1323" width="2.7109375" style="1" customWidth="1"/>
    <col min="1324" max="1324" width="11.7109375" style="1" customWidth="1"/>
    <col min="1325" max="1325" width="11.5703125" style="1" customWidth="1"/>
    <col min="1326" max="1326" width="2.28515625" style="1" customWidth="1"/>
    <col min="1327" max="1327" width="41" style="1" customWidth="1"/>
    <col min="1328" max="1328" width="14.28515625" style="1" customWidth="1"/>
    <col min="1329" max="1330" width="11.5703125" style="1" customWidth="1"/>
    <col min="1331" max="1331" width="21.85546875" style="1" customWidth="1"/>
    <col min="1332" max="1523" width="11.42578125" style="1"/>
    <col min="1524" max="1524" width="21.85546875" style="1" customWidth="1"/>
    <col min="1525" max="1525" width="13.85546875" style="1" customWidth="1"/>
    <col min="1526" max="1526" width="38.7109375" style="1" customWidth="1"/>
    <col min="1527" max="1527" width="3" style="1" bestFit="1" customWidth="1"/>
    <col min="1528" max="1528" width="32.28515625" style="1" customWidth="1"/>
    <col min="1529" max="1529" width="46.28515625" style="1" customWidth="1"/>
    <col min="1530" max="1530" width="19" style="1" customWidth="1"/>
    <col min="1531" max="1531" width="0" style="1" hidden="1" customWidth="1"/>
    <col min="1532" max="1532" width="17.7109375" style="1" customWidth="1"/>
    <col min="1533" max="1533" width="0" style="1" hidden="1" customWidth="1"/>
    <col min="1534" max="1534" width="22.28515625" style="1" customWidth="1"/>
    <col min="1535" max="1535" width="5.28515625" style="1" customWidth="1"/>
    <col min="1536" max="1536" width="36.28515625" style="1" customWidth="1"/>
    <col min="1537" max="1537" width="5.7109375" style="1" customWidth="1"/>
    <col min="1538" max="1538" width="0" style="1" hidden="1" customWidth="1"/>
    <col min="1539" max="1539" width="20.7109375" style="1" customWidth="1"/>
    <col min="1540" max="1540" width="4.85546875" style="1" customWidth="1"/>
    <col min="1541" max="1541" width="0" style="1" hidden="1" customWidth="1"/>
    <col min="1542" max="1542" width="24.7109375" style="1" customWidth="1"/>
    <col min="1543" max="1543" width="12.28515625" style="1" customWidth="1"/>
    <col min="1544" max="1544" width="0" style="1" hidden="1" customWidth="1"/>
    <col min="1545" max="1545" width="3.42578125" style="1" customWidth="1"/>
    <col min="1546" max="1546" width="0" style="1" hidden="1" customWidth="1"/>
    <col min="1547" max="1547" width="17.7109375" style="1" customWidth="1"/>
    <col min="1548" max="1548" width="3.42578125" style="1" customWidth="1"/>
    <col min="1549" max="1549" width="0" style="1" hidden="1" customWidth="1"/>
    <col min="1550" max="1550" width="23.7109375" style="1" customWidth="1"/>
    <col min="1551" max="1551" width="10" style="1" customWidth="1"/>
    <col min="1552" max="1552" width="0" style="1" hidden="1" customWidth="1"/>
    <col min="1553" max="1554" width="14.7109375" style="1" customWidth="1"/>
    <col min="1555" max="1555" width="12.85546875" style="1" customWidth="1"/>
    <col min="1556" max="1556" width="3.28515625" style="1" customWidth="1"/>
    <col min="1557" max="1557" width="30.28515625" style="1" customWidth="1"/>
    <col min="1558" max="1558" width="5" style="1" customWidth="1"/>
    <col min="1559" max="1559" width="0" style="1" hidden="1" customWidth="1"/>
    <col min="1560" max="1560" width="14.28515625" style="1" customWidth="1"/>
    <col min="1561" max="1561" width="5.7109375" style="1" customWidth="1"/>
    <col min="1562" max="1562" width="0" style="1" hidden="1" customWidth="1"/>
    <col min="1563" max="1563" width="17.28515625" style="1" customWidth="1"/>
    <col min="1564" max="1564" width="12.7109375" style="1" customWidth="1"/>
    <col min="1565" max="1565" width="0" style="1" hidden="1" customWidth="1"/>
    <col min="1566" max="1566" width="5.28515625" style="1" customWidth="1"/>
    <col min="1567" max="1567" width="0" style="1" hidden="1" customWidth="1"/>
    <col min="1568" max="1568" width="17" style="1" customWidth="1"/>
    <col min="1569" max="1569" width="6.28515625" style="1" customWidth="1"/>
    <col min="1570" max="1570" width="0" style="1" hidden="1" customWidth="1"/>
    <col min="1571" max="1571" width="14.28515625" style="1" customWidth="1"/>
    <col min="1572" max="1572" width="7.5703125" style="1" customWidth="1"/>
    <col min="1573" max="1573" width="0" style="1" hidden="1" customWidth="1"/>
    <col min="1574" max="1575" width="14.28515625" style="1" customWidth="1"/>
    <col min="1576" max="1576" width="20.85546875" style="1" customWidth="1"/>
    <col min="1577" max="1577" width="14.42578125" style="1" customWidth="1"/>
    <col min="1578" max="1578" width="15" style="1" customWidth="1"/>
    <col min="1579" max="1579" width="2.7109375" style="1" customWidth="1"/>
    <col min="1580" max="1580" width="11.7109375" style="1" customWidth="1"/>
    <col min="1581" max="1581" width="11.5703125" style="1" customWidth="1"/>
    <col min="1582" max="1582" width="2.28515625" style="1" customWidth="1"/>
    <col min="1583" max="1583" width="41" style="1" customWidth="1"/>
    <col min="1584" max="1584" width="14.28515625" style="1" customWidth="1"/>
    <col min="1585" max="1586" width="11.5703125" style="1" customWidth="1"/>
    <col min="1587" max="1587" width="21.85546875" style="1" customWidth="1"/>
    <col min="1588" max="1779" width="11.42578125" style="1"/>
    <col min="1780" max="1780" width="21.85546875" style="1" customWidth="1"/>
    <col min="1781" max="1781" width="13.85546875" style="1" customWidth="1"/>
    <col min="1782" max="1782" width="38.7109375" style="1" customWidth="1"/>
    <col min="1783" max="1783" width="3" style="1" bestFit="1" customWidth="1"/>
    <col min="1784" max="1784" width="32.28515625" style="1" customWidth="1"/>
    <col min="1785" max="1785" width="46.28515625" style="1" customWidth="1"/>
    <col min="1786" max="1786" width="19" style="1" customWidth="1"/>
    <col min="1787" max="1787" width="0" style="1" hidden="1" customWidth="1"/>
    <col min="1788" max="1788" width="17.7109375" style="1" customWidth="1"/>
    <col min="1789" max="1789" width="0" style="1" hidden="1" customWidth="1"/>
    <col min="1790" max="1790" width="22.28515625" style="1" customWidth="1"/>
    <col min="1791" max="1791" width="5.28515625" style="1" customWidth="1"/>
    <col min="1792" max="1792" width="36.28515625" style="1" customWidth="1"/>
    <col min="1793" max="1793" width="5.7109375" style="1" customWidth="1"/>
    <col min="1794" max="1794" width="0" style="1" hidden="1" customWidth="1"/>
    <col min="1795" max="1795" width="20.7109375" style="1" customWidth="1"/>
    <col min="1796" max="1796" width="4.85546875" style="1" customWidth="1"/>
    <col min="1797" max="1797" width="0" style="1" hidden="1" customWidth="1"/>
    <col min="1798" max="1798" width="24.7109375" style="1" customWidth="1"/>
    <col min="1799" max="1799" width="12.28515625" style="1" customWidth="1"/>
    <col min="1800" max="1800" width="0" style="1" hidden="1" customWidth="1"/>
    <col min="1801" max="1801" width="3.42578125" style="1" customWidth="1"/>
    <col min="1802" max="1802" width="0" style="1" hidden="1" customWidth="1"/>
    <col min="1803" max="1803" width="17.7109375" style="1" customWidth="1"/>
    <col min="1804" max="1804" width="3.42578125" style="1" customWidth="1"/>
    <col min="1805" max="1805" width="0" style="1" hidden="1" customWidth="1"/>
    <col min="1806" max="1806" width="23.7109375" style="1" customWidth="1"/>
    <col min="1807" max="1807" width="10" style="1" customWidth="1"/>
    <col min="1808" max="1808" width="0" style="1" hidden="1" customWidth="1"/>
    <col min="1809" max="1810" width="14.7109375" style="1" customWidth="1"/>
    <col min="1811" max="1811" width="12.85546875" style="1" customWidth="1"/>
    <col min="1812" max="1812" width="3.28515625" style="1" customWidth="1"/>
    <col min="1813" max="1813" width="30.28515625" style="1" customWidth="1"/>
    <col min="1814" max="1814" width="5" style="1" customWidth="1"/>
    <col min="1815" max="1815" width="0" style="1" hidden="1" customWidth="1"/>
    <col min="1816" max="1816" width="14.28515625" style="1" customWidth="1"/>
    <col min="1817" max="1817" width="5.7109375" style="1" customWidth="1"/>
    <col min="1818" max="1818" width="0" style="1" hidden="1" customWidth="1"/>
    <col min="1819" max="1819" width="17.28515625" style="1" customWidth="1"/>
    <col min="1820" max="1820" width="12.7109375" style="1" customWidth="1"/>
    <col min="1821" max="1821" width="0" style="1" hidden="1" customWidth="1"/>
    <col min="1822" max="1822" width="5.28515625" style="1" customWidth="1"/>
    <col min="1823" max="1823" width="0" style="1" hidden="1" customWidth="1"/>
    <col min="1824" max="1824" width="17" style="1" customWidth="1"/>
    <col min="1825" max="1825" width="6.28515625" style="1" customWidth="1"/>
    <col min="1826" max="1826" width="0" style="1" hidden="1" customWidth="1"/>
    <col min="1827" max="1827" width="14.28515625" style="1" customWidth="1"/>
    <col min="1828" max="1828" width="7.5703125" style="1" customWidth="1"/>
    <col min="1829" max="1829" width="0" style="1" hidden="1" customWidth="1"/>
    <col min="1830" max="1831" width="14.28515625" style="1" customWidth="1"/>
    <col min="1832" max="1832" width="20.85546875" style="1" customWidth="1"/>
    <col min="1833" max="1833" width="14.42578125" style="1" customWidth="1"/>
    <col min="1834" max="1834" width="15" style="1" customWidth="1"/>
    <col min="1835" max="1835" width="2.7109375" style="1" customWidth="1"/>
    <col min="1836" max="1836" width="11.7109375" style="1" customWidth="1"/>
    <col min="1837" max="1837" width="11.5703125" style="1" customWidth="1"/>
    <col min="1838" max="1838" width="2.28515625" style="1" customWidth="1"/>
    <col min="1839" max="1839" width="41" style="1" customWidth="1"/>
    <col min="1840" max="1840" width="14.28515625" style="1" customWidth="1"/>
    <col min="1841" max="1842" width="11.5703125" style="1" customWidth="1"/>
    <col min="1843" max="1843" width="21.85546875" style="1" customWidth="1"/>
    <col min="1844" max="2035" width="11.42578125" style="1"/>
    <col min="2036" max="2036" width="21.85546875" style="1" customWidth="1"/>
    <col min="2037" max="2037" width="13.85546875" style="1" customWidth="1"/>
    <col min="2038" max="2038" width="38.7109375" style="1" customWidth="1"/>
    <col min="2039" max="2039" width="3" style="1" bestFit="1" customWidth="1"/>
    <col min="2040" max="2040" width="32.28515625" style="1" customWidth="1"/>
    <col min="2041" max="2041" width="46.28515625" style="1" customWidth="1"/>
    <col min="2042" max="2042" width="19" style="1" customWidth="1"/>
    <col min="2043" max="2043" width="0" style="1" hidden="1" customWidth="1"/>
    <col min="2044" max="2044" width="17.7109375" style="1" customWidth="1"/>
    <col min="2045" max="2045" width="0" style="1" hidden="1" customWidth="1"/>
    <col min="2046" max="2046" width="22.28515625" style="1" customWidth="1"/>
    <col min="2047" max="2047" width="5.28515625" style="1" customWidth="1"/>
    <col min="2048" max="2048" width="36.28515625" style="1" customWidth="1"/>
    <col min="2049" max="2049" width="5.7109375" style="1" customWidth="1"/>
    <col min="2050" max="2050" width="0" style="1" hidden="1" customWidth="1"/>
    <col min="2051" max="2051" width="20.7109375" style="1" customWidth="1"/>
    <col min="2052" max="2052" width="4.85546875" style="1" customWidth="1"/>
    <col min="2053" max="2053" width="0" style="1" hidden="1" customWidth="1"/>
    <col min="2054" max="2054" width="24.7109375" style="1" customWidth="1"/>
    <col min="2055" max="2055" width="12.28515625" style="1" customWidth="1"/>
    <col min="2056" max="2056" width="0" style="1" hidden="1" customWidth="1"/>
    <col min="2057" max="2057" width="3.42578125" style="1" customWidth="1"/>
    <col min="2058" max="2058" width="0" style="1" hidden="1" customWidth="1"/>
    <col min="2059" max="2059" width="17.7109375" style="1" customWidth="1"/>
    <col min="2060" max="2060" width="3.42578125" style="1" customWidth="1"/>
    <col min="2061" max="2061" width="0" style="1" hidden="1" customWidth="1"/>
    <col min="2062" max="2062" width="23.7109375" style="1" customWidth="1"/>
    <col min="2063" max="2063" width="10" style="1" customWidth="1"/>
    <col min="2064" max="2064" width="0" style="1" hidden="1" customWidth="1"/>
    <col min="2065" max="2066" width="14.7109375" style="1" customWidth="1"/>
    <col min="2067" max="2067" width="12.85546875" style="1" customWidth="1"/>
    <col min="2068" max="2068" width="3.28515625" style="1" customWidth="1"/>
    <col min="2069" max="2069" width="30.28515625" style="1" customWidth="1"/>
    <col min="2070" max="2070" width="5" style="1" customWidth="1"/>
    <col min="2071" max="2071" width="0" style="1" hidden="1" customWidth="1"/>
    <col min="2072" max="2072" width="14.28515625" style="1" customWidth="1"/>
    <col min="2073" max="2073" width="5.7109375" style="1" customWidth="1"/>
    <col min="2074" max="2074" width="0" style="1" hidden="1" customWidth="1"/>
    <col min="2075" max="2075" width="17.28515625" style="1" customWidth="1"/>
    <col min="2076" max="2076" width="12.7109375" style="1" customWidth="1"/>
    <col min="2077" max="2077" width="0" style="1" hidden="1" customWidth="1"/>
    <col min="2078" max="2078" width="5.28515625" style="1" customWidth="1"/>
    <col min="2079" max="2079" width="0" style="1" hidden="1" customWidth="1"/>
    <col min="2080" max="2080" width="17" style="1" customWidth="1"/>
    <col min="2081" max="2081" width="6.28515625" style="1" customWidth="1"/>
    <col min="2082" max="2082" width="0" style="1" hidden="1" customWidth="1"/>
    <col min="2083" max="2083" width="14.28515625" style="1" customWidth="1"/>
    <col min="2084" max="2084" width="7.5703125" style="1" customWidth="1"/>
    <col min="2085" max="2085" width="0" style="1" hidden="1" customWidth="1"/>
    <col min="2086" max="2087" width="14.28515625" style="1" customWidth="1"/>
    <col min="2088" max="2088" width="20.85546875" style="1" customWidth="1"/>
    <col min="2089" max="2089" width="14.42578125" style="1" customWidth="1"/>
    <col min="2090" max="2090" width="15" style="1" customWidth="1"/>
    <col min="2091" max="2091" width="2.7109375" style="1" customWidth="1"/>
    <col min="2092" max="2092" width="11.7109375" style="1" customWidth="1"/>
    <col min="2093" max="2093" width="11.5703125" style="1" customWidth="1"/>
    <col min="2094" max="2094" width="2.28515625" style="1" customWidth="1"/>
    <col min="2095" max="2095" width="41" style="1" customWidth="1"/>
    <col min="2096" max="2096" width="14.28515625" style="1" customWidth="1"/>
    <col min="2097" max="2098" width="11.5703125" style="1" customWidth="1"/>
    <col min="2099" max="2099" width="21.85546875" style="1" customWidth="1"/>
    <col min="2100" max="2291" width="11.42578125" style="1"/>
    <col min="2292" max="2292" width="21.85546875" style="1" customWidth="1"/>
    <col min="2293" max="2293" width="13.85546875" style="1" customWidth="1"/>
    <col min="2294" max="2294" width="38.7109375" style="1" customWidth="1"/>
    <col min="2295" max="2295" width="3" style="1" bestFit="1" customWidth="1"/>
    <col min="2296" max="2296" width="32.28515625" style="1" customWidth="1"/>
    <col min="2297" max="2297" width="46.28515625" style="1" customWidth="1"/>
    <col min="2298" max="2298" width="19" style="1" customWidth="1"/>
    <col min="2299" max="2299" width="0" style="1" hidden="1" customWidth="1"/>
    <col min="2300" max="2300" width="17.7109375" style="1" customWidth="1"/>
    <col min="2301" max="2301" width="0" style="1" hidden="1" customWidth="1"/>
    <col min="2302" max="2302" width="22.28515625" style="1" customWidth="1"/>
    <col min="2303" max="2303" width="5.28515625" style="1" customWidth="1"/>
    <col min="2304" max="2304" width="36.28515625" style="1" customWidth="1"/>
    <col min="2305" max="2305" width="5.7109375" style="1" customWidth="1"/>
    <col min="2306" max="2306" width="0" style="1" hidden="1" customWidth="1"/>
    <col min="2307" max="2307" width="20.7109375" style="1" customWidth="1"/>
    <col min="2308" max="2308" width="4.85546875" style="1" customWidth="1"/>
    <col min="2309" max="2309" width="0" style="1" hidden="1" customWidth="1"/>
    <col min="2310" max="2310" width="24.7109375" style="1" customWidth="1"/>
    <col min="2311" max="2311" width="12.28515625" style="1" customWidth="1"/>
    <col min="2312" max="2312" width="0" style="1" hidden="1" customWidth="1"/>
    <col min="2313" max="2313" width="3.42578125" style="1" customWidth="1"/>
    <col min="2314" max="2314" width="0" style="1" hidden="1" customWidth="1"/>
    <col min="2315" max="2315" width="17.7109375" style="1" customWidth="1"/>
    <col min="2316" max="2316" width="3.42578125" style="1" customWidth="1"/>
    <col min="2317" max="2317" width="0" style="1" hidden="1" customWidth="1"/>
    <col min="2318" max="2318" width="23.7109375" style="1" customWidth="1"/>
    <col min="2319" max="2319" width="10" style="1" customWidth="1"/>
    <col min="2320" max="2320" width="0" style="1" hidden="1" customWidth="1"/>
    <col min="2321" max="2322" width="14.7109375" style="1" customWidth="1"/>
    <col min="2323" max="2323" width="12.85546875" style="1" customWidth="1"/>
    <col min="2324" max="2324" width="3.28515625" style="1" customWidth="1"/>
    <col min="2325" max="2325" width="30.28515625" style="1" customWidth="1"/>
    <col min="2326" max="2326" width="5" style="1" customWidth="1"/>
    <col min="2327" max="2327" width="0" style="1" hidden="1" customWidth="1"/>
    <col min="2328" max="2328" width="14.28515625" style="1" customWidth="1"/>
    <col min="2329" max="2329" width="5.7109375" style="1" customWidth="1"/>
    <col min="2330" max="2330" width="0" style="1" hidden="1" customWidth="1"/>
    <col min="2331" max="2331" width="17.28515625" style="1" customWidth="1"/>
    <col min="2332" max="2332" width="12.7109375" style="1" customWidth="1"/>
    <col min="2333" max="2333" width="0" style="1" hidden="1" customWidth="1"/>
    <col min="2334" max="2334" width="5.28515625" style="1" customWidth="1"/>
    <col min="2335" max="2335" width="0" style="1" hidden="1" customWidth="1"/>
    <col min="2336" max="2336" width="17" style="1" customWidth="1"/>
    <col min="2337" max="2337" width="6.28515625" style="1" customWidth="1"/>
    <col min="2338" max="2338" width="0" style="1" hidden="1" customWidth="1"/>
    <col min="2339" max="2339" width="14.28515625" style="1" customWidth="1"/>
    <col min="2340" max="2340" width="7.5703125" style="1" customWidth="1"/>
    <col min="2341" max="2341" width="0" style="1" hidden="1" customWidth="1"/>
    <col min="2342" max="2343" width="14.28515625" style="1" customWidth="1"/>
    <col min="2344" max="2344" width="20.85546875" style="1" customWidth="1"/>
    <col min="2345" max="2345" width="14.42578125" style="1" customWidth="1"/>
    <col min="2346" max="2346" width="15" style="1" customWidth="1"/>
    <col min="2347" max="2347" width="2.7109375" style="1" customWidth="1"/>
    <col min="2348" max="2348" width="11.7109375" style="1" customWidth="1"/>
    <col min="2349" max="2349" width="11.5703125" style="1" customWidth="1"/>
    <col min="2350" max="2350" width="2.28515625" style="1" customWidth="1"/>
    <col min="2351" max="2351" width="41" style="1" customWidth="1"/>
    <col min="2352" max="2352" width="14.28515625" style="1" customWidth="1"/>
    <col min="2353" max="2354" width="11.5703125" style="1" customWidth="1"/>
    <col min="2355" max="2355" width="21.85546875" style="1" customWidth="1"/>
    <col min="2356" max="2547" width="11.42578125" style="1"/>
    <col min="2548" max="2548" width="21.85546875" style="1" customWidth="1"/>
    <col min="2549" max="2549" width="13.85546875" style="1" customWidth="1"/>
    <col min="2550" max="2550" width="38.7109375" style="1" customWidth="1"/>
    <col min="2551" max="2551" width="3" style="1" bestFit="1" customWidth="1"/>
    <col min="2552" max="2552" width="32.28515625" style="1" customWidth="1"/>
    <col min="2553" max="2553" width="46.28515625" style="1" customWidth="1"/>
    <col min="2554" max="2554" width="19" style="1" customWidth="1"/>
    <col min="2555" max="2555" width="0" style="1" hidden="1" customWidth="1"/>
    <col min="2556" max="2556" width="17.7109375" style="1" customWidth="1"/>
    <col min="2557" max="2557" width="0" style="1" hidden="1" customWidth="1"/>
    <col min="2558" max="2558" width="22.28515625" style="1" customWidth="1"/>
    <col min="2559" max="2559" width="5.28515625" style="1" customWidth="1"/>
    <col min="2560" max="2560" width="36.28515625" style="1" customWidth="1"/>
    <col min="2561" max="2561" width="5.7109375" style="1" customWidth="1"/>
    <col min="2562" max="2562" width="0" style="1" hidden="1" customWidth="1"/>
    <col min="2563" max="2563" width="20.7109375" style="1" customWidth="1"/>
    <col min="2564" max="2564" width="4.85546875" style="1" customWidth="1"/>
    <col min="2565" max="2565" width="0" style="1" hidden="1" customWidth="1"/>
    <col min="2566" max="2566" width="24.7109375" style="1" customWidth="1"/>
    <col min="2567" max="2567" width="12.28515625" style="1" customWidth="1"/>
    <col min="2568" max="2568" width="0" style="1" hidden="1" customWidth="1"/>
    <col min="2569" max="2569" width="3.42578125" style="1" customWidth="1"/>
    <col min="2570" max="2570" width="0" style="1" hidden="1" customWidth="1"/>
    <col min="2571" max="2571" width="17.7109375" style="1" customWidth="1"/>
    <col min="2572" max="2572" width="3.42578125" style="1" customWidth="1"/>
    <col min="2573" max="2573" width="0" style="1" hidden="1" customWidth="1"/>
    <col min="2574" max="2574" width="23.7109375" style="1" customWidth="1"/>
    <col min="2575" max="2575" width="10" style="1" customWidth="1"/>
    <col min="2576" max="2576" width="0" style="1" hidden="1" customWidth="1"/>
    <col min="2577" max="2578" width="14.7109375" style="1" customWidth="1"/>
    <col min="2579" max="2579" width="12.85546875" style="1" customWidth="1"/>
    <col min="2580" max="2580" width="3.28515625" style="1" customWidth="1"/>
    <col min="2581" max="2581" width="30.28515625" style="1" customWidth="1"/>
    <col min="2582" max="2582" width="5" style="1" customWidth="1"/>
    <col min="2583" max="2583" width="0" style="1" hidden="1" customWidth="1"/>
    <col min="2584" max="2584" width="14.28515625" style="1" customWidth="1"/>
    <col min="2585" max="2585" width="5.7109375" style="1" customWidth="1"/>
    <col min="2586" max="2586" width="0" style="1" hidden="1" customWidth="1"/>
    <col min="2587" max="2587" width="17.28515625" style="1" customWidth="1"/>
    <col min="2588" max="2588" width="12.7109375" style="1" customWidth="1"/>
    <col min="2589" max="2589" width="0" style="1" hidden="1" customWidth="1"/>
    <col min="2590" max="2590" width="5.28515625" style="1" customWidth="1"/>
    <col min="2591" max="2591" width="0" style="1" hidden="1" customWidth="1"/>
    <col min="2592" max="2592" width="17" style="1" customWidth="1"/>
    <col min="2593" max="2593" width="6.28515625" style="1" customWidth="1"/>
    <col min="2594" max="2594" width="0" style="1" hidden="1" customWidth="1"/>
    <col min="2595" max="2595" width="14.28515625" style="1" customWidth="1"/>
    <col min="2596" max="2596" width="7.5703125" style="1" customWidth="1"/>
    <col min="2597" max="2597" width="0" style="1" hidden="1" customWidth="1"/>
    <col min="2598" max="2599" width="14.28515625" style="1" customWidth="1"/>
    <col min="2600" max="2600" width="20.85546875" style="1" customWidth="1"/>
    <col min="2601" max="2601" width="14.42578125" style="1" customWidth="1"/>
    <col min="2602" max="2602" width="15" style="1" customWidth="1"/>
    <col min="2603" max="2603" width="2.7109375" style="1" customWidth="1"/>
    <col min="2604" max="2604" width="11.7109375" style="1" customWidth="1"/>
    <col min="2605" max="2605" width="11.5703125" style="1" customWidth="1"/>
    <col min="2606" max="2606" width="2.28515625" style="1" customWidth="1"/>
    <col min="2607" max="2607" width="41" style="1" customWidth="1"/>
    <col min="2608" max="2608" width="14.28515625" style="1" customWidth="1"/>
    <col min="2609" max="2610" width="11.5703125" style="1" customWidth="1"/>
    <col min="2611" max="2611" width="21.85546875" style="1" customWidth="1"/>
    <col min="2612" max="2803" width="11.42578125" style="1"/>
    <col min="2804" max="2804" width="21.85546875" style="1" customWidth="1"/>
    <col min="2805" max="2805" width="13.85546875" style="1" customWidth="1"/>
    <col min="2806" max="2806" width="38.7109375" style="1" customWidth="1"/>
    <col min="2807" max="2807" width="3" style="1" bestFit="1" customWidth="1"/>
    <col min="2808" max="2808" width="32.28515625" style="1" customWidth="1"/>
    <col min="2809" max="2809" width="46.28515625" style="1" customWidth="1"/>
    <col min="2810" max="2810" width="19" style="1" customWidth="1"/>
    <col min="2811" max="2811" width="0" style="1" hidden="1" customWidth="1"/>
    <col min="2812" max="2812" width="17.7109375" style="1" customWidth="1"/>
    <col min="2813" max="2813" width="0" style="1" hidden="1" customWidth="1"/>
    <col min="2814" max="2814" width="22.28515625" style="1" customWidth="1"/>
    <col min="2815" max="2815" width="5.28515625" style="1" customWidth="1"/>
    <col min="2816" max="2816" width="36.28515625" style="1" customWidth="1"/>
    <col min="2817" max="2817" width="5.7109375" style="1" customWidth="1"/>
    <col min="2818" max="2818" width="0" style="1" hidden="1" customWidth="1"/>
    <col min="2819" max="2819" width="20.7109375" style="1" customWidth="1"/>
    <col min="2820" max="2820" width="4.85546875" style="1" customWidth="1"/>
    <col min="2821" max="2821" width="0" style="1" hidden="1" customWidth="1"/>
    <col min="2822" max="2822" width="24.7109375" style="1" customWidth="1"/>
    <col min="2823" max="2823" width="12.28515625" style="1" customWidth="1"/>
    <col min="2824" max="2824" width="0" style="1" hidden="1" customWidth="1"/>
    <col min="2825" max="2825" width="3.42578125" style="1" customWidth="1"/>
    <col min="2826" max="2826" width="0" style="1" hidden="1" customWidth="1"/>
    <col min="2827" max="2827" width="17.7109375" style="1" customWidth="1"/>
    <col min="2828" max="2828" width="3.42578125" style="1" customWidth="1"/>
    <col min="2829" max="2829" width="0" style="1" hidden="1" customWidth="1"/>
    <col min="2830" max="2830" width="23.7109375" style="1" customWidth="1"/>
    <col min="2831" max="2831" width="10" style="1" customWidth="1"/>
    <col min="2832" max="2832" width="0" style="1" hidden="1" customWidth="1"/>
    <col min="2833" max="2834" width="14.7109375" style="1" customWidth="1"/>
    <col min="2835" max="2835" width="12.85546875" style="1" customWidth="1"/>
    <col min="2836" max="2836" width="3.28515625" style="1" customWidth="1"/>
    <col min="2837" max="2837" width="30.28515625" style="1" customWidth="1"/>
    <col min="2838" max="2838" width="5" style="1" customWidth="1"/>
    <col min="2839" max="2839" width="0" style="1" hidden="1" customWidth="1"/>
    <col min="2840" max="2840" width="14.28515625" style="1" customWidth="1"/>
    <col min="2841" max="2841" width="5.7109375" style="1" customWidth="1"/>
    <col min="2842" max="2842" width="0" style="1" hidden="1" customWidth="1"/>
    <col min="2843" max="2843" width="17.28515625" style="1" customWidth="1"/>
    <col min="2844" max="2844" width="12.7109375" style="1" customWidth="1"/>
    <col min="2845" max="2845" width="0" style="1" hidden="1" customWidth="1"/>
    <col min="2846" max="2846" width="5.28515625" style="1" customWidth="1"/>
    <col min="2847" max="2847" width="0" style="1" hidden="1" customWidth="1"/>
    <col min="2848" max="2848" width="17" style="1" customWidth="1"/>
    <col min="2849" max="2849" width="6.28515625" style="1" customWidth="1"/>
    <col min="2850" max="2850" width="0" style="1" hidden="1" customWidth="1"/>
    <col min="2851" max="2851" width="14.28515625" style="1" customWidth="1"/>
    <col min="2852" max="2852" width="7.5703125" style="1" customWidth="1"/>
    <col min="2853" max="2853" width="0" style="1" hidden="1" customWidth="1"/>
    <col min="2854" max="2855" width="14.28515625" style="1" customWidth="1"/>
    <col min="2856" max="2856" width="20.85546875" style="1" customWidth="1"/>
    <col min="2857" max="2857" width="14.42578125" style="1" customWidth="1"/>
    <col min="2858" max="2858" width="15" style="1" customWidth="1"/>
    <col min="2859" max="2859" width="2.7109375" style="1" customWidth="1"/>
    <col min="2860" max="2860" width="11.7109375" style="1" customWidth="1"/>
    <col min="2861" max="2861" width="11.5703125" style="1" customWidth="1"/>
    <col min="2862" max="2862" width="2.28515625" style="1" customWidth="1"/>
    <col min="2863" max="2863" width="41" style="1" customWidth="1"/>
    <col min="2864" max="2864" width="14.28515625" style="1" customWidth="1"/>
    <col min="2865" max="2866" width="11.5703125" style="1" customWidth="1"/>
    <col min="2867" max="2867" width="21.85546875" style="1" customWidth="1"/>
    <col min="2868" max="3059" width="11.42578125" style="1"/>
    <col min="3060" max="3060" width="21.85546875" style="1" customWidth="1"/>
    <col min="3061" max="3061" width="13.85546875" style="1" customWidth="1"/>
    <col min="3062" max="3062" width="38.7109375" style="1" customWidth="1"/>
    <col min="3063" max="3063" width="3" style="1" bestFit="1" customWidth="1"/>
    <col min="3064" max="3064" width="32.28515625" style="1" customWidth="1"/>
    <col min="3065" max="3065" width="46.28515625" style="1" customWidth="1"/>
    <col min="3066" max="3066" width="19" style="1" customWidth="1"/>
    <col min="3067" max="3067" width="0" style="1" hidden="1" customWidth="1"/>
    <col min="3068" max="3068" width="17.7109375" style="1" customWidth="1"/>
    <col min="3069" max="3069" width="0" style="1" hidden="1" customWidth="1"/>
    <col min="3070" max="3070" width="22.28515625" style="1" customWidth="1"/>
    <col min="3071" max="3071" width="5.28515625" style="1" customWidth="1"/>
    <col min="3072" max="3072" width="36.28515625" style="1" customWidth="1"/>
    <col min="3073" max="3073" width="5.7109375" style="1" customWidth="1"/>
    <col min="3074" max="3074" width="0" style="1" hidden="1" customWidth="1"/>
    <col min="3075" max="3075" width="20.7109375" style="1" customWidth="1"/>
    <col min="3076" max="3076" width="4.85546875" style="1" customWidth="1"/>
    <col min="3077" max="3077" width="0" style="1" hidden="1" customWidth="1"/>
    <col min="3078" max="3078" width="24.7109375" style="1" customWidth="1"/>
    <col min="3079" max="3079" width="12.28515625" style="1" customWidth="1"/>
    <col min="3080" max="3080" width="0" style="1" hidden="1" customWidth="1"/>
    <col min="3081" max="3081" width="3.42578125" style="1" customWidth="1"/>
    <col min="3082" max="3082" width="0" style="1" hidden="1" customWidth="1"/>
    <col min="3083" max="3083" width="17.7109375" style="1" customWidth="1"/>
    <col min="3084" max="3084" width="3.42578125" style="1" customWidth="1"/>
    <col min="3085" max="3085" width="0" style="1" hidden="1" customWidth="1"/>
    <col min="3086" max="3086" width="23.7109375" style="1" customWidth="1"/>
    <col min="3087" max="3087" width="10" style="1" customWidth="1"/>
    <col min="3088" max="3088" width="0" style="1" hidden="1" customWidth="1"/>
    <col min="3089" max="3090" width="14.7109375" style="1" customWidth="1"/>
    <col min="3091" max="3091" width="12.85546875" style="1" customWidth="1"/>
    <col min="3092" max="3092" width="3.28515625" style="1" customWidth="1"/>
    <col min="3093" max="3093" width="30.28515625" style="1" customWidth="1"/>
    <col min="3094" max="3094" width="5" style="1" customWidth="1"/>
    <col min="3095" max="3095" width="0" style="1" hidden="1" customWidth="1"/>
    <col min="3096" max="3096" width="14.28515625" style="1" customWidth="1"/>
    <col min="3097" max="3097" width="5.7109375" style="1" customWidth="1"/>
    <col min="3098" max="3098" width="0" style="1" hidden="1" customWidth="1"/>
    <col min="3099" max="3099" width="17.28515625" style="1" customWidth="1"/>
    <col min="3100" max="3100" width="12.7109375" style="1" customWidth="1"/>
    <col min="3101" max="3101" width="0" style="1" hidden="1" customWidth="1"/>
    <col min="3102" max="3102" width="5.28515625" style="1" customWidth="1"/>
    <col min="3103" max="3103" width="0" style="1" hidden="1" customWidth="1"/>
    <col min="3104" max="3104" width="17" style="1" customWidth="1"/>
    <col min="3105" max="3105" width="6.28515625" style="1" customWidth="1"/>
    <col min="3106" max="3106" width="0" style="1" hidden="1" customWidth="1"/>
    <col min="3107" max="3107" width="14.28515625" style="1" customWidth="1"/>
    <col min="3108" max="3108" width="7.5703125" style="1" customWidth="1"/>
    <col min="3109" max="3109" width="0" style="1" hidden="1" customWidth="1"/>
    <col min="3110" max="3111" width="14.28515625" style="1" customWidth="1"/>
    <col min="3112" max="3112" width="20.85546875" style="1" customWidth="1"/>
    <col min="3113" max="3113" width="14.42578125" style="1" customWidth="1"/>
    <col min="3114" max="3114" width="15" style="1" customWidth="1"/>
    <col min="3115" max="3115" width="2.7109375" style="1" customWidth="1"/>
    <col min="3116" max="3116" width="11.7109375" style="1" customWidth="1"/>
    <col min="3117" max="3117" width="11.5703125" style="1" customWidth="1"/>
    <col min="3118" max="3118" width="2.28515625" style="1" customWidth="1"/>
    <col min="3119" max="3119" width="41" style="1" customWidth="1"/>
    <col min="3120" max="3120" width="14.28515625" style="1" customWidth="1"/>
    <col min="3121" max="3122" width="11.5703125" style="1" customWidth="1"/>
    <col min="3123" max="3123" width="21.85546875" style="1" customWidth="1"/>
    <col min="3124" max="3315" width="11.42578125" style="1"/>
    <col min="3316" max="3316" width="21.85546875" style="1" customWidth="1"/>
    <col min="3317" max="3317" width="13.85546875" style="1" customWidth="1"/>
    <col min="3318" max="3318" width="38.7109375" style="1" customWidth="1"/>
    <col min="3319" max="3319" width="3" style="1" bestFit="1" customWidth="1"/>
    <col min="3320" max="3320" width="32.28515625" style="1" customWidth="1"/>
    <col min="3321" max="3321" width="46.28515625" style="1" customWidth="1"/>
    <col min="3322" max="3322" width="19" style="1" customWidth="1"/>
    <col min="3323" max="3323" width="0" style="1" hidden="1" customWidth="1"/>
    <col min="3324" max="3324" width="17.7109375" style="1" customWidth="1"/>
    <col min="3325" max="3325" width="0" style="1" hidden="1" customWidth="1"/>
    <col min="3326" max="3326" width="22.28515625" style="1" customWidth="1"/>
    <col min="3327" max="3327" width="5.28515625" style="1" customWidth="1"/>
    <col min="3328" max="3328" width="36.28515625" style="1" customWidth="1"/>
    <col min="3329" max="3329" width="5.7109375" style="1" customWidth="1"/>
    <col min="3330" max="3330" width="0" style="1" hidden="1" customWidth="1"/>
    <col min="3331" max="3331" width="20.7109375" style="1" customWidth="1"/>
    <col min="3332" max="3332" width="4.85546875" style="1" customWidth="1"/>
    <col min="3333" max="3333" width="0" style="1" hidden="1" customWidth="1"/>
    <col min="3334" max="3334" width="24.7109375" style="1" customWidth="1"/>
    <col min="3335" max="3335" width="12.28515625" style="1" customWidth="1"/>
    <col min="3336" max="3336" width="0" style="1" hidden="1" customWidth="1"/>
    <col min="3337" max="3337" width="3.42578125" style="1" customWidth="1"/>
    <col min="3338" max="3338" width="0" style="1" hidden="1" customWidth="1"/>
    <col min="3339" max="3339" width="17.7109375" style="1" customWidth="1"/>
    <col min="3340" max="3340" width="3.42578125" style="1" customWidth="1"/>
    <col min="3341" max="3341" width="0" style="1" hidden="1" customWidth="1"/>
    <col min="3342" max="3342" width="23.7109375" style="1" customWidth="1"/>
    <col min="3343" max="3343" width="10" style="1" customWidth="1"/>
    <col min="3344" max="3344" width="0" style="1" hidden="1" customWidth="1"/>
    <col min="3345" max="3346" width="14.7109375" style="1" customWidth="1"/>
    <col min="3347" max="3347" width="12.85546875" style="1" customWidth="1"/>
    <col min="3348" max="3348" width="3.28515625" style="1" customWidth="1"/>
    <col min="3349" max="3349" width="30.28515625" style="1" customWidth="1"/>
    <col min="3350" max="3350" width="5" style="1" customWidth="1"/>
    <col min="3351" max="3351" width="0" style="1" hidden="1" customWidth="1"/>
    <col min="3352" max="3352" width="14.28515625" style="1" customWidth="1"/>
    <col min="3353" max="3353" width="5.7109375" style="1" customWidth="1"/>
    <col min="3354" max="3354" width="0" style="1" hidden="1" customWidth="1"/>
    <col min="3355" max="3355" width="17.28515625" style="1" customWidth="1"/>
    <col min="3356" max="3356" width="12.7109375" style="1" customWidth="1"/>
    <col min="3357" max="3357" width="0" style="1" hidden="1" customWidth="1"/>
    <col min="3358" max="3358" width="5.28515625" style="1" customWidth="1"/>
    <col min="3359" max="3359" width="0" style="1" hidden="1" customWidth="1"/>
    <col min="3360" max="3360" width="17" style="1" customWidth="1"/>
    <col min="3361" max="3361" width="6.28515625" style="1" customWidth="1"/>
    <col min="3362" max="3362" width="0" style="1" hidden="1" customWidth="1"/>
    <col min="3363" max="3363" width="14.28515625" style="1" customWidth="1"/>
    <col min="3364" max="3364" width="7.5703125" style="1" customWidth="1"/>
    <col min="3365" max="3365" width="0" style="1" hidden="1" customWidth="1"/>
    <col min="3366" max="3367" width="14.28515625" style="1" customWidth="1"/>
    <col min="3368" max="3368" width="20.85546875" style="1" customWidth="1"/>
    <col min="3369" max="3369" width="14.42578125" style="1" customWidth="1"/>
    <col min="3370" max="3370" width="15" style="1" customWidth="1"/>
    <col min="3371" max="3371" width="2.7109375" style="1" customWidth="1"/>
    <col min="3372" max="3372" width="11.7109375" style="1" customWidth="1"/>
    <col min="3373" max="3373" width="11.5703125" style="1" customWidth="1"/>
    <col min="3374" max="3374" width="2.28515625" style="1" customWidth="1"/>
    <col min="3375" max="3375" width="41" style="1" customWidth="1"/>
    <col min="3376" max="3376" width="14.28515625" style="1" customWidth="1"/>
    <col min="3377" max="3378" width="11.5703125" style="1" customWidth="1"/>
    <col min="3379" max="3379" width="21.85546875" style="1" customWidth="1"/>
    <col min="3380" max="3571" width="11.42578125" style="1"/>
    <col min="3572" max="3572" width="21.85546875" style="1" customWidth="1"/>
    <col min="3573" max="3573" width="13.85546875" style="1" customWidth="1"/>
    <col min="3574" max="3574" width="38.7109375" style="1" customWidth="1"/>
    <col min="3575" max="3575" width="3" style="1" bestFit="1" customWidth="1"/>
    <col min="3576" max="3576" width="32.28515625" style="1" customWidth="1"/>
    <col min="3577" max="3577" width="46.28515625" style="1" customWidth="1"/>
    <col min="3578" max="3578" width="19" style="1" customWidth="1"/>
    <col min="3579" max="3579" width="0" style="1" hidden="1" customWidth="1"/>
    <col min="3580" max="3580" width="17.7109375" style="1" customWidth="1"/>
    <col min="3581" max="3581" width="0" style="1" hidden="1" customWidth="1"/>
    <col min="3582" max="3582" width="22.28515625" style="1" customWidth="1"/>
    <col min="3583" max="3583" width="5.28515625" style="1" customWidth="1"/>
    <col min="3584" max="3584" width="36.28515625" style="1" customWidth="1"/>
    <col min="3585" max="3585" width="5.7109375" style="1" customWidth="1"/>
    <col min="3586" max="3586" width="0" style="1" hidden="1" customWidth="1"/>
    <col min="3587" max="3587" width="20.7109375" style="1" customWidth="1"/>
    <col min="3588" max="3588" width="4.85546875" style="1" customWidth="1"/>
    <col min="3589" max="3589" width="0" style="1" hidden="1" customWidth="1"/>
    <col min="3590" max="3590" width="24.7109375" style="1" customWidth="1"/>
    <col min="3591" max="3591" width="12.28515625" style="1" customWidth="1"/>
    <col min="3592" max="3592" width="0" style="1" hidden="1" customWidth="1"/>
    <col min="3593" max="3593" width="3.42578125" style="1" customWidth="1"/>
    <col min="3594" max="3594" width="0" style="1" hidden="1" customWidth="1"/>
    <col min="3595" max="3595" width="17.7109375" style="1" customWidth="1"/>
    <col min="3596" max="3596" width="3.42578125" style="1" customWidth="1"/>
    <col min="3597" max="3597" width="0" style="1" hidden="1" customWidth="1"/>
    <col min="3598" max="3598" width="23.7109375" style="1" customWidth="1"/>
    <col min="3599" max="3599" width="10" style="1" customWidth="1"/>
    <col min="3600" max="3600" width="0" style="1" hidden="1" customWidth="1"/>
    <col min="3601" max="3602" width="14.7109375" style="1" customWidth="1"/>
    <col min="3603" max="3603" width="12.85546875" style="1" customWidth="1"/>
    <col min="3604" max="3604" width="3.28515625" style="1" customWidth="1"/>
    <col min="3605" max="3605" width="30.28515625" style="1" customWidth="1"/>
    <col min="3606" max="3606" width="5" style="1" customWidth="1"/>
    <col min="3607" max="3607" width="0" style="1" hidden="1" customWidth="1"/>
    <col min="3608" max="3608" width="14.28515625" style="1" customWidth="1"/>
    <col min="3609" max="3609" width="5.7109375" style="1" customWidth="1"/>
    <col min="3610" max="3610" width="0" style="1" hidden="1" customWidth="1"/>
    <col min="3611" max="3611" width="17.28515625" style="1" customWidth="1"/>
    <col min="3612" max="3612" width="12.7109375" style="1" customWidth="1"/>
    <col min="3613" max="3613" width="0" style="1" hidden="1" customWidth="1"/>
    <col min="3614" max="3614" width="5.28515625" style="1" customWidth="1"/>
    <col min="3615" max="3615" width="0" style="1" hidden="1" customWidth="1"/>
    <col min="3616" max="3616" width="17" style="1" customWidth="1"/>
    <col min="3617" max="3617" width="6.28515625" style="1" customWidth="1"/>
    <col min="3618" max="3618" width="0" style="1" hidden="1" customWidth="1"/>
    <col min="3619" max="3619" width="14.28515625" style="1" customWidth="1"/>
    <col min="3620" max="3620" width="7.5703125" style="1" customWidth="1"/>
    <col min="3621" max="3621" width="0" style="1" hidden="1" customWidth="1"/>
    <col min="3622" max="3623" width="14.28515625" style="1" customWidth="1"/>
    <col min="3624" max="3624" width="20.85546875" style="1" customWidth="1"/>
    <col min="3625" max="3625" width="14.42578125" style="1" customWidth="1"/>
    <col min="3626" max="3626" width="15" style="1" customWidth="1"/>
    <col min="3627" max="3627" width="2.7109375" style="1" customWidth="1"/>
    <col min="3628" max="3628" width="11.7109375" style="1" customWidth="1"/>
    <col min="3629" max="3629" width="11.5703125" style="1" customWidth="1"/>
    <col min="3630" max="3630" width="2.28515625" style="1" customWidth="1"/>
    <col min="3631" max="3631" width="41" style="1" customWidth="1"/>
    <col min="3632" max="3632" width="14.28515625" style="1" customWidth="1"/>
    <col min="3633" max="3634" width="11.5703125" style="1" customWidth="1"/>
    <col min="3635" max="3635" width="21.85546875" style="1" customWidth="1"/>
    <col min="3636" max="3827" width="11.42578125" style="1"/>
    <col min="3828" max="3828" width="21.85546875" style="1" customWidth="1"/>
    <col min="3829" max="3829" width="13.85546875" style="1" customWidth="1"/>
    <col min="3830" max="3830" width="38.7109375" style="1" customWidth="1"/>
    <col min="3831" max="3831" width="3" style="1" bestFit="1" customWidth="1"/>
    <col min="3832" max="3832" width="32.28515625" style="1" customWidth="1"/>
    <col min="3833" max="3833" width="46.28515625" style="1" customWidth="1"/>
    <col min="3834" max="3834" width="19" style="1" customWidth="1"/>
    <col min="3835" max="3835" width="0" style="1" hidden="1" customWidth="1"/>
    <col min="3836" max="3836" width="17.7109375" style="1" customWidth="1"/>
    <col min="3837" max="3837" width="0" style="1" hidden="1" customWidth="1"/>
    <col min="3838" max="3838" width="22.28515625" style="1" customWidth="1"/>
    <col min="3839" max="3839" width="5.28515625" style="1" customWidth="1"/>
    <col min="3840" max="3840" width="36.28515625" style="1" customWidth="1"/>
    <col min="3841" max="3841" width="5.7109375" style="1" customWidth="1"/>
    <col min="3842" max="3842" width="0" style="1" hidden="1" customWidth="1"/>
    <col min="3843" max="3843" width="20.7109375" style="1" customWidth="1"/>
    <col min="3844" max="3844" width="4.85546875" style="1" customWidth="1"/>
    <col min="3845" max="3845" width="0" style="1" hidden="1" customWidth="1"/>
    <col min="3846" max="3846" width="24.7109375" style="1" customWidth="1"/>
    <col min="3847" max="3847" width="12.28515625" style="1" customWidth="1"/>
    <col min="3848" max="3848" width="0" style="1" hidden="1" customWidth="1"/>
    <col min="3849" max="3849" width="3.42578125" style="1" customWidth="1"/>
    <col min="3850" max="3850" width="0" style="1" hidden="1" customWidth="1"/>
    <col min="3851" max="3851" width="17.7109375" style="1" customWidth="1"/>
    <col min="3852" max="3852" width="3.42578125" style="1" customWidth="1"/>
    <col min="3853" max="3853" width="0" style="1" hidden="1" customWidth="1"/>
    <col min="3854" max="3854" width="23.7109375" style="1" customWidth="1"/>
    <col min="3855" max="3855" width="10" style="1" customWidth="1"/>
    <col min="3856" max="3856" width="0" style="1" hidden="1" customWidth="1"/>
    <col min="3857" max="3858" width="14.7109375" style="1" customWidth="1"/>
    <col min="3859" max="3859" width="12.85546875" style="1" customWidth="1"/>
    <col min="3860" max="3860" width="3.28515625" style="1" customWidth="1"/>
    <col min="3861" max="3861" width="30.28515625" style="1" customWidth="1"/>
    <col min="3862" max="3862" width="5" style="1" customWidth="1"/>
    <col min="3863" max="3863" width="0" style="1" hidden="1" customWidth="1"/>
    <col min="3864" max="3864" width="14.28515625" style="1" customWidth="1"/>
    <col min="3865" max="3865" width="5.7109375" style="1" customWidth="1"/>
    <col min="3866" max="3866" width="0" style="1" hidden="1" customWidth="1"/>
    <col min="3867" max="3867" width="17.28515625" style="1" customWidth="1"/>
    <col min="3868" max="3868" width="12.7109375" style="1" customWidth="1"/>
    <col min="3869" max="3869" width="0" style="1" hidden="1" customWidth="1"/>
    <col min="3870" max="3870" width="5.28515625" style="1" customWidth="1"/>
    <col min="3871" max="3871" width="0" style="1" hidden="1" customWidth="1"/>
    <col min="3872" max="3872" width="17" style="1" customWidth="1"/>
    <col min="3873" max="3873" width="6.28515625" style="1" customWidth="1"/>
    <col min="3874" max="3874" width="0" style="1" hidden="1" customWidth="1"/>
    <col min="3875" max="3875" width="14.28515625" style="1" customWidth="1"/>
    <col min="3876" max="3876" width="7.5703125" style="1" customWidth="1"/>
    <col min="3877" max="3877" width="0" style="1" hidden="1" customWidth="1"/>
    <col min="3878" max="3879" width="14.28515625" style="1" customWidth="1"/>
    <col min="3880" max="3880" width="20.85546875" style="1" customWidth="1"/>
    <col min="3881" max="3881" width="14.42578125" style="1" customWidth="1"/>
    <col min="3882" max="3882" width="15" style="1" customWidth="1"/>
    <col min="3883" max="3883" width="2.7109375" style="1" customWidth="1"/>
    <col min="3884" max="3884" width="11.7109375" style="1" customWidth="1"/>
    <col min="3885" max="3885" width="11.5703125" style="1" customWidth="1"/>
    <col min="3886" max="3886" width="2.28515625" style="1" customWidth="1"/>
    <col min="3887" max="3887" width="41" style="1" customWidth="1"/>
    <col min="3888" max="3888" width="14.28515625" style="1" customWidth="1"/>
    <col min="3889" max="3890" width="11.5703125" style="1" customWidth="1"/>
    <col min="3891" max="3891" width="21.85546875" style="1" customWidth="1"/>
    <col min="3892" max="4083" width="11.42578125" style="1"/>
    <col min="4084" max="4084" width="21.85546875" style="1" customWidth="1"/>
    <col min="4085" max="4085" width="13.85546875" style="1" customWidth="1"/>
    <col min="4086" max="4086" width="38.7109375" style="1" customWidth="1"/>
    <col min="4087" max="4087" width="3" style="1" bestFit="1" customWidth="1"/>
    <col min="4088" max="4088" width="32.28515625" style="1" customWidth="1"/>
    <col min="4089" max="4089" width="46.28515625" style="1" customWidth="1"/>
    <col min="4090" max="4090" width="19" style="1" customWidth="1"/>
    <col min="4091" max="4091" width="0" style="1" hidden="1" customWidth="1"/>
    <col min="4092" max="4092" width="17.7109375" style="1" customWidth="1"/>
    <col min="4093" max="4093" width="0" style="1" hidden="1" customWidth="1"/>
    <col min="4094" max="4094" width="22.28515625" style="1" customWidth="1"/>
    <col min="4095" max="4095" width="5.28515625" style="1" customWidth="1"/>
    <col min="4096" max="4096" width="36.28515625" style="1" customWidth="1"/>
    <col min="4097" max="4097" width="5.7109375" style="1" customWidth="1"/>
    <col min="4098" max="4098" width="0" style="1" hidden="1" customWidth="1"/>
    <col min="4099" max="4099" width="20.7109375" style="1" customWidth="1"/>
    <col min="4100" max="4100" width="4.85546875" style="1" customWidth="1"/>
    <col min="4101" max="4101" width="0" style="1" hidden="1" customWidth="1"/>
    <col min="4102" max="4102" width="24.7109375" style="1" customWidth="1"/>
    <col min="4103" max="4103" width="12.28515625" style="1" customWidth="1"/>
    <col min="4104" max="4104" width="0" style="1" hidden="1" customWidth="1"/>
    <col min="4105" max="4105" width="3.42578125" style="1" customWidth="1"/>
    <col min="4106" max="4106" width="0" style="1" hidden="1" customWidth="1"/>
    <col min="4107" max="4107" width="17.7109375" style="1" customWidth="1"/>
    <col min="4108" max="4108" width="3.42578125" style="1" customWidth="1"/>
    <col min="4109" max="4109" width="0" style="1" hidden="1" customWidth="1"/>
    <col min="4110" max="4110" width="23.7109375" style="1" customWidth="1"/>
    <col min="4111" max="4111" width="10" style="1" customWidth="1"/>
    <col min="4112" max="4112" width="0" style="1" hidden="1" customWidth="1"/>
    <col min="4113" max="4114" width="14.7109375" style="1" customWidth="1"/>
    <col min="4115" max="4115" width="12.85546875" style="1" customWidth="1"/>
    <col min="4116" max="4116" width="3.28515625" style="1" customWidth="1"/>
    <col min="4117" max="4117" width="30.28515625" style="1" customWidth="1"/>
    <col min="4118" max="4118" width="5" style="1" customWidth="1"/>
    <col min="4119" max="4119" width="0" style="1" hidden="1" customWidth="1"/>
    <col min="4120" max="4120" width="14.28515625" style="1" customWidth="1"/>
    <col min="4121" max="4121" width="5.7109375" style="1" customWidth="1"/>
    <col min="4122" max="4122" width="0" style="1" hidden="1" customWidth="1"/>
    <col min="4123" max="4123" width="17.28515625" style="1" customWidth="1"/>
    <col min="4124" max="4124" width="12.7109375" style="1" customWidth="1"/>
    <col min="4125" max="4125" width="0" style="1" hidden="1" customWidth="1"/>
    <col min="4126" max="4126" width="5.28515625" style="1" customWidth="1"/>
    <col min="4127" max="4127" width="0" style="1" hidden="1" customWidth="1"/>
    <col min="4128" max="4128" width="17" style="1" customWidth="1"/>
    <col min="4129" max="4129" width="6.28515625" style="1" customWidth="1"/>
    <col min="4130" max="4130" width="0" style="1" hidden="1" customWidth="1"/>
    <col min="4131" max="4131" width="14.28515625" style="1" customWidth="1"/>
    <col min="4132" max="4132" width="7.5703125" style="1" customWidth="1"/>
    <col min="4133" max="4133" width="0" style="1" hidden="1" customWidth="1"/>
    <col min="4134" max="4135" width="14.28515625" style="1" customWidth="1"/>
    <col min="4136" max="4136" width="20.85546875" style="1" customWidth="1"/>
    <col min="4137" max="4137" width="14.42578125" style="1" customWidth="1"/>
    <col min="4138" max="4138" width="15" style="1" customWidth="1"/>
    <col min="4139" max="4139" width="2.7109375" style="1" customWidth="1"/>
    <col min="4140" max="4140" width="11.7109375" style="1" customWidth="1"/>
    <col min="4141" max="4141" width="11.5703125" style="1" customWidth="1"/>
    <col min="4142" max="4142" width="2.28515625" style="1" customWidth="1"/>
    <col min="4143" max="4143" width="41" style="1" customWidth="1"/>
    <col min="4144" max="4144" width="14.28515625" style="1" customWidth="1"/>
    <col min="4145" max="4146" width="11.5703125" style="1" customWidth="1"/>
    <col min="4147" max="4147" width="21.85546875" style="1" customWidth="1"/>
    <col min="4148" max="4339" width="11.42578125" style="1"/>
    <col min="4340" max="4340" width="21.85546875" style="1" customWidth="1"/>
    <col min="4341" max="4341" width="13.85546875" style="1" customWidth="1"/>
    <col min="4342" max="4342" width="38.7109375" style="1" customWidth="1"/>
    <col min="4343" max="4343" width="3" style="1" bestFit="1" customWidth="1"/>
    <col min="4344" max="4344" width="32.28515625" style="1" customWidth="1"/>
    <col min="4345" max="4345" width="46.28515625" style="1" customWidth="1"/>
    <col min="4346" max="4346" width="19" style="1" customWidth="1"/>
    <col min="4347" max="4347" width="0" style="1" hidden="1" customWidth="1"/>
    <col min="4348" max="4348" width="17.7109375" style="1" customWidth="1"/>
    <col min="4349" max="4349" width="0" style="1" hidden="1" customWidth="1"/>
    <col min="4350" max="4350" width="22.28515625" style="1" customWidth="1"/>
    <col min="4351" max="4351" width="5.28515625" style="1" customWidth="1"/>
    <col min="4352" max="4352" width="36.28515625" style="1" customWidth="1"/>
    <col min="4353" max="4353" width="5.7109375" style="1" customWidth="1"/>
    <col min="4354" max="4354" width="0" style="1" hidden="1" customWidth="1"/>
    <col min="4355" max="4355" width="20.7109375" style="1" customWidth="1"/>
    <col min="4356" max="4356" width="4.85546875" style="1" customWidth="1"/>
    <col min="4357" max="4357" width="0" style="1" hidden="1" customWidth="1"/>
    <col min="4358" max="4358" width="24.7109375" style="1" customWidth="1"/>
    <col min="4359" max="4359" width="12.28515625" style="1" customWidth="1"/>
    <col min="4360" max="4360" width="0" style="1" hidden="1" customWidth="1"/>
    <col min="4361" max="4361" width="3.42578125" style="1" customWidth="1"/>
    <col min="4362" max="4362" width="0" style="1" hidden="1" customWidth="1"/>
    <col min="4363" max="4363" width="17.7109375" style="1" customWidth="1"/>
    <col min="4364" max="4364" width="3.42578125" style="1" customWidth="1"/>
    <col min="4365" max="4365" width="0" style="1" hidden="1" customWidth="1"/>
    <col min="4366" max="4366" width="23.7109375" style="1" customWidth="1"/>
    <col min="4367" max="4367" width="10" style="1" customWidth="1"/>
    <col min="4368" max="4368" width="0" style="1" hidden="1" customWidth="1"/>
    <col min="4369" max="4370" width="14.7109375" style="1" customWidth="1"/>
    <col min="4371" max="4371" width="12.85546875" style="1" customWidth="1"/>
    <col min="4372" max="4372" width="3.28515625" style="1" customWidth="1"/>
    <col min="4373" max="4373" width="30.28515625" style="1" customWidth="1"/>
    <col min="4374" max="4374" width="5" style="1" customWidth="1"/>
    <col min="4375" max="4375" width="0" style="1" hidden="1" customWidth="1"/>
    <col min="4376" max="4376" width="14.28515625" style="1" customWidth="1"/>
    <col min="4377" max="4377" width="5.7109375" style="1" customWidth="1"/>
    <col min="4378" max="4378" width="0" style="1" hidden="1" customWidth="1"/>
    <col min="4379" max="4379" width="17.28515625" style="1" customWidth="1"/>
    <col min="4380" max="4380" width="12.7109375" style="1" customWidth="1"/>
    <col min="4381" max="4381" width="0" style="1" hidden="1" customWidth="1"/>
    <col min="4382" max="4382" width="5.28515625" style="1" customWidth="1"/>
    <col min="4383" max="4383" width="0" style="1" hidden="1" customWidth="1"/>
    <col min="4384" max="4384" width="17" style="1" customWidth="1"/>
    <col min="4385" max="4385" width="6.28515625" style="1" customWidth="1"/>
    <col min="4386" max="4386" width="0" style="1" hidden="1" customWidth="1"/>
    <col min="4387" max="4387" width="14.28515625" style="1" customWidth="1"/>
    <col min="4388" max="4388" width="7.5703125" style="1" customWidth="1"/>
    <col min="4389" max="4389" width="0" style="1" hidden="1" customWidth="1"/>
    <col min="4390" max="4391" width="14.28515625" style="1" customWidth="1"/>
    <col min="4392" max="4392" width="20.85546875" style="1" customWidth="1"/>
    <col min="4393" max="4393" width="14.42578125" style="1" customWidth="1"/>
    <col min="4394" max="4394" width="15" style="1" customWidth="1"/>
    <col min="4395" max="4395" width="2.7109375" style="1" customWidth="1"/>
    <col min="4396" max="4396" width="11.7109375" style="1" customWidth="1"/>
    <col min="4397" max="4397" width="11.5703125" style="1" customWidth="1"/>
    <col min="4398" max="4398" width="2.28515625" style="1" customWidth="1"/>
    <col min="4399" max="4399" width="41" style="1" customWidth="1"/>
    <col min="4400" max="4400" width="14.28515625" style="1" customWidth="1"/>
    <col min="4401" max="4402" width="11.5703125" style="1" customWidth="1"/>
    <col min="4403" max="4403" width="21.85546875" style="1" customWidth="1"/>
    <col min="4404" max="4595" width="11.42578125" style="1"/>
    <col min="4596" max="4596" width="21.85546875" style="1" customWidth="1"/>
    <col min="4597" max="4597" width="13.85546875" style="1" customWidth="1"/>
    <col min="4598" max="4598" width="38.7109375" style="1" customWidth="1"/>
    <col min="4599" max="4599" width="3" style="1" bestFit="1" customWidth="1"/>
    <col min="4600" max="4600" width="32.28515625" style="1" customWidth="1"/>
    <col min="4601" max="4601" width="46.28515625" style="1" customWidth="1"/>
    <col min="4602" max="4602" width="19" style="1" customWidth="1"/>
    <col min="4603" max="4603" width="0" style="1" hidden="1" customWidth="1"/>
    <col min="4604" max="4604" width="17.7109375" style="1" customWidth="1"/>
    <col min="4605" max="4605" width="0" style="1" hidden="1" customWidth="1"/>
    <col min="4606" max="4606" width="22.28515625" style="1" customWidth="1"/>
    <col min="4607" max="4607" width="5.28515625" style="1" customWidth="1"/>
    <col min="4608" max="4608" width="36.28515625" style="1" customWidth="1"/>
    <col min="4609" max="4609" width="5.7109375" style="1" customWidth="1"/>
    <col min="4610" max="4610" width="0" style="1" hidden="1" customWidth="1"/>
    <col min="4611" max="4611" width="20.7109375" style="1" customWidth="1"/>
    <col min="4612" max="4612" width="4.85546875" style="1" customWidth="1"/>
    <col min="4613" max="4613" width="0" style="1" hidden="1" customWidth="1"/>
    <col min="4614" max="4614" width="24.7109375" style="1" customWidth="1"/>
    <col min="4615" max="4615" width="12.28515625" style="1" customWidth="1"/>
    <col min="4616" max="4616" width="0" style="1" hidden="1" customWidth="1"/>
    <col min="4617" max="4617" width="3.42578125" style="1" customWidth="1"/>
    <col min="4618" max="4618" width="0" style="1" hidden="1" customWidth="1"/>
    <col min="4619" max="4619" width="17.7109375" style="1" customWidth="1"/>
    <col min="4620" max="4620" width="3.42578125" style="1" customWidth="1"/>
    <col min="4621" max="4621" width="0" style="1" hidden="1" customWidth="1"/>
    <col min="4622" max="4622" width="23.7109375" style="1" customWidth="1"/>
    <col min="4623" max="4623" width="10" style="1" customWidth="1"/>
    <col min="4624" max="4624" width="0" style="1" hidden="1" customWidth="1"/>
    <col min="4625" max="4626" width="14.7109375" style="1" customWidth="1"/>
    <col min="4627" max="4627" width="12.85546875" style="1" customWidth="1"/>
    <col min="4628" max="4628" width="3.28515625" style="1" customWidth="1"/>
    <col min="4629" max="4629" width="30.28515625" style="1" customWidth="1"/>
    <col min="4630" max="4630" width="5" style="1" customWidth="1"/>
    <col min="4631" max="4631" width="0" style="1" hidden="1" customWidth="1"/>
    <col min="4632" max="4632" width="14.28515625" style="1" customWidth="1"/>
    <col min="4633" max="4633" width="5.7109375" style="1" customWidth="1"/>
    <col min="4634" max="4634" width="0" style="1" hidden="1" customWidth="1"/>
    <col min="4635" max="4635" width="17.28515625" style="1" customWidth="1"/>
    <col min="4636" max="4636" width="12.7109375" style="1" customWidth="1"/>
    <col min="4637" max="4637" width="0" style="1" hidden="1" customWidth="1"/>
    <col min="4638" max="4638" width="5.28515625" style="1" customWidth="1"/>
    <col min="4639" max="4639" width="0" style="1" hidden="1" customWidth="1"/>
    <col min="4640" max="4640" width="17" style="1" customWidth="1"/>
    <col min="4641" max="4641" width="6.28515625" style="1" customWidth="1"/>
    <col min="4642" max="4642" width="0" style="1" hidden="1" customWidth="1"/>
    <col min="4643" max="4643" width="14.28515625" style="1" customWidth="1"/>
    <col min="4644" max="4644" width="7.5703125" style="1" customWidth="1"/>
    <col min="4645" max="4645" width="0" style="1" hidden="1" customWidth="1"/>
    <col min="4646" max="4647" width="14.28515625" style="1" customWidth="1"/>
    <col min="4648" max="4648" width="20.85546875" style="1" customWidth="1"/>
    <col min="4649" max="4649" width="14.42578125" style="1" customWidth="1"/>
    <col min="4650" max="4650" width="15" style="1" customWidth="1"/>
    <col min="4651" max="4651" width="2.7109375" style="1" customWidth="1"/>
    <col min="4652" max="4652" width="11.7109375" style="1" customWidth="1"/>
    <col min="4653" max="4653" width="11.5703125" style="1" customWidth="1"/>
    <col min="4654" max="4654" width="2.28515625" style="1" customWidth="1"/>
    <col min="4655" max="4655" width="41" style="1" customWidth="1"/>
    <col min="4656" max="4656" width="14.28515625" style="1" customWidth="1"/>
    <col min="4657" max="4658" width="11.5703125" style="1" customWidth="1"/>
    <col min="4659" max="4659" width="21.85546875" style="1" customWidth="1"/>
    <col min="4660" max="4851" width="11.42578125" style="1"/>
    <col min="4852" max="4852" width="21.85546875" style="1" customWidth="1"/>
    <col min="4853" max="4853" width="13.85546875" style="1" customWidth="1"/>
    <col min="4854" max="4854" width="38.7109375" style="1" customWidth="1"/>
    <col min="4855" max="4855" width="3" style="1" bestFit="1" customWidth="1"/>
    <col min="4856" max="4856" width="32.28515625" style="1" customWidth="1"/>
    <col min="4857" max="4857" width="46.28515625" style="1" customWidth="1"/>
    <col min="4858" max="4858" width="19" style="1" customWidth="1"/>
    <col min="4859" max="4859" width="0" style="1" hidden="1" customWidth="1"/>
    <col min="4860" max="4860" width="17.7109375" style="1" customWidth="1"/>
    <col min="4861" max="4861" width="0" style="1" hidden="1" customWidth="1"/>
    <col min="4862" max="4862" width="22.28515625" style="1" customWidth="1"/>
    <col min="4863" max="4863" width="5.28515625" style="1" customWidth="1"/>
    <col min="4864" max="4864" width="36.28515625" style="1" customWidth="1"/>
    <col min="4865" max="4865" width="5.7109375" style="1" customWidth="1"/>
    <col min="4866" max="4866" width="0" style="1" hidden="1" customWidth="1"/>
    <col min="4867" max="4867" width="20.7109375" style="1" customWidth="1"/>
    <col min="4868" max="4868" width="4.85546875" style="1" customWidth="1"/>
    <col min="4869" max="4869" width="0" style="1" hidden="1" customWidth="1"/>
    <col min="4870" max="4870" width="24.7109375" style="1" customWidth="1"/>
    <col min="4871" max="4871" width="12.28515625" style="1" customWidth="1"/>
    <col min="4872" max="4872" width="0" style="1" hidden="1" customWidth="1"/>
    <col min="4873" max="4873" width="3.42578125" style="1" customWidth="1"/>
    <col min="4874" max="4874" width="0" style="1" hidden="1" customWidth="1"/>
    <col min="4875" max="4875" width="17.7109375" style="1" customWidth="1"/>
    <col min="4876" max="4876" width="3.42578125" style="1" customWidth="1"/>
    <col min="4877" max="4877" width="0" style="1" hidden="1" customWidth="1"/>
    <col min="4878" max="4878" width="23.7109375" style="1" customWidth="1"/>
    <col min="4879" max="4879" width="10" style="1" customWidth="1"/>
    <col min="4880" max="4880" width="0" style="1" hidden="1" customWidth="1"/>
    <col min="4881" max="4882" width="14.7109375" style="1" customWidth="1"/>
    <col min="4883" max="4883" width="12.85546875" style="1" customWidth="1"/>
    <col min="4884" max="4884" width="3.28515625" style="1" customWidth="1"/>
    <col min="4885" max="4885" width="30.28515625" style="1" customWidth="1"/>
    <col min="4886" max="4886" width="5" style="1" customWidth="1"/>
    <col min="4887" max="4887" width="0" style="1" hidden="1" customWidth="1"/>
    <col min="4888" max="4888" width="14.28515625" style="1" customWidth="1"/>
    <col min="4889" max="4889" width="5.7109375" style="1" customWidth="1"/>
    <col min="4890" max="4890" width="0" style="1" hidden="1" customWidth="1"/>
    <col min="4891" max="4891" width="17.28515625" style="1" customWidth="1"/>
    <col min="4892" max="4892" width="12.7109375" style="1" customWidth="1"/>
    <col min="4893" max="4893" width="0" style="1" hidden="1" customWidth="1"/>
    <col min="4894" max="4894" width="5.28515625" style="1" customWidth="1"/>
    <col min="4895" max="4895" width="0" style="1" hidden="1" customWidth="1"/>
    <col min="4896" max="4896" width="17" style="1" customWidth="1"/>
    <col min="4897" max="4897" width="6.28515625" style="1" customWidth="1"/>
    <col min="4898" max="4898" width="0" style="1" hidden="1" customWidth="1"/>
    <col min="4899" max="4899" width="14.28515625" style="1" customWidth="1"/>
    <col min="4900" max="4900" width="7.5703125" style="1" customWidth="1"/>
    <col min="4901" max="4901" width="0" style="1" hidden="1" customWidth="1"/>
    <col min="4902" max="4903" width="14.28515625" style="1" customWidth="1"/>
    <col min="4904" max="4904" width="20.85546875" style="1" customWidth="1"/>
    <col min="4905" max="4905" width="14.42578125" style="1" customWidth="1"/>
    <col min="4906" max="4906" width="15" style="1" customWidth="1"/>
    <col min="4907" max="4907" width="2.7109375" style="1" customWidth="1"/>
    <col min="4908" max="4908" width="11.7109375" style="1" customWidth="1"/>
    <col min="4909" max="4909" width="11.5703125" style="1" customWidth="1"/>
    <col min="4910" max="4910" width="2.28515625" style="1" customWidth="1"/>
    <col min="4911" max="4911" width="41" style="1" customWidth="1"/>
    <col min="4912" max="4912" width="14.28515625" style="1" customWidth="1"/>
    <col min="4913" max="4914" width="11.5703125" style="1" customWidth="1"/>
    <col min="4915" max="4915" width="21.85546875" style="1" customWidth="1"/>
    <col min="4916" max="5107" width="11.42578125" style="1"/>
    <col min="5108" max="5108" width="21.85546875" style="1" customWidth="1"/>
    <col min="5109" max="5109" width="13.85546875" style="1" customWidth="1"/>
    <col min="5110" max="5110" width="38.7109375" style="1" customWidth="1"/>
    <col min="5111" max="5111" width="3" style="1" bestFit="1" customWidth="1"/>
    <col min="5112" max="5112" width="32.28515625" style="1" customWidth="1"/>
    <col min="5113" max="5113" width="46.28515625" style="1" customWidth="1"/>
    <col min="5114" max="5114" width="19" style="1" customWidth="1"/>
    <col min="5115" max="5115" width="0" style="1" hidden="1" customWidth="1"/>
    <col min="5116" max="5116" width="17.7109375" style="1" customWidth="1"/>
    <col min="5117" max="5117" width="0" style="1" hidden="1" customWidth="1"/>
    <col min="5118" max="5118" width="22.28515625" style="1" customWidth="1"/>
    <col min="5119" max="5119" width="5.28515625" style="1" customWidth="1"/>
    <col min="5120" max="5120" width="36.28515625" style="1" customWidth="1"/>
    <col min="5121" max="5121" width="5.7109375" style="1" customWidth="1"/>
    <col min="5122" max="5122" width="0" style="1" hidden="1" customWidth="1"/>
    <col min="5123" max="5123" width="20.7109375" style="1" customWidth="1"/>
    <col min="5124" max="5124" width="4.85546875" style="1" customWidth="1"/>
    <col min="5125" max="5125" width="0" style="1" hidden="1" customWidth="1"/>
    <col min="5126" max="5126" width="24.7109375" style="1" customWidth="1"/>
    <col min="5127" max="5127" width="12.28515625" style="1" customWidth="1"/>
    <col min="5128" max="5128" width="0" style="1" hidden="1" customWidth="1"/>
    <col min="5129" max="5129" width="3.42578125" style="1" customWidth="1"/>
    <col min="5130" max="5130" width="0" style="1" hidden="1" customWidth="1"/>
    <col min="5131" max="5131" width="17.7109375" style="1" customWidth="1"/>
    <col min="5132" max="5132" width="3.42578125" style="1" customWidth="1"/>
    <col min="5133" max="5133" width="0" style="1" hidden="1" customWidth="1"/>
    <col min="5134" max="5134" width="23.7109375" style="1" customWidth="1"/>
    <col min="5135" max="5135" width="10" style="1" customWidth="1"/>
    <col min="5136" max="5136" width="0" style="1" hidden="1" customWidth="1"/>
    <col min="5137" max="5138" width="14.7109375" style="1" customWidth="1"/>
    <col min="5139" max="5139" width="12.85546875" style="1" customWidth="1"/>
    <col min="5140" max="5140" width="3.28515625" style="1" customWidth="1"/>
    <col min="5141" max="5141" width="30.28515625" style="1" customWidth="1"/>
    <col min="5142" max="5142" width="5" style="1" customWidth="1"/>
    <col min="5143" max="5143" width="0" style="1" hidden="1" customWidth="1"/>
    <col min="5144" max="5144" width="14.28515625" style="1" customWidth="1"/>
    <col min="5145" max="5145" width="5.7109375" style="1" customWidth="1"/>
    <col min="5146" max="5146" width="0" style="1" hidden="1" customWidth="1"/>
    <col min="5147" max="5147" width="17.28515625" style="1" customWidth="1"/>
    <col min="5148" max="5148" width="12.7109375" style="1" customWidth="1"/>
    <col min="5149" max="5149" width="0" style="1" hidden="1" customWidth="1"/>
    <col min="5150" max="5150" width="5.28515625" style="1" customWidth="1"/>
    <col min="5151" max="5151" width="0" style="1" hidden="1" customWidth="1"/>
    <col min="5152" max="5152" width="17" style="1" customWidth="1"/>
    <col min="5153" max="5153" width="6.28515625" style="1" customWidth="1"/>
    <col min="5154" max="5154" width="0" style="1" hidden="1" customWidth="1"/>
    <col min="5155" max="5155" width="14.28515625" style="1" customWidth="1"/>
    <col min="5156" max="5156" width="7.5703125" style="1" customWidth="1"/>
    <col min="5157" max="5157" width="0" style="1" hidden="1" customWidth="1"/>
    <col min="5158" max="5159" width="14.28515625" style="1" customWidth="1"/>
    <col min="5160" max="5160" width="20.85546875" style="1" customWidth="1"/>
    <col min="5161" max="5161" width="14.42578125" style="1" customWidth="1"/>
    <col min="5162" max="5162" width="15" style="1" customWidth="1"/>
    <col min="5163" max="5163" width="2.7109375" style="1" customWidth="1"/>
    <col min="5164" max="5164" width="11.7109375" style="1" customWidth="1"/>
    <col min="5165" max="5165" width="11.5703125" style="1" customWidth="1"/>
    <col min="5166" max="5166" width="2.28515625" style="1" customWidth="1"/>
    <col min="5167" max="5167" width="41" style="1" customWidth="1"/>
    <col min="5168" max="5168" width="14.28515625" style="1" customWidth="1"/>
    <col min="5169" max="5170" width="11.5703125" style="1" customWidth="1"/>
    <col min="5171" max="5171" width="21.85546875" style="1" customWidth="1"/>
    <col min="5172" max="5363" width="11.42578125" style="1"/>
    <col min="5364" max="5364" width="21.85546875" style="1" customWidth="1"/>
    <col min="5365" max="5365" width="13.85546875" style="1" customWidth="1"/>
    <col min="5366" max="5366" width="38.7109375" style="1" customWidth="1"/>
    <col min="5367" max="5367" width="3" style="1" bestFit="1" customWidth="1"/>
    <col min="5368" max="5368" width="32.28515625" style="1" customWidth="1"/>
    <col min="5369" max="5369" width="46.28515625" style="1" customWidth="1"/>
    <col min="5370" max="5370" width="19" style="1" customWidth="1"/>
    <col min="5371" max="5371" width="0" style="1" hidden="1" customWidth="1"/>
    <col min="5372" max="5372" width="17.7109375" style="1" customWidth="1"/>
    <col min="5373" max="5373" width="0" style="1" hidden="1" customWidth="1"/>
    <col min="5374" max="5374" width="22.28515625" style="1" customWidth="1"/>
    <col min="5375" max="5375" width="5.28515625" style="1" customWidth="1"/>
    <col min="5376" max="5376" width="36.28515625" style="1" customWidth="1"/>
    <col min="5377" max="5377" width="5.7109375" style="1" customWidth="1"/>
    <col min="5378" max="5378" width="0" style="1" hidden="1" customWidth="1"/>
    <col min="5379" max="5379" width="20.7109375" style="1" customWidth="1"/>
    <col min="5380" max="5380" width="4.85546875" style="1" customWidth="1"/>
    <col min="5381" max="5381" width="0" style="1" hidden="1" customWidth="1"/>
    <col min="5382" max="5382" width="24.7109375" style="1" customWidth="1"/>
    <col min="5383" max="5383" width="12.28515625" style="1" customWidth="1"/>
    <col min="5384" max="5384" width="0" style="1" hidden="1" customWidth="1"/>
    <col min="5385" max="5385" width="3.42578125" style="1" customWidth="1"/>
    <col min="5386" max="5386" width="0" style="1" hidden="1" customWidth="1"/>
    <col min="5387" max="5387" width="17.7109375" style="1" customWidth="1"/>
    <col min="5388" max="5388" width="3.42578125" style="1" customWidth="1"/>
    <col min="5389" max="5389" width="0" style="1" hidden="1" customWidth="1"/>
    <col min="5390" max="5390" width="23.7109375" style="1" customWidth="1"/>
    <col min="5391" max="5391" width="10" style="1" customWidth="1"/>
    <col min="5392" max="5392" width="0" style="1" hidden="1" customWidth="1"/>
    <col min="5393" max="5394" width="14.7109375" style="1" customWidth="1"/>
    <col min="5395" max="5395" width="12.85546875" style="1" customWidth="1"/>
    <col min="5396" max="5396" width="3.28515625" style="1" customWidth="1"/>
    <col min="5397" max="5397" width="30.28515625" style="1" customWidth="1"/>
    <col min="5398" max="5398" width="5" style="1" customWidth="1"/>
    <col min="5399" max="5399" width="0" style="1" hidden="1" customWidth="1"/>
    <col min="5400" max="5400" width="14.28515625" style="1" customWidth="1"/>
    <col min="5401" max="5401" width="5.7109375" style="1" customWidth="1"/>
    <col min="5402" max="5402" width="0" style="1" hidden="1" customWidth="1"/>
    <col min="5403" max="5403" width="17.28515625" style="1" customWidth="1"/>
    <col min="5404" max="5404" width="12.7109375" style="1" customWidth="1"/>
    <col min="5405" max="5405" width="0" style="1" hidden="1" customWidth="1"/>
    <col min="5406" max="5406" width="5.28515625" style="1" customWidth="1"/>
    <col min="5407" max="5407" width="0" style="1" hidden="1" customWidth="1"/>
    <col min="5408" max="5408" width="17" style="1" customWidth="1"/>
    <col min="5409" max="5409" width="6.28515625" style="1" customWidth="1"/>
    <col min="5410" max="5410" width="0" style="1" hidden="1" customWidth="1"/>
    <col min="5411" max="5411" width="14.28515625" style="1" customWidth="1"/>
    <col min="5412" max="5412" width="7.5703125" style="1" customWidth="1"/>
    <col min="5413" max="5413" width="0" style="1" hidden="1" customWidth="1"/>
    <col min="5414" max="5415" width="14.28515625" style="1" customWidth="1"/>
    <col min="5416" max="5416" width="20.85546875" style="1" customWidth="1"/>
    <col min="5417" max="5417" width="14.42578125" style="1" customWidth="1"/>
    <col min="5418" max="5418" width="15" style="1" customWidth="1"/>
    <col min="5419" max="5419" width="2.7109375" style="1" customWidth="1"/>
    <col min="5420" max="5420" width="11.7109375" style="1" customWidth="1"/>
    <col min="5421" max="5421" width="11.5703125" style="1" customWidth="1"/>
    <col min="5422" max="5422" width="2.28515625" style="1" customWidth="1"/>
    <col min="5423" max="5423" width="41" style="1" customWidth="1"/>
    <col min="5424" max="5424" width="14.28515625" style="1" customWidth="1"/>
    <col min="5425" max="5426" width="11.5703125" style="1" customWidth="1"/>
    <col min="5427" max="5427" width="21.85546875" style="1" customWidth="1"/>
    <col min="5428" max="5619" width="11.42578125" style="1"/>
    <col min="5620" max="5620" width="21.85546875" style="1" customWidth="1"/>
    <col min="5621" max="5621" width="13.85546875" style="1" customWidth="1"/>
    <col min="5622" max="5622" width="38.7109375" style="1" customWidth="1"/>
    <col min="5623" max="5623" width="3" style="1" bestFit="1" customWidth="1"/>
    <col min="5624" max="5624" width="32.28515625" style="1" customWidth="1"/>
    <col min="5625" max="5625" width="46.28515625" style="1" customWidth="1"/>
    <col min="5626" max="5626" width="19" style="1" customWidth="1"/>
    <col min="5627" max="5627" width="0" style="1" hidden="1" customWidth="1"/>
    <col min="5628" max="5628" width="17.7109375" style="1" customWidth="1"/>
    <col min="5629" max="5629" width="0" style="1" hidden="1" customWidth="1"/>
    <col min="5630" max="5630" width="22.28515625" style="1" customWidth="1"/>
    <col min="5631" max="5631" width="5.28515625" style="1" customWidth="1"/>
    <col min="5632" max="5632" width="36.28515625" style="1" customWidth="1"/>
    <col min="5633" max="5633" width="5.7109375" style="1" customWidth="1"/>
    <col min="5634" max="5634" width="0" style="1" hidden="1" customWidth="1"/>
    <col min="5635" max="5635" width="20.7109375" style="1" customWidth="1"/>
    <col min="5636" max="5636" width="4.85546875" style="1" customWidth="1"/>
    <col min="5637" max="5637" width="0" style="1" hidden="1" customWidth="1"/>
    <col min="5638" max="5638" width="24.7109375" style="1" customWidth="1"/>
    <col min="5639" max="5639" width="12.28515625" style="1" customWidth="1"/>
    <col min="5640" max="5640" width="0" style="1" hidden="1" customWidth="1"/>
    <col min="5641" max="5641" width="3.42578125" style="1" customWidth="1"/>
    <col min="5642" max="5642" width="0" style="1" hidden="1" customWidth="1"/>
    <col min="5643" max="5643" width="17.7109375" style="1" customWidth="1"/>
    <col min="5644" max="5644" width="3.42578125" style="1" customWidth="1"/>
    <col min="5645" max="5645" width="0" style="1" hidden="1" customWidth="1"/>
    <col min="5646" max="5646" width="23.7109375" style="1" customWidth="1"/>
    <col min="5647" max="5647" width="10" style="1" customWidth="1"/>
    <col min="5648" max="5648" width="0" style="1" hidden="1" customWidth="1"/>
    <col min="5649" max="5650" width="14.7109375" style="1" customWidth="1"/>
    <col min="5651" max="5651" width="12.85546875" style="1" customWidth="1"/>
    <col min="5652" max="5652" width="3.28515625" style="1" customWidth="1"/>
    <col min="5653" max="5653" width="30.28515625" style="1" customWidth="1"/>
    <col min="5654" max="5654" width="5" style="1" customWidth="1"/>
    <col min="5655" max="5655" width="0" style="1" hidden="1" customWidth="1"/>
    <col min="5656" max="5656" width="14.28515625" style="1" customWidth="1"/>
    <col min="5657" max="5657" width="5.7109375" style="1" customWidth="1"/>
    <col min="5658" max="5658" width="0" style="1" hidden="1" customWidth="1"/>
    <col min="5659" max="5659" width="17.28515625" style="1" customWidth="1"/>
    <col min="5660" max="5660" width="12.7109375" style="1" customWidth="1"/>
    <col min="5661" max="5661" width="0" style="1" hidden="1" customWidth="1"/>
    <col min="5662" max="5662" width="5.28515625" style="1" customWidth="1"/>
    <col min="5663" max="5663" width="0" style="1" hidden="1" customWidth="1"/>
    <col min="5664" max="5664" width="17" style="1" customWidth="1"/>
    <col min="5665" max="5665" width="6.28515625" style="1" customWidth="1"/>
    <col min="5666" max="5666" width="0" style="1" hidden="1" customWidth="1"/>
    <col min="5667" max="5667" width="14.28515625" style="1" customWidth="1"/>
    <col min="5668" max="5668" width="7.5703125" style="1" customWidth="1"/>
    <col min="5669" max="5669" width="0" style="1" hidden="1" customWidth="1"/>
    <col min="5670" max="5671" width="14.28515625" style="1" customWidth="1"/>
    <col min="5672" max="5672" width="20.85546875" style="1" customWidth="1"/>
    <col min="5673" max="5673" width="14.42578125" style="1" customWidth="1"/>
    <col min="5674" max="5674" width="15" style="1" customWidth="1"/>
    <col min="5675" max="5675" width="2.7109375" style="1" customWidth="1"/>
    <col min="5676" max="5676" width="11.7109375" style="1" customWidth="1"/>
    <col min="5677" max="5677" width="11.5703125" style="1" customWidth="1"/>
    <col min="5678" max="5678" width="2.28515625" style="1" customWidth="1"/>
    <col min="5679" max="5679" width="41" style="1" customWidth="1"/>
    <col min="5680" max="5680" width="14.28515625" style="1" customWidth="1"/>
    <col min="5681" max="5682" width="11.5703125" style="1" customWidth="1"/>
    <col min="5683" max="5683" width="21.85546875" style="1" customWidth="1"/>
    <col min="5684" max="5875" width="11.42578125" style="1"/>
    <col min="5876" max="5876" width="21.85546875" style="1" customWidth="1"/>
    <col min="5877" max="5877" width="13.85546875" style="1" customWidth="1"/>
    <col min="5878" max="5878" width="38.7109375" style="1" customWidth="1"/>
    <col min="5879" max="5879" width="3" style="1" bestFit="1" customWidth="1"/>
    <col min="5880" max="5880" width="32.28515625" style="1" customWidth="1"/>
    <col min="5881" max="5881" width="46.28515625" style="1" customWidth="1"/>
    <col min="5882" max="5882" width="19" style="1" customWidth="1"/>
    <col min="5883" max="5883" width="0" style="1" hidden="1" customWidth="1"/>
    <col min="5884" max="5884" width="17.7109375" style="1" customWidth="1"/>
    <col min="5885" max="5885" width="0" style="1" hidden="1" customWidth="1"/>
    <col min="5886" max="5886" width="22.28515625" style="1" customWidth="1"/>
    <col min="5887" max="5887" width="5.28515625" style="1" customWidth="1"/>
    <col min="5888" max="5888" width="36.28515625" style="1" customWidth="1"/>
    <col min="5889" max="5889" width="5.7109375" style="1" customWidth="1"/>
    <col min="5890" max="5890" width="0" style="1" hidden="1" customWidth="1"/>
    <col min="5891" max="5891" width="20.7109375" style="1" customWidth="1"/>
    <col min="5892" max="5892" width="4.85546875" style="1" customWidth="1"/>
    <col min="5893" max="5893" width="0" style="1" hidden="1" customWidth="1"/>
    <col min="5894" max="5894" width="24.7109375" style="1" customWidth="1"/>
    <col min="5895" max="5895" width="12.28515625" style="1" customWidth="1"/>
    <col min="5896" max="5896" width="0" style="1" hidden="1" customWidth="1"/>
    <col min="5897" max="5897" width="3.42578125" style="1" customWidth="1"/>
    <col min="5898" max="5898" width="0" style="1" hidden="1" customWidth="1"/>
    <col min="5899" max="5899" width="17.7109375" style="1" customWidth="1"/>
    <col min="5900" max="5900" width="3.42578125" style="1" customWidth="1"/>
    <col min="5901" max="5901" width="0" style="1" hidden="1" customWidth="1"/>
    <col min="5902" max="5902" width="23.7109375" style="1" customWidth="1"/>
    <col min="5903" max="5903" width="10" style="1" customWidth="1"/>
    <col min="5904" max="5904" width="0" style="1" hidden="1" customWidth="1"/>
    <col min="5905" max="5906" width="14.7109375" style="1" customWidth="1"/>
    <col min="5907" max="5907" width="12.85546875" style="1" customWidth="1"/>
    <col min="5908" max="5908" width="3.28515625" style="1" customWidth="1"/>
    <col min="5909" max="5909" width="30.28515625" style="1" customWidth="1"/>
    <col min="5910" max="5910" width="5" style="1" customWidth="1"/>
    <col min="5911" max="5911" width="0" style="1" hidden="1" customWidth="1"/>
    <col min="5912" max="5912" width="14.28515625" style="1" customWidth="1"/>
    <col min="5913" max="5913" width="5.7109375" style="1" customWidth="1"/>
    <col min="5914" max="5914" width="0" style="1" hidden="1" customWidth="1"/>
    <col min="5915" max="5915" width="17.28515625" style="1" customWidth="1"/>
    <col min="5916" max="5916" width="12.7109375" style="1" customWidth="1"/>
    <col min="5917" max="5917" width="0" style="1" hidden="1" customWidth="1"/>
    <col min="5918" max="5918" width="5.28515625" style="1" customWidth="1"/>
    <col min="5919" max="5919" width="0" style="1" hidden="1" customWidth="1"/>
    <col min="5920" max="5920" width="17" style="1" customWidth="1"/>
    <col min="5921" max="5921" width="6.28515625" style="1" customWidth="1"/>
    <col min="5922" max="5922" width="0" style="1" hidden="1" customWidth="1"/>
    <col min="5923" max="5923" width="14.28515625" style="1" customWidth="1"/>
    <col min="5924" max="5924" width="7.5703125" style="1" customWidth="1"/>
    <col min="5925" max="5925" width="0" style="1" hidden="1" customWidth="1"/>
    <col min="5926" max="5927" width="14.28515625" style="1" customWidth="1"/>
    <col min="5928" max="5928" width="20.85546875" style="1" customWidth="1"/>
    <col min="5929" max="5929" width="14.42578125" style="1" customWidth="1"/>
    <col min="5930" max="5930" width="15" style="1" customWidth="1"/>
    <col min="5931" max="5931" width="2.7109375" style="1" customWidth="1"/>
    <col min="5932" max="5932" width="11.7109375" style="1" customWidth="1"/>
    <col min="5933" max="5933" width="11.5703125" style="1" customWidth="1"/>
    <col min="5934" max="5934" width="2.28515625" style="1" customWidth="1"/>
    <col min="5935" max="5935" width="41" style="1" customWidth="1"/>
    <col min="5936" max="5936" width="14.28515625" style="1" customWidth="1"/>
    <col min="5937" max="5938" width="11.5703125" style="1" customWidth="1"/>
    <col min="5939" max="5939" width="21.85546875" style="1" customWidth="1"/>
    <col min="5940" max="6131" width="11.42578125" style="1"/>
    <col min="6132" max="6132" width="21.85546875" style="1" customWidth="1"/>
    <col min="6133" max="6133" width="13.85546875" style="1" customWidth="1"/>
    <col min="6134" max="6134" width="38.7109375" style="1" customWidth="1"/>
    <col min="6135" max="6135" width="3" style="1" bestFit="1" customWidth="1"/>
    <col min="6136" max="6136" width="32.28515625" style="1" customWidth="1"/>
    <col min="6137" max="6137" width="46.28515625" style="1" customWidth="1"/>
    <col min="6138" max="6138" width="19" style="1" customWidth="1"/>
    <col min="6139" max="6139" width="0" style="1" hidden="1" customWidth="1"/>
    <col min="6140" max="6140" width="17.7109375" style="1" customWidth="1"/>
    <col min="6141" max="6141" width="0" style="1" hidden="1" customWidth="1"/>
    <col min="6142" max="6142" width="22.28515625" style="1" customWidth="1"/>
    <col min="6143" max="6143" width="5.28515625" style="1" customWidth="1"/>
    <col min="6144" max="6144" width="36.28515625" style="1" customWidth="1"/>
    <col min="6145" max="6145" width="5.7109375" style="1" customWidth="1"/>
    <col min="6146" max="6146" width="0" style="1" hidden="1" customWidth="1"/>
    <col min="6147" max="6147" width="20.7109375" style="1" customWidth="1"/>
    <col min="6148" max="6148" width="4.85546875" style="1" customWidth="1"/>
    <col min="6149" max="6149" width="0" style="1" hidden="1" customWidth="1"/>
    <col min="6150" max="6150" width="24.7109375" style="1" customWidth="1"/>
    <col min="6151" max="6151" width="12.28515625" style="1" customWidth="1"/>
    <col min="6152" max="6152" width="0" style="1" hidden="1" customWidth="1"/>
    <col min="6153" max="6153" width="3.42578125" style="1" customWidth="1"/>
    <col min="6154" max="6154" width="0" style="1" hidden="1" customWidth="1"/>
    <col min="6155" max="6155" width="17.7109375" style="1" customWidth="1"/>
    <col min="6156" max="6156" width="3.42578125" style="1" customWidth="1"/>
    <col min="6157" max="6157" width="0" style="1" hidden="1" customWidth="1"/>
    <col min="6158" max="6158" width="23.7109375" style="1" customWidth="1"/>
    <col min="6159" max="6159" width="10" style="1" customWidth="1"/>
    <col min="6160" max="6160" width="0" style="1" hidden="1" customWidth="1"/>
    <col min="6161" max="6162" width="14.7109375" style="1" customWidth="1"/>
    <col min="6163" max="6163" width="12.85546875" style="1" customWidth="1"/>
    <col min="6164" max="6164" width="3.28515625" style="1" customWidth="1"/>
    <col min="6165" max="6165" width="30.28515625" style="1" customWidth="1"/>
    <col min="6166" max="6166" width="5" style="1" customWidth="1"/>
    <col min="6167" max="6167" width="0" style="1" hidden="1" customWidth="1"/>
    <col min="6168" max="6168" width="14.28515625" style="1" customWidth="1"/>
    <col min="6169" max="6169" width="5.7109375" style="1" customWidth="1"/>
    <col min="6170" max="6170" width="0" style="1" hidden="1" customWidth="1"/>
    <col min="6171" max="6171" width="17.28515625" style="1" customWidth="1"/>
    <col min="6172" max="6172" width="12.7109375" style="1" customWidth="1"/>
    <col min="6173" max="6173" width="0" style="1" hidden="1" customWidth="1"/>
    <col min="6174" max="6174" width="5.28515625" style="1" customWidth="1"/>
    <col min="6175" max="6175" width="0" style="1" hidden="1" customWidth="1"/>
    <col min="6176" max="6176" width="17" style="1" customWidth="1"/>
    <col min="6177" max="6177" width="6.28515625" style="1" customWidth="1"/>
    <col min="6178" max="6178" width="0" style="1" hidden="1" customWidth="1"/>
    <col min="6179" max="6179" width="14.28515625" style="1" customWidth="1"/>
    <col min="6180" max="6180" width="7.5703125" style="1" customWidth="1"/>
    <col min="6181" max="6181" width="0" style="1" hidden="1" customWidth="1"/>
    <col min="6182" max="6183" width="14.28515625" style="1" customWidth="1"/>
    <col min="6184" max="6184" width="20.85546875" style="1" customWidth="1"/>
    <col min="6185" max="6185" width="14.42578125" style="1" customWidth="1"/>
    <col min="6186" max="6186" width="15" style="1" customWidth="1"/>
    <col min="6187" max="6187" width="2.7109375" style="1" customWidth="1"/>
    <col min="6188" max="6188" width="11.7109375" style="1" customWidth="1"/>
    <col min="6189" max="6189" width="11.5703125" style="1" customWidth="1"/>
    <col min="6190" max="6190" width="2.28515625" style="1" customWidth="1"/>
    <col min="6191" max="6191" width="41" style="1" customWidth="1"/>
    <col min="6192" max="6192" width="14.28515625" style="1" customWidth="1"/>
    <col min="6193" max="6194" width="11.5703125" style="1" customWidth="1"/>
    <col min="6195" max="6195" width="21.85546875" style="1" customWidth="1"/>
    <col min="6196" max="6387" width="11.42578125" style="1"/>
    <col min="6388" max="6388" width="21.85546875" style="1" customWidth="1"/>
    <col min="6389" max="6389" width="13.85546875" style="1" customWidth="1"/>
    <col min="6390" max="6390" width="38.7109375" style="1" customWidth="1"/>
    <col min="6391" max="6391" width="3" style="1" bestFit="1" customWidth="1"/>
    <col min="6392" max="6392" width="32.28515625" style="1" customWidth="1"/>
    <col min="6393" max="6393" width="46.28515625" style="1" customWidth="1"/>
    <col min="6394" max="6394" width="19" style="1" customWidth="1"/>
    <col min="6395" max="6395" width="0" style="1" hidden="1" customWidth="1"/>
    <col min="6396" max="6396" width="17.7109375" style="1" customWidth="1"/>
    <col min="6397" max="6397" width="0" style="1" hidden="1" customWidth="1"/>
    <col min="6398" max="6398" width="22.28515625" style="1" customWidth="1"/>
    <col min="6399" max="6399" width="5.28515625" style="1" customWidth="1"/>
    <col min="6400" max="6400" width="36.28515625" style="1" customWidth="1"/>
    <col min="6401" max="6401" width="5.7109375" style="1" customWidth="1"/>
    <col min="6402" max="6402" width="0" style="1" hidden="1" customWidth="1"/>
    <col min="6403" max="6403" width="20.7109375" style="1" customWidth="1"/>
    <col min="6404" max="6404" width="4.85546875" style="1" customWidth="1"/>
    <col min="6405" max="6405" width="0" style="1" hidden="1" customWidth="1"/>
    <col min="6406" max="6406" width="24.7109375" style="1" customWidth="1"/>
    <col min="6407" max="6407" width="12.28515625" style="1" customWidth="1"/>
    <col min="6408" max="6408" width="0" style="1" hidden="1" customWidth="1"/>
    <col min="6409" max="6409" width="3.42578125" style="1" customWidth="1"/>
    <col min="6410" max="6410" width="0" style="1" hidden="1" customWidth="1"/>
    <col min="6411" max="6411" width="17.7109375" style="1" customWidth="1"/>
    <col min="6412" max="6412" width="3.42578125" style="1" customWidth="1"/>
    <col min="6413" max="6413" width="0" style="1" hidden="1" customWidth="1"/>
    <col min="6414" max="6414" width="23.7109375" style="1" customWidth="1"/>
    <col min="6415" max="6415" width="10" style="1" customWidth="1"/>
    <col min="6416" max="6416" width="0" style="1" hidden="1" customWidth="1"/>
    <col min="6417" max="6418" width="14.7109375" style="1" customWidth="1"/>
    <col min="6419" max="6419" width="12.85546875" style="1" customWidth="1"/>
    <col min="6420" max="6420" width="3.28515625" style="1" customWidth="1"/>
    <col min="6421" max="6421" width="30.28515625" style="1" customWidth="1"/>
    <col min="6422" max="6422" width="5" style="1" customWidth="1"/>
    <col min="6423" max="6423" width="0" style="1" hidden="1" customWidth="1"/>
    <col min="6424" max="6424" width="14.28515625" style="1" customWidth="1"/>
    <col min="6425" max="6425" width="5.7109375" style="1" customWidth="1"/>
    <col min="6426" max="6426" width="0" style="1" hidden="1" customWidth="1"/>
    <col min="6427" max="6427" width="17.28515625" style="1" customWidth="1"/>
    <col min="6428" max="6428" width="12.7109375" style="1" customWidth="1"/>
    <col min="6429" max="6429" width="0" style="1" hidden="1" customWidth="1"/>
    <col min="6430" max="6430" width="5.28515625" style="1" customWidth="1"/>
    <col min="6431" max="6431" width="0" style="1" hidden="1" customWidth="1"/>
    <col min="6432" max="6432" width="17" style="1" customWidth="1"/>
    <col min="6433" max="6433" width="6.28515625" style="1" customWidth="1"/>
    <col min="6434" max="6434" width="0" style="1" hidden="1" customWidth="1"/>
    <col min="6435" max="6435" width="14.28515625" style="1" customWidth="1"/>
    <col min="6436" max="6436" width="7.5703125" style="1" customWidth="1"/>
    <col min="6437" max="6437" width="0" style="1" hidden="1" customWidth="1"/>
    <col min="6438" max="6439" width="14.28515625" style="1" customWidth="1"/>
    <col min="6440" max="6440" width="20.85546875" style="1" customWidth="1"/>
    <col min="6441" max="6441" width="14.42578125" style="1" customWidth="1"/>
    <col min="6442" max="6442" width="15" style="1" customWidth="1"/>
    <col min="6443" max="6443" width="2.7109375" style="1" customWidth="1"/>
    <col min="6444" max="6444" width="11.7109375" style="1" customWidth="1"/>
    <col min="6445" max="6445" width="11.5703125" style="1" customWidth="1"/>
    <col min="6446" max="6446" width="2.28515625" style="1" customWidth="1"/>
    <col min="6447" max="6447" width="41" style="1" customWidth="1"/>
    <col min="6448" max="6448" width="14.28515625" style="1" customWidth="1"/>
    <col min="6449" max="6450" width="11.5703125" style="1" customWidth="1"/>
    <col min="6451" max="6451" width="21.85546875" style="1" customWidth="1"/>
    <col min="6452" max="6643" width="11.42578125" style="1"/>
    <col min="6644" max="6644" width="21.85546875" style="1" customWidth="1"/>
    <col min="6645" max="6645" width="13.85546875" style="1" customWidth="1"/>
    <col min="6646" max="6646" width="38.7109375" style="1" customWidth="1"/>
    <col min="6647" max="6647" width="3" style="1" bestFit="1" customWidth="1"/>
    <col min="6648" max="6648" width="32.28515625" style="1" customWidth="1"/>
    <col min="6649" max="6649" width="46.28515625" style="1" customWidth="1"/>
    <col min="6650" max="6650" width="19" style="1" customWidth="1"/>
    <col min="6651" max="6651" width="0" style="1" hidden="1" customWidth="1"/>
    <col min="6652" max="6652" width="17.7109375" style="1" customWidth="1"/>
    <col min="6653" max="6653" width="0" style="1" hidden="1" customWidth="1"/>
    <col min="6654" max="6654" width="22.28515625" style="1" customWidth="1"/>
    <col min="6655" max="6655" width="5.28515625" style="1" customWidth="1"/>
    <col min="6656" max="6656" width="36.28515625" style="1" customWidth="1"/>
    <col min="6657" max="6657" width="5.7109375" style="1" customWidth="1"/>
    <col min="6658" max="6658" width="0" style="1" hidden="1" customWidth="1"/>
    <col min="6659" max="6659" width="20.7109375" style="1" customWidth="1"/>
    <col min="6660" max="6660" width="4.85546875" style="1" customWidth="1"/>
    <col min="6661" max="6661" width="0" style="1" hidden="1" customWidth="1"/>
    <col min="6662" max="6662" width="24.7109375" style="1" customWidth="1"/>
    <col min="6663" max="6663" width="12.28515625" style="1" customWidth="1"/>
    <col min="6664" max="6664" width="0" style="1" hidden="1" customWidth="1"/>
    <col min="6665" max="6665" width="3.42578125" style="1" customWidth="1"/>
    <col min="6666" max="6666" width="0" style="1" hidden="1" customWidth="1"/>
    <col min="6667" max="6667" width="17.7109375" style="1" customWidth="1"/>
    <col min="6668" max="6668" width="3.42578125" style="1" customWidth="1"/>
    <col min="6669" max="6669" width="0" style="1" hidden="1" customWidth="1"/>
    <col min="6670" max="6670" width="23.7109375" style="1" customWidth="1"/>
    <col min="6671" max="6671" width="10" style="1" customWidth="1"/>
    <col min="6672" max="6672" width="0" style="1" hidden="1" customWidth="1"/>
    <col min="6673" max="6674" width="14.7109375" style="1" customWidth="1"/>
    <col min="6675" max="6675" width="12.85546875" style="1" customWidth="1"/>
    <col min="6676" max="6676" width="3.28515625" style="1" customWidth="1"/>
    <col min="6677" max="6677" width="30.28515625" style="1" customWidth="1"/>
    <col min="6678" max="6678" width="5" style="1" customWidth="1"/>
    <col min="6679" max="6679" width="0" style="1" hidden="1" customWidth="1"/>
    <col min="6680" max="6680" width="14.28515625" style="1" customWidth="1"/>
    <col min="6681" max="6681" width="5.7109375" style="1" customWidth="1"/>
    <col min="6682" max="6682" width="0" style="1" hidden="1" customWidth="1"/>
    <col min="6683" max="6683" width="17.28515625" style="1" customWidth="1"/>
    <col min="6684" max="6684" width="12.7109375" style="1" customWidth="1"/>
    <col min="6685" max="6685" width="0" style="1" hidden="1" customWidth="1"/>
    <col min="6686" max="6686" width="5.28515625" style="1" customWidth="1"/>
    <col min="6687" max="6687" width="0" style="1" hidden="1" customWidth="1"/>
    <col min="6688" max="6688" width="17" style="1" customWidth="1"/>
    <col min="6689" max="6689" width="6.28515625" style="1" customWidth="1"/>
    <col min="6690" max="6690" width="0" style="1" hidden="1" customWidth="1"/>
    <col min="6691" max="6691" width="14.28515625" style="1" customWidth="1"/>
    <col min="6692" max="6692" width="7.5703125" style="1" customWidth="1"/>
    <col min="6693" max="6693" width="0" style="1" hidden="1" customWidth="1"/>
    <col min="6694" max="6695" width="14.28515625" style="1" customWidth="1"/>
    <col min="6696" max="6696" width="20.85546875" style="1" customWidth="1"/>
    <col min="6697" max="6697" width="14.42578125" style="1" customWidth="1"/>
    <col min="6698" max="6698" width="15" style="1" customWidth="1"/>
    <col min="6699" max="6699" width="2.7109375" style="1" customWidth="1"/>
    <col min="6700" max="6700" width="11.7109375" style="1" customWidth="1"/>
    <col min="6701" max="6701" width="11.5703125" style="1" customWidth="1"/>
    <col min="6702" max="6702" width="2.28515625" style="1" customWidth="1"/>
    <col min="6703" max="6703" width="41" style="1" customWidth="1"/>
    <col min="6704" max="6704" width="14.28515625" style="1" customWidth="1"/>
    <col min="6705" max="6706" width="11.5703125" style="1" customWidth="1"/>
    <col min="6707" max="6707" width="21.85546875" style="1" customWidth="1"/>
    <col min="6708" max="6899" width="11.42578125" style="1"/>
    <col min="6900" max="6900" width="21.85546875" style="1" customWidth="1"/>
    <col min="6901" max="6901" width="13.85546875" style="1" customWidth="1"/>
    <col min="6902" max="6902" width="38.7109375" style="1" customWidth="1"/>
    <col min="6903" max="6903" width="3" style="1" bestFit="1" customWidth="1"/>
    <col min="6904" max="6904" width="32.28515625" style="1" customWidth="1"/>
    <col min="6905" max="6905" width="46.28515625" style="1" customWidth="1"/>
    <col min="6906" max="6906" width="19" style="1" customWidth="1"/>
    <col min="6907" max="6907" width="0" style="1" hidden="1" customWidth="1"/>
    <col min="6908" max="6908" width="17.7109375" style="1" customWidth="1"/>
    <col min="6909" max="6909" width="0" style="1" hidden="1" customWidth="1"/>
    <col min="6910" max="6910" width="22.28515625" style="1" customWidth="1"/>
    <col min="6911" max="6911" width="5.28515625" style="1" customWidth="1"/>
    <col min="6912" max="6912" width="36.28515625" style="1" customWidth="1"/>
    <col min="6913" max="6913" width="5.7109375" style="1" customWidth="1"/>
    <col min="6914" max="6914" width="0" style="1" hidden="1" customWidth="1"/>
    <col min="6915" max="6915" width="20.7109375" style="1" customWidth="1"/>
    <col min="6916" max="6916" width="4.85546875" style="1" customWidth="1"/>
    <col min="6917" max="6917" width="0" style="1" hidden="1" customWidth="1"/>
    <col min="6918" max="6918" width="24.7109375" style="1" customWidth="1"/>
    <col min="6919" max="6919" width="12.28515625" style="1" customWidth="1"/>
    <col min="6920" max="6920" width="0" style="1" hidden="1" customWidth="1"/>
    <col min="6921" max="6921" width="3.42578125" style="1" customWidth="1"/>
    <col min="6922" max="6922" width="0" style="1" hidden="1" customWidth="1"/>
    <col min="6923" max="6923" width="17.7109375" style="1" customWidth="1"/>
    <col min="6924" max="6924" width="3.42578125" style="1" customWidth="1"/>
    <col min="6925" max="6925" width="0" style="1" hidden="1" customWidth="1"/>
    <col min="6926" max="6926" width="23.7109375" style="1" customWidth="1"/>
    <col min="6927" max="6927" width="10" style="1" customWidth="1"/>
    <col min="6928" max="6928" width="0" style="1" hidden="1" customWidth="1"/>
    <col min="6929" max="6930" width="14.7109375" style="1" customWidth="1"/>
    <col min="6931" max="6931" width="12.85546875" style="1" customWidth="1"/>
    <col min="6932" max="6932" width="3.28515625" style="1" customWidth="1"/>
    <col min="6933" max="6933" width="30.28515625" style="1" customWidth="1"/>
    <col min="6934" max="6934" width="5" style="1" customWidth="1"/>
    <col min="6935" max="6935" width="0" style="1" hidden="1" customWidth="1"/>
    <col min="6936" max="6936" width="14.28515625" style="1" customWidth="1"/>
    <col min="6937" max="6937" width="5.7109375" style="1" customWidth="1"/>
    <col min="6938" max="6938" width="0" style="1" hidden="1" customWidth="1"/>
    <col min="6939" max="6939" width="17.28515625" style="1" customWidth="1"/>
    <col min="6940" max="6940" width="12.7109375" style="1" customWidth="1"/>
    <col min="6941" max="6941" width="0" style="1" hidden="1" customWidth="1"/>
    <col min="6942" max="6942" width="5.28515625" style="1" customWidth="1"/>
    <col min="6943" max="6943" width="0" style="1" hidden="1" customWidth="1"/>
    <col min="6944" max="6944" width="17" style="1" customWidth="1"/>
    <col min="6945" max="6945" width="6.28515625" style="1" customWidth="1"/>
    <col min="6946" max="6946" width="0" style="1" hidden="1" customWidth="1"/>
    <col min="6947" max="6947" width="14.28515625" style="1" customWidth="1"/>
    <col min="6948" max="6948" width="7.5703125" style="1" customWidth="1"/>
    <col min="6949" max="6949" width="0" style="1" hidden="1" customWidth="1"/>
    <col min="6950" max="6951" width="14.28515625" style="1" customWidth="1"/>
    <col min="6952" max="6952" width="20.85546875" style="1" customWidth="1"/>
    <col min="6953" max="6953" width="14.42578125" style="1" customWidth="1"/>
    <col min="6954" max="6954" width="15" style="1" customWidth="1"/>
    <col min="6955" max="6955" width="2.7109375" style="1" customWidth="1"/>
    <col min="6956" max="6956" width="11.7109375" style="1" customWidth="1"/>
    <col min="6957" max="6957" width="11.5703125" style="1" customWidth="1"/>
    <col min="6958" max="6958" width="2.28515625" style="1" customWidth="1"/>
    <col min="6959" max="6959" width="41" style="1" customWidth="1"/>
    <col min="6960" max="6960" width="14.28515625" style="1" customWidth="1"/>
    <col min="6961" max="6962" width="11.5703125" style="1" customWidth="1"/>
    <col min="6963" max="6963" width="21.85546875" style="1" customWidth="1"/>
    <col min="6964" max="7155" width="11.42578125" style="1"/>
    <col min="7156" max="7156" width="21.85546875" style="1" customWidth="1"/>
    <col min="7157" max="7157" width="13.85546875" style="1" customWidth="1"/>
    <col min="7158" max="7158" width="38.7109375" style="1" customWidth="1"/>
    <col min="7159" max="7159" width="3" style="1" bestFit="1" customWidth="1"/>
    <col min="7160" max="7160" width="32.28515625" style="1" customWidth="1"/>
    <col min="7161" max="7161" width="46.28515625" style="1" customWidth="1"/>
    <col min="7162" max="7162" width="19" style="1" customWidth="1"/>
    <col min="7163" max="7163" width="0" style="1" hidden="1" customWidth="1"/>
    <col min="7164" max="7164" width="17.7109375" style="1" customWidth="1"/>
    <col min="7165" max="7165" width="0" style="1" hidden="1" customWidth="1"/>
    <col min="7166" max="7166" width="22.28515625" style="1" customWidth="1"/>
    <col min="7167" max="7167" width="5.28515625" style="1" customWidth="1"/>
    <col min="7168" max="7168" width="36.28515625" style="1" customWidth="1"/>
    <col min="7169" max="7169" width="5.7109375" style="1" customWidth="1"/>
    <col min="7170" max="7170" width="0" style="1" hidden="1" customWidth="1"/>
    <col min="7171" max="7171" width="20.7109375" style="1" customWidth="1"/>
    <col min="7172" max="7172" width="4.85546875" style="1" customWidth="1"/>
    <col min="7173" max="7173" width="0" style="1" hidden="1" customWidth="1"/>
    <col min="7174" max="7174" width="24.7109375" style="1" customWidth="1"/>
    <col min="7175" max="7175" width="12.28515625" style="1" customWidth="1"/>
    <col min="7176" max="7176" width="0" style="1" hidden="1" customWidth="1"/>
    <col min="7177" max="7177" width="3.42578125" style="1" customWidth="1"/>
    <col min="7178" max="7178" width="0" style="1" hidden="1" customWidth="1"/>
    <col min="7179" max="7179" width="17.7109375" style="1" customWidth="1"/>
    <col min="7180" max="7180" width="3.42578125" style="1" customWidth="1"/>
    <col min="7181" max="7181" width="0" style="1" hidden="1" customWidth="1"/>
    <col min="7182" max="7182" width="23.7109375" style="1" customWidth="1"/>
    <col min="7183" max="7183" width="10" style="1" customWidth="1"/>
    <col min="7184" max="7184" width="0" style="1" hidden="1" customWidth="1"/>
    <col min="7185" max="7186" width="14.7109375" style="1" customWidth="1"/>
    <col min="7187" max="7187" width="12.85546875" style="1" customWidth="1"/>
    <col min="7188" max="7188" width="3.28515625" style="1" customWidth="1"/>
    <col min="7189" max="7189" width="30.28515625" style="1" customWidth="1"/>
    <col min="7190" max="7190" width="5" style="1" customWidth="1"/>
    <col min="7191" max="7191" width="0" style="1" hidden="1" customWidth="1"/>
    <col min="7192" max="7192" width="14.28515625" style="1" customWidth="1"/>
    <col min="7193" max="7193" width="5.7109375" style="1" customWidth="1"/>
    <col min="7194" max="7194" width="0" style="1" hidden="1" customWidth="1"/>
    <col min="7195" max="7195" width="17.28515625" style="1" customWidth="1"/>
    <col min="7196" max="7196" width="12.7109375" style="1" customWidth="1"/>
    <col min="7197" max="7197" width="0" style="1" hidden="1" customWidth="1"/>
    <col min="7198" max="7198" width="5.28515625" style="1" customWidth="1"/>
    <col min="7199" max="7199" width="0" style="1" hidden="1" customWidth="1"/>
    <col min="7200" max="7200" width="17" style="1" customWidth="1"/>
    <col min="7201" max="7201" width="6.28515625" style="1" customWidth="1"/>
    <col min="7202" max="7202" width="0" style="1" hidden="1" customWidth="1"/>
    <col min="7203" max="7203" width="14.28515625" style="1" customWidth="1"/>
    <col min="7204" max="7204" width="7.5703125" style="1" customWidth="1"/>
    <col min="7205" max="7205" width="0" style="1" hidden="1" customWidth="1"/>
    <col min="7206" max="7207" width="14.28515625" style="1" customWidth="1"/>
    <col min="7208" max="7208" width="20.85546875" style="1" customWidth="1"/>
    <col min="7209" max="7209" width="14.42578125" style="1" customWidth="1"/>
    <col min="7210" max="7210" width="15" style="1" customWidth="1"/>
    <col min="7211" max="7211" width="2.7109375" style="1" customWidth="1"/>
    <col min="7212" max="7212" width="11.7109375" style="1" customWidth="1"/>
    <col min="7213" max="7213" width="11.5703125" style="1" customWidth="1"/>
    <col min="7214" max="7214" width="2.28515625" style="1" customWidth="1"/>
    <col min="7215" max="7215" width="41" style="1" customWidth="1"/>
    <col min="7216" max="7216" width="14.28515625" style="1" customWidth="1"/>
    <col min="7217" max="7218" width="11.5703125" style="1" customWidth="1"/>
    <col min="7219" max="7219" width="21.85546875" style="1" customWidth="1"/>
    <col min="7220" max="7411" width="11.42578125" style="1"/>
    <col min="7412" max="7412" width="21.85546875" style="1" customWidth="1"/>
    <col min="7413" max="7413" width="13.85546875" style="1" customWidth="1"/>
    <col min="7414" max="7414" width="38.7109375" style="1" customWidth="1"/>
    <col min="7415" max="7415" width="3" style="1" bestFit="1" customWidth="1"/>
    <col min="7416" max="7416" width="32.28515625" style="1" customWidth="1"/>
    <col min="7417" max="7417" width="46.28515625" style="1" customWidth="1"/>
    <col min="7418" max="7418" width="19" style="1" customWidth="1"/>
    <col min="7419" max="7419" width="0" style="1" hidden="1" customWidth="1"/>
    <col min="7420" max="7420" width="17.7109375" style="1" customWidth="1"/>
    <col min="7421" max="7421" width="0" style="1" hidden="1" customWidth="1"/>
    <col min="7422" max="7422" width="22.28515625" style="1" customWidth="1"/>
    <col min="7423" max="7423" width="5.28515625" style="1" customWidth="1"/>
    <col min="7424" max="7424" width="36.28515625" style="1" customWidth="1"/>
    <col min="7425" max="7425" width="5.7109375" style="1" customWidth="1"/>
    <col min="7426" max="7426" width="0" style="1" hidden="1" customWidth="1"/>
    <col min="7427" max="7427" width="20.7109375" style="1" customWidth="1"/>
    <col min="7428" max="7428" width="4.85546875" style="1" customWidth="1"/>
    <col min="7429" max="7429" width="0" style="1" hidden="1" customWidth="1"/>
    <col min="7430" max="7430" width="24.7109375" style="1" customWidth="1"/>
    <col min="7431" max="7431" width="12.28515625" style="1" customWidth="1"/>
    <col min="7432" max="7432" width="0" style="1" hidden="1" customWidth="1"/>
    <col min="7433" max="7433" width="3.42578125" style="1" customWidth="1"/>
    <col min="7434" max="7434" width="0" style="1" hidden="1" customWidth="1"/>
    <col min="7435" max="7435" width="17.7109375" style="1" customWidth="1"/>
    <col min="7436" max="7436" width="3.42578125" style="1" customWidth="1"/>
    <col min="7437" max="7437" width="0" style="1" hidden="1" customWidth="1"/>
    <col min="7438" max="7438" width="23.7109375" style="1" customWidth="1"/>
    <col min="7439" max="7439" width="10" style="1" customWidth="1"/>
    <col min="7440" max="7440" width="0" style="1" hidden="1" customWidth="1"/>
    <col min="7441" max="7442" width="14.7109375" style="1" customWidth="1"/>
    <col min="7443" max="7443" width="12.85546875" style="1" customWidth="1"/>
    <col min="7444" max="7444" width="3.28515625" style="1" customWidth="1"/>
    <col min="7445" max="7445" width="30.28515625" style="1" customWidth="1"/>
    <col min="7446" max="7446" width="5" style="1" customWidth="1"/>
    <col min="7447" max="7447" width="0" style="1" hidden="1" customWidth="1"/>
    <col min="7448" max="7448" width="14.28515625" style="1" customWidth="1"/>
    <col min="7449" max="7449" width="5.7109375" style="1" customWidth="1"/>
    <col min="7450" max="7450" width="0" style="1" hidden="1" customWidth="1"/>
    <col min="7451" max="7451" width="17.28515625" style="1" customWidth="1"/>
    <col min="7452" max="7452" width="12.7109375" style="1" customWidth="1"/>
    <col min="7453" max="7453" width="0" style="1" hidden="1" customWidth="1"/>
    <col min="7454" max="7454" width="5.28515625" style="1" customWidth="1"/>
    <col min="7455" max="7455" width="0" style="1" hidden="1" customWidth="1"/>
    <col min="7456" max="7456" width="17" style="1" customWidth="1"/>
    <col min="7457" max="7457" width="6.28515625" style="1" customWidth="1"/>
    <col min="7458" max="7458" width="0" style="1" hidden="1" customWidth="1"/>
    <col min="7459" max="7459" width="14.28515625" style="1" customWidth="1"/>
    <col min="7460" max="7460" width="7.5703125" style="1" customWidth="1"/>
    <col min="7461" max="7461" width="0" style="1" hidden="1" customWidth="1"/>
    <col min="7462" max="7463" width="14.28515625" style="1" customWidth="1"/>
    <col min="7464" max="7464" width="20.85546875" style="1" customWidth="1"/>
    <col min="7465" max="7465" width="14.42578125" style="1" customWidth="1"/>
    <col min="7466" max="7466" width="15" style="1" customWidth="1"/>
    <col min="7467" max="7467" width="2.7109375" style="1" customWidth="1"/>
    <col min="7468" max="7468" width="11.7109375" style="1" customWidth="1"/>
    <col min="7469" max="7469" width="11.5703125" style="1" customWidth="1"/>
    <col min="7470" max="7470" width="2.28515625" style="1" customWidth="1"/>
    <col min="7471" max="7471" width="41" style="1" customWidth="1"/>
    <col min="7472" max="7472" width="14.28515625" style="1" customWidth="1"/>
    <col min="7473" max="7474" width="11.5703125" style="1" customWidth="1"/>
    <col min="7475" max="7475" width="21.85546875" style="1" customWidth="1"/>
    <col min="7476" max="7667" width="11.42578125" style="1"/>
    <col min="7668" max="7668" width="21.85546875" style="1" customWidth="1"/>
    <col min="7669" max="7669" width="13.85546875" style="1" customWidth="1"/>
    <col min="7670" max="7670" width="38.7109375" style="1" customWidth="1"/>
    <col min="7671" max="7671" width="3" style="1" bestFit="1" customWidth="1"/>
    <col min="7672" max="7672" width="32.28515625" style="1" customWidth="1"/>
    <col min="7673" max="7673" width="46.28515625" style="1" customWidth="1"/>
    <col min="7674" max="7674" width="19" style="1" customWidth="1"/>
    <col min="7675" max="7675" width="0" style="1" hidden="1" customWidth="1"/>
    <col min="7676" max="7676" width="17.7109375" style="1" customWidth="1"/>
    <col min="7677" max="7677" width="0" style="1" hidden="1" customWidth="1"/>
    <col min="7678" max="7678" width="22.28515625" style="1" customWidth="1"/>
    <col min="7679" max="7679" width="5.28515625" style="1" customWidth="1"/>
    <col min="7680" max="7680" width="36.28515625" style="1" customWidth="1"/>
    <col min="7681" max="7681" width="5.7109375" style="1" customWidth="1"/>
    <col min="7682" max="7682" width="0" style="1" hidden="1" customWidth="1"/>
    <col min="7683" max="7683" width="20.7109375" style="1" customWidth="1"/>
    <col min="7684" max="7684" width="4.85546875" style="1" customWidth="1"/>
    <col min="7685" max="7685" width="0" style="1" hidden="1" customWidth="1"/>
    <col min="7686" max="7686" width="24.7109375" style="1" customWidth="1"/>
    <col min="7687" max="7687" width="12.28515625" style="1" customWidth="1"/>
    <col min="7688" max="7688" width="0" style="1" hidden="1" customWidth="1"/>
    <col min="7689" max="7689" width="3.42578125" style="1" customWidth="1"/>
    <col min="7690" max="7690" width="0" style="1" hidden="1" customWidth="1"/>
    <col min="7691" max="7691" width="17.7109375" style="1" customWidth="1"/>
    <col min="7692" max="7692" width="3.42578125" style="1" customWidth="1"/>
    <col min="7693" max="7693" width="0" style="1" hidden="1" customWidth="1"/>
    <col min="7694" max="7694" width="23.7109375" style="1" customWidth="1"/>
    <col min="7695" max="7695" width="10" style="1" customWidth="1"/>
    <col min="7696" max="7696" width="0" style="1" hidden="1" customWidth="1"/>
    <col min="7697" max="7698" width="14.7109375" style="1" customWidth="1"/>
    <col min="7699" max="7699" width="12.85546875" style="1" customWidth="1"/>
    <col min="7700" max="7700" width="3.28515625" style="1" customWidth="1"/>
    <col min="7701" max="7701" width="30.28515625" style="1" customWidth="1"/>
    <col min="7702" max="7702" width="5" style="1" customWidth="1"/>
    <col min="7703" max="7703" width="0" style="1" hidden="1" customWidth="1"/>
    <col min="7704" max="7704" width="14.28515625" style="1" customWidth="1"/>
    <col min="7705" max="7705" width="5.7109375" style="1" customWidth="1"/>
    <col min="7706" max="7706" width="0" style="1" hidden="1" customWidth="1"/>
    <col min="7707" max="7707" width="17.28515625" style="1" customWidth="1"/>
    <col min="7708" max="7708" width="12.7109375" style="1" customWidth="1"/>
    <col min="7709" max="7709" width="0" style="1" hidden="1" customWidth="1"/>
    <col min="7710" max="7710" width="5.28515625" style="1" customWidth="1"/>
    <col min="7711" max="7711" width="0" style="1" hidden="1" customWidth="1"/>
    <col min="7712" max="7712" width="17" style="1" customWidth="1"/>
    <col min="7713" max="7713" width="6.28515625" style="1" customWidth="1"/>
    <col min="7714" max="7714" width="0" style="1" hidden="1" customWidth="1"/>
    <col min="7715" max="7715" width="14.28515625" style="1" customWidth="1"/>
    <col min="7716" max="7716" width="7.5703125" style="1" customWidth="1"/>
    <col min="7717" max="7717" width="0" style="1" hidden="1" customWidth="1"/>
    <col min="7718" max="7719" width="14.28515625" style="1" customWidth="1"/>
    <col min="7720" max="7720" width="20.85546875" style="1" customWidth="1"/>
    <col min="7721" max="7721" width="14.42578125" style="1" customWidth="1"/>
    <col min="7722" max="7722" width="15" style="1" customWidth="1"/>
    <col min="7723" max="7723" width="2.7109375" style="1" customWidth="1"/>
    <col min="7724" max="7724" width="11.7109375" style="1" customWidth="1"/>
    <col min="7725" max="7725" width="11.5703125" style="1" customWidth="1"/>
    <col min="7726" max="7726" width="2.28515625" style="1" customWidth="1"/>
    <col min="7727" max="7727" width="41" style="1" customWidth="1"/>
    <col min="7728" max="7728" width="14.28515625" style="1" customWidth="1"/>
    <col min="7729" max="7730" width="11.5703125" style="1" customWidth="1"/>
    <col min="7731" max="7731" width="21.85546875" style="1" customWidth="1"/>
    <col min="7732" max="7923" width="11.42578125" style="1"/>
    <col min="7924" max="7924" width="21.85546875" style="1" customWidth="1"/>
    <col min="7925" max="7925" width="13.85546875" style="1" customWidth="1"/>
    <col min="7926" max="7926" width="38.7109375" style="1" customWidth="1"/>
    <col min="7927" max="7927" width="3" style="1" bestFit="1" customWidth="1"/>
    <col min="7928" max="7928" width="32.28515625" style="1" customWidth="1"/>
    <col min="7929" max="7929" width="46.28515625" style="1" customWidth="1"/>
    <col min="7930" max="7930" width="19" style="1" customWidth="1"/>
    <col min="7931" max="7931" width="0" style="1" hidden="1" customWidth="1"/>
    <col min="7932" max="7932" width="17.7109375" style="1" customWidth="1"/>
    <col min="7933" max="7933" width="0" style="1" hidden="1" customWidth="1"/>
    <col min="7934" max="7934" width="22.28515625" style="1" customWidth="1"/>
    <col min="7935" max="7935" width="5.28515625" style="1" customWidth="1"/>
    <col min="7936" max="7936" width="36.28515625" style="1" customWidth="1"/>
    <col min="7937" max="7937" width="5.7109375" style="1" customWidth="1"/>
    <col min="7938" max="7938" width="0" style="1" hidden="1" customWidth="1"/>
    <col min="7939" max="7939" width="20.7109375" style="1" customWidth="1"/>
    <col min="7940" max="7940" width="4.85546875" style="1" customWidth="1"/>
    <col min="7941" max="7941" width="0" style="1" hidden="1" customWidth="1"/>
    <col min="7942" max="7942" width="24.7109375" style="1" customWidth="1"/>
    <col min="7943" max="7943" width="12.28515625" style="1" customWidth="1"/>
    <col min="7944" max="7944" width="0" style="1" hidden="1" customWidth="1"/>
    <col min="7945" max="7945" width="3.42578125" style="1" customWidth="1"/>
    <col min="7946" max="7946" width="0" style="1" hidden="1" customWidth="1"/>
    <col min="7947" max="7947" width="17.7109375" style="1" customWidth="1"/>
    <col min="7948" max="7948" width="3.42578125" style="1" customWidth="1"/>
    <col min="7949" max="7949" width="0" style="1" hidden="1" customWidth="1"/>
    <col min="7950" max="7950" width="23.7109375" style="1" customWidth="1"/>
    <col min="7951" max="7951" width="10" style="1" customWidth="1"/>
    <col min="7952" max="7952" width="0" style="1" hidden="1" customWidth="1"/>
    <col min="7953" max="7954" width="14.7109375" style="1" customWidth="1"/>
    <col min="7955" max="7955" width="12.85546875" style="1" customWidth="1"/>
    <col min="7956" max="7956" width="3.28515625" style="1" customWidth="1"/>
    <col min="7957" max="7957" width="30.28515625" style="1" customWidth="1"/>
    <col min="7958" max="7958" width="5" style="1" customWidth="1"/>
    <col min="7959" max="7959" width="0" style="1" hidden="1" customWidth="1"/>
    <col min="7960" max="7960" width="14.28515625" style="1" customWidth="1"/>
    <col min="7961" max="7961" width="5.7109375" style="1" customWidth="1"/>
    <col min="7962" max="7962" width="0" style="1" hidden="1" customWidth="1"/>
    <col min="7963" max="7963" width="17.28515625" style="1" customWidth="1"/>
    <col min="7964" max="7964" width="12.7109375" style="1" customWidth="1"/>
    <col min="7965" max="7965" width="0" style="1" hidden="1" customWidth="1"/>
    <col min="7966" max="7966" width="5.28515625" style="1" customWidth="1"/>
    <col min="7967" max="7967" width="0" style="1" hidden="1" customWidth="1"/>
    <col min="7968" max="7968" width="17" style="1" customWidth="1"/>
    <col min="7969" max="7969" width="6.28515625" style="1" customWidth="1"/>
    <col min="7970" max="7970" width="0" style="1" hidden="1" customWidth="1"/>
    <col min="7971" max="7971" width="14.28515625" style="1" customWidth="1"/>
    <col min="7972" max="7972" width="7.5703125" style="1" customWidth="1"/>
    <col min="7973" max="7973" width="0" style="1" hidden="1" customWidth="1"/>
    <col min="7974" max="7975" width="14.28515625" style="1" customWidth="1"/>
    <col min="7976" max="7976" width="20.85546875" style="1" customWidth="1"/>
    <col min="7977" max="7977" width="14.42578125" style="1" customWidth="1"/>
    <col min="7978" max="7978" width="15" style="1" customWidth="1"/>
    <col min="7979" max="7979" width="2.7109375" style="1" customWidth="1"/>
    <col min="7980" max="7980" width="11.7109375" style="1" customWidth="1"/>
    <col min="7981" max="7981" width="11.5703125" style="1" customWidth="1"/>
    <col min="7982" max="7982" width="2.28515625" style="1" customWidth="1"/>
    <col min="7983" max="7983" width="41" style="1" customWidth="1"/>
    <col min="7984" max="7984" width="14.28515625" style="1" customWidth="1"/>
    <col min="7985" max="7986" width="11.5703125" style="1" customWidth="1"/>
    <col min="7987" max="7987" width="21.85546875" style="1" customWidth="1"/>
    <col min="7988" max="8179" width="11.42578125" style="1"/>
    <col min="8180" max="8180" width="21.85546875" style="1" customWidth="1"/>
    <col min="8181" max="8181" width="13.85546875" style="1" customWidth="1"/>
    <col min="8182" max="8182" width="38.7109375" style="1" customWidth="1"/>
    <col min="8183" max="8183" width="3" style="1" bestFit="1" customWidth="1"/>
    <col min="8184" max="8184" width="32.28515625" style="1" customWidth="1"/>
    <col min="8185" max="8185" width="46.28515625" style="1" customWidth="1"/>
    <col min="8186" max="8186" width="19" style="1" customWidth="1"/>
    <col min="8187" max="8187" width="0" style="1" hidden="1" customWidth="1"/>
    <col min="8188" max="8188" width="17.7109375" style="1" customWidth="1"/>
    <col min="8189" max="8189" width="0" style="1" hidden="1" customWidth="1"/>
    <col min="8190" max="8190" width="22.28515625" style="1" customWidth="1"/>
    <col min="8191" max="8191" width="5.28515625" style="1" customWidth="1"/>
    <col min="8192" max="8192" width="36.28515625" style="1" customWidth="1"/>
    <col min="8193" max="8193" width="5.7109375" style="1" customWidth="1"/>
    <col min="8194" max="8194" width="0" style="1" hidden="1" customWidth="1"/>
    <col min="8195" max="8195" width="20.7109375" style="1" customWidth="1"/>
    <col min="8196" max="8196" width="4.85546875" style="1" customWidth="1"/>
    <col min="8197" max="8197" width="0" style="1" hidden="1" customWidth="1"/>
    <col min="8198" max="8198" width="24.7109375" style="1" customWidth="1"/>
    <col min="8199" max="8199" width="12.28515625" style="1" customWidth="1"/>
    <col min="8200" max="8200" width="0" style="1" hidden="1" customWidth="1"/>
    <col min="8201" max="8201" width="3.42578125" style="1" customWidth="1"/>
    <col min="8202" max="8202" width="0" style="1" hidden="1" customWidth="1"/>
    <col min="8203" max="8203" width="17.7109375" style="1" customWidth="1"/>
    <col min="8204" max="8204" width="3.42578125" style="1" customWidth="1"/>
    <col min="8205" max="8205" width="0" style="1" hidden="1" customWidth="1"/>
    <col min="8206" max="8206" width="23.7109375" style="1" customWidth="1"/>
    <col min="8207" max="8207" width="10" style="1" customWidth="1"/>
    <col min="8208" max="8208" width="0" style="1" hidden="1" customWidth="1"/>
    <col min="8209" max="8210" width="14.7109375" style="1" customWidth="1"/>
    <col min="8211" max="8211" width="12.85546875" style="1" customWidth="1"/>
    <col min="8212" max="8212" width="3.28515625" style="1" customWidth="1"/>
    <col min="8213" max="8213" width="30.28515625" style="1" customWidth="1"/>
    <col min="8214" max="8214" width="5" style="1" customWidth="1"/>
    <col min="8215" max="8215" width="0" style="1" hidden="1" customWidth="1"/>
    <col min="8216" max="8216" width="14.28515625" style="1" customWidth="1"/>
    <col min="8217" max="8217" width="5.7109375" style="1" customWidth="1"/>
    <col min="8218" max="8218" width="0" style="1" hidden="1" customWidth="1"/>
    <col min="8219" max="8219" width="17.28515625" style="1" customWidth="1"/>
    <col min="8220" max="8220" width="12.7109375" style="1" customWidth="1"/>
    <col min="8221" max="8221" width="0" style="1" hidden="1" customWidth="1"/>
    <col min="8222" max="8222" width="5.28515625" style="1" customWidth="1"/>
    <col min="8223" max="8223" width="0" style="1" hidden="1" customWidth="1"/>
    <col min="8224" max="8224" width="17" style="1" customWidth="1"/>
    <col min="8225" max="8225" width="6.28515625" style="1" customWidth="1"/>
    <col min="8226" max="8226" width="0" style="1" hidden="1" customWidth="1"/>
    <col min="8227" max="8227" width="14.28515625" style="1" customWidth="1"/>
    <col min="8228" max="8228" width="7.5703125" style="1" customWidth="1"/>
    <col min="8229" max="8229" width="0" style="1" hidden="1" customWidth="1"/>
    <col min="8230" max="8231" width="14.28515625" style="1" customWidth="1"/>
    <col min="8232" max="8232" width="20.85546875" style="1" customWidth="1"/>
    <col min="8233" max="8233" width="14.42578125" style="1" customWidth="1"/>
    <col min="8234" max="8234" width="15" style="1" customWidth="1"/>
    <col min="8235" max="8235" width="2.7109375" style="1" customWidth="1"/>
    <col min="8236" max="8236" width="11.7109375" style="1" customWidth="1"/>
    <col min="8237" max="8237" width="11.5703125" style="1" customWidth="1"/>
    <col min="8238" max="8238" width="2.28515625" style="1" customWidth="1"/>
    <col min="8239" max="8239" width="41" style="1" customWidth="1"/>
    <col min="8240" max="8240" width="14.28515625" style="1" customWidth="1"/>
    <col min="8241" max="8242" width="11.5703125" style="1" customWidth="1"/>
    <col min="8243" max="8243" width="21.85546875" style="1" customWidth="1"/>
    <col min="8244" max="8435" width="11.42578125" style="1"/>
    <col min="8436" max="8436" width="21.85546875" style="1" customWidth="1"/>
    <col min="8437" max="8437" width="13.85546875" style="1" customWidth="1"/>
    <col min="8438" max="8438" width="38.7109375" style="1" customWidth="1"/>
    <col min="8439" max="8439" width="3" style="1" bestFit="1" customWidth="1"/>
    <col min="8440" max="8440" width="32.28515625" style="1" customWidth="1"/>
    <col min="8441" max="8441" width="46.28515625" style="1" customWidth="1"/>
    <col min="8442" max="8442" width="19" style="1" customWidth="1"/>
    <col min="8443" max="8443" width="0" style="1" hidden="1" customWidth="1"/>
    <col min="8444" max="8444" width="17.7109375" style="1" customWidth="1"/>
    <col min="8445" max="8445" width="0" style="1" hidden="1" customWidth="1"/>
    <col min="8446" max="8446" width="22.28515625" style="1" customWidth="1"/>
    <col min="8447" max="8447" width="5.28515625" style="1" customWidth="1"/>
    <col min="8448" max="8448" width="36.28515625" style="1" customWidth="1"/>
    <col min="8449" max="8449" width="5.7109375" style="1" customWidth="1"/>
    <col min="8450" max="8450" width="0" style="1" hidden="1" customWidth="1"/>
    <col min="8451" max="8451" width="20.7109375" style="1" customWidth="1"/>
    <col min="8452" max="8452" width="4.85546875" style="1" customWidth="1"/>
    <col min="8453" max="8453" width="0" style="1" hidden="1" customWidth="1"/>
    <col min="8454" max="8454" width="24.7109375" style="1" customWidth="1"/>
    <col min="8455" max="8455" width="12.28515625" style="1" customWidth="1"/>
    <col min="8456" max="8456" width="0" style="1" hidden="1" customWidth="1"/>
    <col min="8457" max="8457" width="3.42578125" style="1" customWidth="1"/>
    <col min="8458" max="8458" width="0" style="1" hidden="1" customWidth="1"/>
    <col min="8459" max="8459" width="17.7109375" style="1" customWidth="1"/>
    <col min="8460" max="8460" width="3.42578125" style="1" customWidth="1"/>
    <col min="8461" max="8461" width="0" style="1" hidden="1" customWidth="1"/>
    <col min="8462" max="8462" width="23.7109375" style="1" customWidth="1"/>
    <col min="8463" max="8463" width="10" style="1" customWidth="1"/>
    <col min="8464" max="8464" width="0" style="1" hidden="1" customWidth="1"/>
    <col min="8465" max="8466" width="14.7109375" style="1" customWidth="1"/>
    <col min="8467" max="8467" width="12.85546875" style="1" customWidth="1"/>
    <col min="8468" max="8468" width="3.28515625" style="1" customWidth="1"/>
    <col min="8469" max="8469" width="30.28515625" style="1" customWidth="1"/>
    <col min="8470" max="8470" width="5" style="1" customWidth="1"/>
    <col min="8471" max="8471" width="0" style="1" hidden="1" customWidth="1"/>
    <col min="8472" max="8472" width="14.28515625" style="1" customWidth="1"/>
    <col min="8473" max="8473" width="5.7109375" style="1" customWidth="1"/>
    <col min="8474" max="8474" width="0" style="1" hidden="1" customWidth="1"/>
    <col min="8475" max="8475" width="17.28515625" style="1" customWidth="1"/>
    <col min="8476" max="8476" width="12.7109375" style="1" customWidth="1"/>
    <col min="8477" max="8477" width="0" style="1" hidden="1" customWidth="1"/>
    <col min="8478" max="8478" width="5.28515625" style="1" customWidth="1"/>
    <col min="8479" max="8479" width="0" style="1" hidden="1" customWidth="1"/>
    <col min="8480" max="8480" width="17" style="1" customWidth="1"/>
    <col min="8481" max="8481" width="6.28515625" style="1" customWidth="1"/>
    <col min="8482" max="8482" width="0" style="1" hidden="1" customWidth="1"/>
    <col min="8483" max="8483" width="14.28515625" style="1" customWidth="1"/>
    <col min="8484" max="8484" width="7.5703125" style="1" customWidth="1"/>
    <col min="8485" max="8485" width="0" style="1" hidden="1" customWidth="1"/>
    <col min="8486" max="8487" width="14.28515625" style="1" customWidth="1"/>
    <col min="8488" max="8488" width="20.85546875" style="1" customWidth="1"/>
    <col min="8489" max="8489" width="14.42578125" style="1" customWidth="1"/>
    <col min="8490" max="8490" width="15" style="1" customWidth="1"/>
    <col min="8491" max="8491" width="2.7109375" style="1" customWidth="1"/>
    <col min="8492" max="8492" width="11.7109375" style="1" customWidth="1"/>
    <col min="8493" max="8493" width="11.5703125" style="1" customWidth="1"/>
    <col min="8494" max="8494" width="2.28515625" style="1" customWidth="1"/>
    <col min="8495" max="8495" width="41" style="1" customWidth="1"/>
    <col min="8496" max="8496" width="14.28515625" style="1" customWidth="1"/>
    <col min="8497" max="8498" width="11.5703125" style="1" customWidth="1"/>
    <col min="8499" max="8499" width="21.85546875" style="1" customWidth="1"/>
    <col min="8500" max="8691" width="11.42578125" style="1"/>
    <col min="8692" max="8692" width="21.85546875" style="1" customWidth="1"/>
    <col min="8693" max="8693" width="13.85546875" style="1" customWidth="1"/>
    <col min="8694" max="8694" width="38.7109375" style="1" customWidth="1"/>
    <col min="8695" max="8695" width="3" style="1" bestFit="1" customWidth="1"/>
    <col min="8696" max="8696" width="32.28515625" style="1" customWidth="1"/>
    <col min="8697" max="8697" width="46.28515625" style="1" customWidth="1"/>
    <col min="8698" max="8698" width="19" style="1" customWidth="1"/>
    <col min="8699" max="8699" width="0" style="1" hidden="1" customWidth="1"/>
    <col min="8700" max="8700" width="17.7109375" style="1" customWidth="1"/>
    <col min="8701" max="8701" width="0" style="1" hidden="1" customWidth="1"/>
    <col min="8702" max="8702" width="22.28515625" style="1" customWidth="1"/>
    <col min="8703" max="8703" width="5.28515625" style="1" customWidth="1"/>
    <col min="8704" max="8704" width="36.28515625" style="1" customWidth="1"/>
    <col min="8705" max="8705" width="5.7109375" style="1" customWidth="1"/>
    <col min="8706" max="8706" width="0" style="1" hidden="1" customWidth="1"/>
    <col min="8707" max="8707" width="20.7109375" style="1" customWidth="1"/>
    <col min="8708" max="8708" width="4.85546875" style="1" customWidth="1"/>
    <col min="8709" max="8709" width="0" style="1" hidden="1" customWidth="1"/>
    <col min="8710" max="8710" width="24.7109375" style="1" customWidth="1"/>
    <col min="8711" max="8711" width="12.28515625" style="1" customWidth="1"/>
    <col min="8712" max="8712" width="0" style="1" hidden="1" customWidth="1"/>
    <col min="8713" max="8713" width="3.42578125" style="1" customWidth="1"/>
    <col min="8714" max="8714" width="0" style="1" hidden="1" customWidth="1"/>
    <col min="8715" max="8715" width="17.7109375" style="1" customWidth="1"/>
    <col min="8716" max="8716" width="3.42578125" style="1" customWidth="1"/>
    <col min="8717" max="8717" width="0" style="1" hidden="1" customWidth="1"/>
    <col min="8718" max="8718" width="23.7109375" style="1" customWidth="1"/>
    <col min="8719" max="8719" width="10" style="1" customWidth="1"/>
    <col min="8720" max="8720" width="0" style="1" hidden="1" customWidth="1"/>
    <col min="8721" max="8722" width="14.7109375" style="1" customWidth="1"/>
    <col min="8723" max="8723" width="12.85546875" style="1" customWidth="1"/>
    <col min="8724" max="8724" width="3.28515625" style="1" customWidth="1"/>
    <col min="8725" max="8725" width="30.28515625" style="1" customWidth="1"/>
    <col min="8726" max="8726" width="5" style="1" customWidth="1"/>
    <col min="8727" max="8727" width="0" style="1" hidden="1" customWidth="1"/>
    <col min="8728" max="8728" width="14.28515625" style="1" customWidth="1"/>
    <col min="8729" max="8729" width="5.7109375" style="1" customWidth="1"/>
    <col min="8730" max="8730" width="0" style="1" hidden="1" customWidth="1"/>
    <col min="8731" max="8731" width="17.28515625" style="1" customWidth="1"/>
    <col min="8732" max="8732" width="12.7109375" style="1" customWidth="1"/>
    <col min="8733" max="8733" width="0" style="1" hidden="1" customWidth="1"/>
    <col min="8734" max="8734" width="5.28515625" style="1" customWidth="1"/>
    <col min="8735" max="8735" width="0" style="1" hidden="1" customWidth="1"/>
    <col min="8736" max="8736" width="17" style="1" customWidth="1"/>
    <col min="8737" max="8737" width="6.28515625" style="1" customWidth="1"/>
    <col min="8738" max="8738" width="0" style="1" hidden="1" customWidth="1"/>
    <col min="8739" max="8739" width="14.28515625" style="1" customWidth="1"/>
    <col min="8740" max="8740" width="7.5703125" style="1" customWidth="1"/>
    <col min="8741" max="8741" width="0" style="1" hidden="1" customWidth="1"/>
    <col min="8742" max="8743" width="14.28515625" style="1" customWidth="1"/>
    <col min="8744" max="8744" width="20.85546875" style="1" customWidth="1"/>
    <col min="8745" max="8745" width="14.42578125" style="1" customWidth="1"/>
    <col min="8746" max="8746" width="15" style="1" customWidth="1"/>
    <col min="8747" max="8747" width="2.7109375" style="1" customWidth="1"/>
    <col min="8748" max="8748" width="11.7109375" style="1" customWidth="1"/>
    <col min="8749" max="8749" width="11.5703125" style="1" customWidth="1"/>
    <col min="8750" max="8750" width="2.28515625" style="1" customWidth="1"/>
    <col min="8751" max="8751" width="41" style="1" customWidth="1"/>
    <col min="8752" max="8752" width="14.28515625" style="1" customWidth="1"/>
    <col min="8753" max="8754" width="11.5703125" style="1" customWidth="1"/>
    <col min="8755" max="8755" width="21.85546875" style="1" customWidth="1"/>
    <col min="8756" max="8947" width="11.42578125" style="1"/>
    <col min="8948" max="8948" width="21.85546875" style="1" customWidth="1"/>
    <col min="8949" max="8949" width="13.85546875" style="1" customWidth="1"/>
    <col min="8950" max="8950" width="38.7109375" style="1" customWidth="1"/>
    <col min="8951" max="8951" width="3" style="1" bestFit="1" customWidth="1"/>
    <col min="8952" max="8952" width="32.28515625" style="1" customWidth="1"/>
    <col min="8953" max="8953" width="46.28515625" style="1" customWidth="1"/>
    <col min="8954" max="8954" width="19" style="1" customWidth="1"/>
    <col min="8955" max="8955" width="0" style="1" hidden="1" customWidth="1"/>
    <col min="8956" max="8956" width="17.7109375" style="1" customWidth="1"/>
    <col min="8957" max="8957" width="0" style="1" hidden="1" customWidth="1"/>
    <col min="8958" max="8958" width="22.28515625" style="1" customWidth="1"/>
    <col min="8959" max="8959" width="5.28515625" style="1" customWidth="1"/>
    <col min="8960" max="8960" width="36.28515625" style="1" customWidth="1"/>
    <col min="8961" max="8961" width="5.7109375" style="1" customWidth="1"/>
    <col min="8962" max="8962" width="0" style="1" hidden="1" customWidth="1"/>
    <col min="8963" max="8963" width="20.7109375" style="1" customWidth="1"/>
    <col min="8964" max="8964" width="4.85546875" style="1" customWidth="1"/>
    <col min="8965" max="8965" width="0" style="1" hidden="1" customWidth="1"/>
    <col min="8966" max="8966" width="24.7109375" style="1" customWidth="1"/>
    <col min="8967" max="8967" width="12.28515625" style="1" customWidth="1"/>
    <col min="8968" max="8968" width="0" style="1" hidden="1" customWidth="1"/>
    <col min="8969" max="8969" width="3.42578125" style="1" customWidth="1"/>
    <col min="8970" max="8970" width="0" style="1" hidden="1" customWidth="1"/>
    <col min="8971" max="8971" width="17.7109375" style="1" customWidth="1"/>
    <col min="8972" max="8972" width="3.42578125" style="1" customWidth="1"/>
    <col min="8973" max="8973" width="0" style="1" hidden="1" customWidth="1"/>
    <col min="8974" max="8974" width="23.7109375" style="1" customWidth="1"/>
    <col min="8975" max="8975" width="10" style="1" customWidth="1"/>
    <col min="8976" max="8976" width="0" style="1" hidden="1" customWidth="1"/>
    <col min="8977" max="8978" width="14.7109375" style="1" customWidth="1"/>
    <col min="8979" max="8979" width="12.85546875" style="1" customWidth="1"/>
    <col min="8980" max="8980" width="3.28515625" style="1" customWidth="1"/>
    <col min="8981" max="8981" width="30.28515625" style="1" customWidth="1"/>
    <col min="8982" max="8982" width="5" style="1" customWidth="1"/>
    <col min="8983" max="8983" width="0" style="1" hidden="1" customWidth="1"/>
    <col min="8984" max="8984" width="14.28515625" style="1" customWidth="1"/>
    <col min="8985" max="8985" width="5.7109375" style="1" customWidth="1"/>
    <col min="8986" max="8986" width="0" style="1" hidden="1" customWidth="1"/>
    <col min="8987" max="8987" width="17.28515625" style="1" customWidth="1"/>
    <col min="8988" max="8988" width="12.7109375" style="1" customWidth="1"/>
    <col min="8989" max="8989" width="0" style="1" hidden="1" customWidth="1"/>
    <col min="8990" max="8990" width="5.28515625" style="1" customWidth="1"/>
    <col min="8991" max="8991" width="0" style="1" hidden="1" customWidth="1"/>
    <col min="8992" max="8992" width="17" style="1" customWidth="1"/>
    <col min="8993" max="8993" width="6.28515625" style="1" customWidth="1"/>
    <col min="8994" max="8994" width="0" style="1" hidden="1" customWidth="1"/>
    <col min="8995" max="8995" width="14.28515625" style="1" customWidth="1"/>
    <col min="8996" max="8996" width="7.5703125" style="1" customWidth="1"/>
    <col min="8997" max="8997" width="0" style="1" hidden="1" customWidth="1"/>
    <col min="8998" max="8999" width="14.28515625" style="1" customWidth="1"/>
    <col min="9000" max="9000" width="20.85546875" style="1" customWidth="1"/>
    <col min="9001" max="9001" width="14.42578125" style="1" customWidth="1"/>
    <col min="9002" max="9002" width="15" style="1" customWidth="1"/>
    <col min="9003" max="9003" width="2.7109375" style="1" customWidth="1"/>
    <col min="9004" max="9004" width="11.7109375" style="1" customWidth="1"/>
    <col min="9005" max="9005" width="11.5703125" style="1" customWidth="1"/>
    <col min="9006" max="9006" width="2.28515625" style="1" customWidth="1"/>
    <col min="9007" max="9007" width="41" style="1" customWidth="1"/>
    <col min="9008" max="9008" width="14.28515625" style="1" customWidth="1"/>
    <col min="9009" max="9010" width="11.5703125" style="1" customWidth="1"/>
    <col min="9011" max="9011" width="21.85546875" style="1" customWidth="1"/>
    <col min="9012" max="9203" width="11.42578125" style="1"/>
    <col min="9204" max="9204" width="21.85546875" style="1" customWidth="1"/>
    <col min="9205" max="9205" width="13.85546875" style="1" customWidth="1"/>
    <col min="9206" max="9206" width="38.7109375" style="1" customWidth="1"/>
    <col min="9207" max="9207" width="3" style="1" bestFit="1" customWidth="1"/>
    <col min="9208" max="9208" width="32.28515625" style="1" customWidth="1"/>
    <col min="9209" max="9209" width="46.28515625" style="1" customWidth="1"/>
    <col min="9210" max="9210" width="19" style="1" customWidth="1"/>
    <col min="9211" max="9211" width="0" style="1" hidden="1" customWidth="1"/>
    <col min="9212" max="9212" width="17.7109375" style="1" customWidth="1"/>
    <col min="9213" max="9213" width="0" style="1" hidden="1" customWidth="1"/>
    <col min="9214" max="9214" width="22.28515625" style="1" customWidth="1"/>
    <col min="9215" max="9215" width="5.28515625" style="1" customWidth="1"/>
    <col min="9216" max="9216" width="36.28515625" style="1" customWidth="1"/>
    <col min="9217" max="9217" width="5.7109375" style="1" customWidth="1"/>
    <col min="9218" max="9218" width="0" style="1" hidden="1" customWidth="1"/>
    <col min="9219" max="9219" width="20.7109375" style="1" customWidth="1"/>
    <col min="9220" max="9220" width="4.85546875" style="1" customWidth="1"/>
    <col min="9221" max="9221" width="0" style="1" hidden="1" customWidth="1"/>
    <col min="9222" max="9222" width="24.7109375" style="1" customWidth="1"/>
    <col min="9223" max="9223" width="12.28515625" style="1" customWidth="1"/>
    <col min="9224" max="9224" width="0" style="1" hidden="1" customWidth="1"/>
    <col min="9225" max="9225" width="3.42578125" style="1" customWidth="1"/>
    <col min="9226" max="9226" width="0" style="1" hidden="1" customWidth="1"/>
    <col min="9227" max="9227" width="17.7109375" style="1" customWidth="1"/>
    <col min="9228" max="9228" width="3.42578125" style="1" customWidth="1"/>
    <col min="9229" max="9229" width="0" style="1" hidden="1" customWidth="1"/>
    <col min="9230" max="9230" width="23.7109375" style="1" customWidth="1"/>
    <col min="9231" max="9231" width="10" style="1" customWidth="1"/>
    <col min="9232" max="9232" width="0" style="1" hidden="1" customWidth="1"/>
    <col min="9233" max="9234" width="14.7109375" style="1" customWidth="1"/>
    <col min="9235" max="9235" width="12.85546875" style="1" customWidth="1"/>
    <col min="9236" max="9236" width="3.28515625" style="1" customWidth="1"/>
    <col min="9237" max="9237" width="30.28515625" style="1" customWidth="1"/>
    <col min="9238" max="9238" width="5" style="1" customWidth="1"/>
    <col min="9239" max="9239" width="0" style="1" hidden="1" customWidth="1"/>
    <col min="9240" max="9240" width="14.28515625" style="1" customWidth="1"/>
    <col min="9241" max="9241" width="5.7109375" style="1" customWidth="1"/>
    <col min="9242" max="9242" width="0" style="1" hidden="1" customWidth="1"/>
    <col min="9243" max="9243" width="17.28515625" style="1" customWidth="1"/>
    <col min="9244" max="9244" width="12.7109375" style="1" customWidth="1"/>
    <col min="9245" max="9245" width="0" style="1" hidden="1" customWidth="1"/>
    <col min="9246" max="9246" width="5.28515625" style="1" customWidth="1"/>
    <col min="9247" max="9247" width="0" style="1" hidden="1" customWidth="1"/>
    <col min="9248" max="9248" width="17" style="1" customWidth="1"/>
    <col min="9249" max="9249" width="6.28515625" style="1" customWidth="1"/>
    <col min="9250" max="9250" width="0" style="1" hidden="1" customWidth="1"/>
    <col min="9251" max="9251" width="14.28515625" style="1" customWidth="1"/>
    <col min="9252" max="9252" width="7.5703125" style="1" customWidth="1"/>
    <col min="9253" max="9253" width="0" style="1" hidden="1" customWidth="1"/>
    <col min="9254" max="9255" width="14.28515625" style="1" customWidth="1"/>
    <col min="9256" max="9256" width="20.85546875" style="1" customWidth="1"/>
    <col min="9257" max="9257" width="14.42578125" style="1" customWidth="1"/>
    <col min="9258" max="9258" width="15" style="1" customWidth="1"/>
    <col min="9259" max="9259" width="2.7109375" style="1" customWidth="1"/>
    <col min="9260" max="9260" width="11.7109375" style="1" customWidth="1"/>
    <col min="9261" max="9261" width="11.5703125" style="1" customWidth="1"/>
    <col min="9262" max="9262" width="2.28515625" style="1" customWidth="1"/>
    <col min="9263" max="9263" width="41" style="1" customWidth="1"/>
    <col min="9264" max="9264" width="14.28515625" style="1" customWidth="1"/>
    <col min="9265" max="9266" width="11.5703125" style="1" customWidth="1"/>
    <col min="9267" max="9267" width="21.85546875" style="1" customWidth="1"/>
    <col min="9268" max="9459" width="11.42578125" style="1"/>
    <col min="9460" max="9460" width="21.85546875" style="1" customWidth="1"/>
    <col min="9461" max="9461" width="13.85546875" style="1" customWidth="1"/>
    <col min="9462" max="9462" width="38.7109375" style="1" customWidth="1"/>
    <col min="9463" max="9463" width="3" style="1" bestFit="1" customWidth="1"/>
    <col min="9464" max="9464" width="32.28515625" style="1" customWidth="1"/>
    <col min="9465" max="9465" width="46.28515625" style="1" customWidth="1"/>
    <col min="9466" max="9466" width="19" style="1" customWidth="1"/>
    <col min="9467" max="9467" width="0" style="1" hidden="1" customWidth="1"/>
    <col min="9468" max="9468" width="17.7109375" style="1" customWidth="1"/>
    <col min="9469" max="9469" width="0" style="1" hidden="1" customWidth="1"/>
    <col min="9470" max="9470" width="22.28515625" style="1" customWidth="1"/>
    <col min="9471" max="9471" width="5.28515625" style="1" customWidth="1"/>
    <col min="9472" max="9472" width="36.28515625" style="1" customWidth="1"/>
    <col min="9473" max="9473" width="5.7109375" style="1" customWidth="1"/>
    <col min="9474" max="9474" width="0" style="1" hidden="1" customWidth="1"/>
    <col min="9475" max="9475" width="20.7109375" style="1" customWidth="1"/>
    <col min="9476" max="9476" width="4.85546875" style="1" customWidth="1"/>
    <col min="9477" max="9477" width="0" style="1" hidden="1" customWidth="1"/>
    <col min="9478" max="9478" width="24.7109375" style="1" customWidth="1"/>
    <col min="9479" max="9479" width="12.28515625" style="1" customWidth="1"/>
    <col min="9480" max="9480" width="0" style="1" hidden="1" customWidth="1"/>
    <col min="9481" max="9481" width="3.42578125" style="1" customWidth="1"/>
    <col min="9482" max="9482" width="0" style="1" hidden="1" customWidth="1"/>
    <col min="9483" max="9483" width="17.7109375" style="1" customWidth="1"/>
    <col min="9484" max="9484" width="3.42578125" style="1" customWidth="1"/>
    <col min="9485" max="9485" width="0" style="1" hidden="1" customWidth="1"/>
    <col min="9486" max="9486" width="23.7109375" style="1" customWidth="1"/>
    <col min="9487" max="9487" width="10" style="1" customWidth="1"/>
    <col min="9488" max="9488" width="0" style="1" hidden="1" customWidth="1"/>
    <col min="9489" max="9490" width="14.7109375" style="1" customWidth="1"/>
    <col min="9491" max="9491" width="12.85546875" style="1" customWidth="1"/>
    <col min="9492" max="9492" width="3.28515625" style="1" customWidth="1"/>
    <col min="9493" max="9493" width="30.28515625" style="1" customWidth="1"/>
    <col min="9494" max="9494" width="5" style="1" customWidth="1"/>
    <col min="9495" max="9495" width="0" style="1" hidden="1" customWidth="1"/>
    <col min="9496" max="9496" width="14.28515625" style="1" customWidth="1"/>
    <col min="9497" max="9497" width="5.7109375" style="1" customWidth="1"/>
    <col min="9498" max="9498" width="0" style="1" hidden="1" customWidth="1"/>
    <col min="9499" max="9499" width="17.28515625" style="1" customWidth="1"/>
    <col min="9500" max="9500" width="12.7109375" style="1" customWidth="1"/>
    <col min="9501" max="9501" width="0" style="1" hidden="1" customWidth="1"/>
    <col min="9502" max="9502" width="5.28515625" style="1" customWidth="1"/>
    <col min="9503" max="9503" width="0" style="1" hidden="1" customWidth="1"/>
    <col min="9504" max="9504" width="17" style="1" customWidth="1"/>
    <col min="9505" max="9505" width="6.28515625" style="1" customWidth="1"/>
    <col min="9506" max="9506" width="0" style="1" hidden="1" customWidth="1"/>
    <col min="9507" max="9507" width="14.28515625" style="1" customWidth="1"/>
    <col min="9508" max="9508" width="7.5703125" style="1" customWidth="1"/>
    <col min="9509" max="9509" width="0" style="1" hidden="1" customWidth="1"/>
    <col min="9510" max="9511" width="14.28515625" style="1" customWidth="1"/>
    <col min="9512" max="9512" width="20.85546875" style="1" customWidth="1"/>
    <col min="9513" max="9513" width="14.42578125" style="1" customWidth="1"/>
    <col min="9514" max="9514" width="15" style="1" customWidth="1"/>
    <col min="9515" max="9515" width="2.7109375" style="1" customWidth="1"/>
    <col min="9516" max="9516" width="11.7109375" style="1" customWidth="1"/>
    <col min="9517" max="9517" width="11.5703125" style="1" customWidth="1"/>
    <col min="9518" max="9518" width="2.28515625" style="1" customWidth="1"/>
    <col min="9519" max="9519" width="41" style="1" customWidth="1"/>
    <col min="9520" max="9520" width="14.28515625" style="1" customWidth="1"/>
    <col min="9521" max="9522" width="11.5703125" style="1" customWidth="1"/>
    <col min="9523" max="9523" width="21.85546875" style="1" customWidth="1"/>
    <col min="9524" max="9715" width="11.42578125" style="1"/>
    <col min="9716" max="9716" width="21.85546875" style="1" customWidth="1"/>
    <col min="9717" max="9717" width="13.85546875" style="1" customWidth="1"/>
    <col min="9718" max="9718" width="38.7109375" style="1" customWidth="1"/>
    <col min="9719" max="9719" width="3" style="1" bestFit="1" customWidth="1"/>
    <col min="9720" max="9720" width="32.28515625" style="1" customWidth="1"/>
    <col min="9721" max="9721" width="46.28515625" style="1" customWidth="1"/>
    <col min="9722" max="9722" width="19" style="1" customWidth="1"/>
    <col min="9723" max="9723" width="0" style="1" hidden="1" customWidth="1"/>
    <col min="9724" max="9724" width="17.7109375" style="1" customWidth="1"/>
    <col min="9725" max="9725" width="0" style="1" hidden="1" customWidth="1"/>
    <col min="9726" max="9726" width="22.28515625" style="1" customWidth="1"/>
    <col min="9727" max="9727" width="5.28515625" style="1" customWidth="1"/>
    <col min="9728" max="9728" width="36.28515625" style="1" customWidth="1"/>
    <col min="9729" max="9729" width="5.7109375" style="1" customWidth="1"/>
    <col min="9730" max="9730" width="0" style="1" hidden="1" customWidth="1"/>
    <col min="9731" max="9731" width="20.7109375" style="1" customWidth="1"/>
    <col min="9732" max="9732" width="4.85546875" style="1" customWidth="1"/>
    <col min="9733" max="9733" width="0" style="1" hidden="1" customWidth="1"/>
    <col min="9734" max="9734" width="24.7109375" style="1" customWidth="1"/>
    <col min="9735" max="9735" width="12.28515625" style="1" customWidth="1"/>
    <col min="9736" max="9736" width="0" style="1" hidden="1" customWidth="1"/>
    <col min="9737" max="9737" width="3.42578125" style="1" customWidth="1"/>
    <col min="9738" max="9738" width="0" style="1" hidden="1" customWidth="1"/>
    <col min="9739" max="9739" width="17.7109375" style="1" customWidth="1"/>
    <col min="9740" max="9740" width="3.42578125" style="1" customWidth="1"/>
    <col min="9741" max="9741" width="0" style="1" hidden="1" customWidth="1"/>
    <col min="9742" max="9742" width="23.7109375" style="1" customWidth="1"/>
    <col min="9743" max="9743" width="10" style="1" customWidth="1"/>
    <col min="9744" max="9744" width="0" style="1" hidden="1" customWidth="1"/>
    <col min="9745" max="9746" width="14.7109375" style="1" customWidth="1"/>
    <col min="9747" max="9747" width="12.85546875" style="1" customWidth="1"/>
    <col min="9748" max="9748" width="3.28515625" style="1" customWidth="1"/>
    <col min="9749" max="9749" width="30.28515625" style="1" customWidth="1"/>
    <col min="9750" max="9750" width="5" style="1" customWidth="1"/>
    <col min="9751" max="9751" width="0" style="1" hidden="1" customWidth="1"/>
    <col min="9752" max="9752" width="14.28515625" style="1" customWidth="1"/>
    <col min="9753" max="9753" width="5.7109375" style="1" customWidth="1"/>
    <col min="9754" max="9754" width="0" style="1" hidden="1" customWidth="1"/>
    <col min="9755" max="9755" width="17.28515625" style="1" customWidth="1"/>
    <col min="9756" max="9756" width="12.7109375" style="1" customWidth="1"/>
    <col min="9757" max="9757" width="0" style="1" hidden="1" customWidth="1"/>
    <col min="9758" max="9758" width="5.28515625" style="1" customWidth="1"/>
    <col min="9759" max="9759" width="0" style="1" hidden="1" customWidth="1"/>
    <col min="9760" max="9760" width="17" style="1" customWidth="1"/>
    <col min="9761" max="9761" width="6.28515625" style="1" customWidth="1"/>
    <col min="9762" max="9762" width="0" style="1" hidden="1" customWidth="1"/>
    <col min="9763" max="9763" width="14.28515625" style="1" customWidth="1"/>
    <col min="9764" max="9764" width="7.5703125" style="1" customWidth="1"/>
    <col min="9765" max="9765" width="0" style="1" hidden="1" customWidth="1"/>
    <col min="9766" max="9767" width="14.28515625" style="1" customWidth="1"/>
    <col min="9768" max="9768" width="20.85546875" style="1" customWidth="1"/>
    <col min="9769" max="9769" width="14.42578125" style="1" customWidth="1"/>
    <col min="9770" max="9770" width="15" style="1" customWidth="1"/>
    <col min="9771" max="9771" width="2.7109375" style="1" customWidth="1"/>
    <col min="9772" max="9772" width="11.7109375" style="1" customWidth="1"/>
    <col min="9773" max="9773" width="11.5703125" style="1" customWidth="1"/>
    <col min="9774" max="9774" width="2.28515625" style="1" customWidth="1"/>
    <col min="9775" max="9775" width="41" style="1" customWidth="1"/>
    <col min="9776" max="9776" width="14.28515625" style="1" customWidth="1"/>
    <col min="9777" max="9778" width="11.5703125" style="1" customWidth="1"/>
    <col min="9779" max="9779" width="21.85546875" style="1" customWidth="1"/>
    <col min="9780" max="9971" width="11.42578125" style="1"/>
    <col min="9972" max="9972" width="21.85546875" style="1" customWidth="1"/>
    <col min="9973" max="9973" width="13.85546875" style="1" customWidth="1"/>
    <col min="9974" max="9974" width="38.7109375" style="1" customWidth="1"/>
    <col min="9975" max="9975" width="3" style="1" bestFit="1" customWidth="1"/>
    <col min="9976" max="9976" width="32.28515625" style="1" customWidth="1"/>
    <col min="9977" max="9977" width="46.28515625" style="1" customWidth="1"/>
    <col min="9978" max="9978" width="19" style="1" customWidth="1"/>
    <col min="9979" max="9979" width="0" style="1" hidden="1" customWidth="1"/>
    <col min="9980" max="9980" width="17.7109375" style="1" customWidth="1"/>
    <col min="9981" max="9981" width="0" style="1" hidden="1" customWidth="1"/>
    <col min="9982" max="9982" width="22.28515625" style="1" customWidth="1"/>
    <col min="9983" max="9983" width="5.28515625" style="1" customWidth="1"/>
    <col min="9984" max="9984" width="36.28515625" style="1" customWidth="1"/>
    <col min="9985" max="9985" width="5.7109375" style="1" customWidth="1"/>
    <col min="9986" max="9986" width="0" style="1" hidden="1" customWidth="1"/>
    <col min="9987" max="9987" width="20.7109375" style="1" customWidth="1"/>
    <col min="9988" max="9988" width="4.85546875" style="1" customWidth="1"/>
    <col min="9989" max="9989" width="0" style="1" hidden="1" customWidth="1"/>
    <col min="9990" max="9990" width="24.7109375" style="1" customWidth="1"/>
    <col min="9991" max="9991" width="12.28515625" style="1" customWidth="1"/>
    <col min="9992" max="9992" width="0" style="1" hidden="1" customWidth="1"/>
    <col min="9993" max="9993" width="3.42578125" style="1" customWidth="1"/>
    <col min="9994" max="9994" width="0" style="1" hidden="1" customWidth="1"/>
    <col min="9995" max="9995" width="17.7109375" style="1" customWidth="1"/>
    <col min="9996" max="9996" width="3.42578125" style="1" customWidth="1"/>
    <col min="9997" max="9997" width="0" style="1" hidden="1" customWidth="1"/>
    <col min="9998" max="9998" width="23.7109375" style="1" customWidth="1"/>
    <col min="9999" max="9999" width="10" style="1" customWidth="1"/>
    <col min="10000" max="10000" width="0" style="1" hidden="1" customWidth="1"/>
    <col min="10001" max="10002" width="14.7109375" style="1" customWidth="1"/>
    <col min="10003" max="10003" width="12.85546875" style="1" customWidth="1"/>
    <col min="10004" max="10004" width="3.28515625" style="1" customWidth="1"/>
    <col min="10005" max="10005" width="30.28515625" style="1" customWidth="1"/>
    <col min="10006" max="10006" width="5" style="1" customWidth="1"/>
    <col min="10007" max="10007" width="0" style="1" hidden="1" customWidth="1"/>
    <col min="10008" max="10008" width="14.28515625" style="1" customWidth="1"/>
    <col min="10009" max="10009" width="5.7109375" style="1" customWidth="1"/>
    <col min="10010" max="10010" width="0" style="1" hidden="1" customWidth="1"/>
    <col min="10011" max="10011" width="17.28515625" style="1" customWidth="1"/>
    <col min="10012" max="10012" width="12.7109375" style="1" customWidth="1"/>
    <col min="10013" max="10013" width="0" style="1" hidden="1" customWidth="1"/>
    <col min="10014" max="10014" width="5.28515625" style="1" customWidth="1"/>
    <col min="10015" max="10015" width="0" style="1" hidden="1" customWidth="1"/>
    <col min="10016" max="10016" width="17" style="1" customWidth="1"/>
    <col min="10017" max="10017" width="6.28515625" style="1" customWidth="1"/>
    <col min="10018" max="10018" width="0" style="1" hidden="1" customWidth="1"/>
    <col min="10019" max="10019" width="14.28515625" style="1" customWidth="1"/>
    <col min="10020" max="10020" width="7.5703125" style="1" customWidth="1"/>
    <col min="10021" max="10021" width="0" style="1" hidden="1" customWidth="1"/>
    <col min="10022" max="10023" width="14.28515625" style="1" customWidth="1"/>
    <col min="10024" max="10024" width="20.85546875" style="1" customWidth="1"/>
    <col min="10025" max="10025" width="14.42578125" style="1" customWidth="1"/>
    <col min="10026" max="10026" width="15" style="1" customWidth="1"/>
    <col min="10027" max="10027" width="2.7109375" style="1" customWidth="1"/>
    <col min="10028" max="10028" width="11.7109375" style="1" customWidth="1"/>
    <col min="10029" max="10029" width="11.5703125" style="1" customWidth="1"/>
    <col min="10030" max="10030" width="2.28515625" style="1" customWidth="1"/>
    <col min="10031" max="10031" width="41" style="1" customWidth="1"/>
    <col min="10032" max="10032" width="14.28515625" style="1" customWidth="1"/>
    <col min="10033" max="10034" width="11.5703125" style="1" customWidth="1"/>
    <col min="10035" max="10035" width="21.85546875" style="1" customWidth="1"/>
    <col min="10036" max="10227" width="11.42578125" style="1"/>
    <col min="10228" max="10228" width="21.85546875" style="1" customWidth="1"/>
    <col min="10229" max="10229" width="13.85546875" style="1" customWidth="1"/>
    <col min="10230" max="10230" width="38.7109375" style="1" customWidth="1"/>
    <col min="10231" max="10231" width="3" style="1" bestFit="1" customWidth="1"/>
    <col min="10232" max="10232" width="32.28515625" style="1" customWidth="1"/>
    <col min="10233" max="10233" width="46.28515625" style="1" customWidth="1"/>
    <col min="10234" max="10234" width="19" style="1" customWidth="1"/>
    <col min="10235" max="10235" width="0" style="1" hidden="1" customWidth="1"/>
    <col min="10236" max="10236" width="17.7109375" style="1" customWidth="1"/>
    <col min="10237" max="10237" width="0" style="1" hidden="1" customWidth="1"/>
    <col min="10238" max="10238" width="22.28515625" style="1" customWidth="1"/>
    <col min="10239" max="10239" width="5.28515625" style="1" customWidth="1"/>
    <col min="10240" max="10240" width="36.28515625" style="1" customWidth="1"/>
    <col min="10241" max="10241" width="5.7109375" style="1" customWidth="1"/>
    <col min="10242" max="10242" width="0" style="1" hidden="1" customWidth="1"/>
    <col min="10243" max="10243" width="20.7109375" style="1" customWidth="1"/>
    <col min="10244" max="10244" width="4.85546875" style="1" customWidth="1"/>
    <col min="10245" max="10245" width="0" style="1" hidden="1" customWidth="1"/>
    <col min="10246" max="10246" width="24.7109375" style="1" customWidth="1"/>
    <col min="10247" max="10247" width="12.28515625" style="1" customWidth="1"/>
    <col min="10248" max="10248" width="0" style="1" hidden="1" customWidth="1"/>
    <col min="10249" max="10249" width="3.42578125" style="1" customWidth="1"/>
    <col min="10250" max="10250" width="0" style="1" hidden="1" customWidth="1"/>
    <col min="10251" max="10251" width="17.7109375" style="1" customWidth="1"/>
    <col min="10252" max="10252" width="3.42578125" style="1" customWidth="1"/>
    <col min="10253" max="10253" width="0" style="1" hidden="1" customWidth="1"/>
    <col min="10254" max="10254" width="23.7109375" style="1" customWidth="1"/>
    <col min="10255" max="10255" width="10" style="1" customWidth="1"/>
    <col min="10256" max="10256" width="0" style="1" hidden="1" customWidth="1"/>
    <col min="10257" max="10258" width="14.7109375" style="1" customWidth="1"/>
    <col min="10259" max="10259" width="12.85546875" style="1" customWidth="1"/>
    <col min="10260" max="10260" width="3.28515625" style="1" customWidth="1"/>
    <col min="10261" max="10261" width="30.28515625" style="1" customWidth="1"/>
    <col min="10262" max="10262" width="5" style="1" customWidth="1"/>
    <col min="10263" max="10263" width="0" style="1" hidden="1" customWidth="1"/>
    <col min="10264" max="10264" width="14.28515625" style="1" customWidth="1"/>
    <col min="10265" max="10265" width="5.7109375" style="1" customWidth="1"/>
    <col min="10266" max="10266" width="0" style="1" hidden="1" customWidth="1"/>
    <col min="10267" max="10267" width="17.28515625" style="1" customWidth="1"/>
    <col min="10268" max="10268" width="12.7109375" style="1" customWidth="1"/>
    <col min="10269" max="10269" width="0" style="1" hidden="1" customWidth="1"/>
    <col min="10270" max="10270" width="5.28515625" style="1" customWidth="1"/>
    <col min="10271" max="10271" width="0" style="1" hidden="1" customWidth="1"/>
    <col min="10272" max="10272" width="17" style="1" customWidth="1"/>
    <col min="10273" max="10273" width="6.28515625" style="1" customWidth="1"/>
    <col min="10274" max="10274" width="0" style="1" hidden="1" customWidth="1"/>
    <col min="10275" max="10275" width="14.28515625" style="1" customWidth="1"/>
    <col min="10276" max="10276" width="7.5703125" style="1" customWidth="1"/>
    <col min="10277" max="10277" width="0" style="1" hidden="1" customWidth="1"/>
    <col min="10278" max="10279" width="14.28515625" style="1" customWidth="1"/>
    <col min="10280" max="10280" width="20.85546875" style="1" customWidth="1"/>
    <col min="10281" max="10281" width="14.42578125" style="1" customWidth="1"/>
    <col min="10282" max="10282" width="15" style="1" customWidth="1"/>
    <col min="10283" max="10283" width="2.7109375" style="1" customWidth="1"/>
    <col min="10284" max="10284" width="11.7109375" style="1" customWidth="1"/>
    <col min="10285" max="10285" width="11.5703125" style="1" customWidth="1"/>
    <col min="10286" max="10286" width="2.28515625" style="1" customWidth="1"/>
    <col min="10287" max="10287" width="41" style="1" customWidth="1"/>
    <col min="10288" max="10288" width="14.28515625" style="1" customWidth="1"/>
    <col min="10289" max="10290" width="11.5703125" style="1" customWidth="1"/>
    <col min="10291" max="10291" width="21.85546875" style="1" customWidth="1"/>
    <col min="10292" max="10483" width="11.42578125" style="1"/>
    <col min="10484" max="10484" width="21.85546875" style="1" customWidth="1"/>
    <col min="10485" max="10485" width="13.85546875" style="1" customWidth="1"/>
    <col min="10486" max="10486" width="38.7109375" style="1" customWidth="1"/>
    <col min="10487" max="10487" width="3" style="1" bestFit="1" customWidth="1"/>
    <col min="10488" max="10488" width="32.28515625" style="1" customWidth="1"/>
    <col min="10489" max="10489" width="46.28515625" style="1" customWidth="1"/>
    <col min="10490" max="10490" width="19" style="1" customWidth="1"/>
    <col min="10491" max="10491" width="0" style="1" hidden="1" customWidth="1"/>
    <col min="10492" max="10492" width="17.7109375" style="1" customWidth="1"/>
    <col min="10493" max="10493" width="0" style="1" hidden="1" customWidth="1"/>
    <col min="10494" max="10494" width="22.28515625" style="1" customWidth="1"/>
    <col min="10495" max="10495" width="5.28515625" style="1" customWidth="1"/>
    <col min="10496" max="10496" width="36.28515625" style="1" customWidth="1"/>
    <col min="10497" max="10497" width="5.7109375" style="1" customWidth="1"/>
    <col min="10498" max="10498" width="0" style="1" hidden="1" customWidth="1"/>
    <col min="10499" max="10499" width="20.7109375" style="1" customWidth="1"/>
    <col min="10500" max="10500" width="4.85546875" style="1" customWidth="1"/>
    <col min="10501" max="10501" width="0" style="1" hidden="1" customWidth="1"/>
    <col min="10502" max="10502" width="24.7109375" style="1" customWidth="1"/>
    <col min="10503" max="10503" width="12.28515625" style="1" customWidth="1"/>
    <col min="10504" max="10504" width="0" style="1" hidden="1" customWidth="1"/>
    <col min="10505" max="10505" width="3.42578125" style="1" customWidth="1"/>
    <col min="10506" max="10506" width="0" style="1" hidden="1" customWidth="1"/>
    <col min="10507" max="10507" width="17.7109375" style="1" customWidth="1"/>
    <col min="10508" max="10508" width="3.42578125" style="1" customWidth="1"/>
    <col min="10509" max="10509" width="0" style="1" hidden="1" customWidth="1"/>
    <col min="10510" max="10510" width="23.7109375" style="1" customWidth="1"/>
    <col min="10511" max="10511" width="10" style="1" customWidth="1"/>
    <col min="10512" max="10512" width="0" style="1" hidden="1" customWidth="1"/>
    <col min="10513" max="10514" width="14.7109375" style="1" customWidth="1"/>
    <col min="10515" max="10515" width="12.85546875" style="1" customWidth="1"/>
    <col min="10516" max="10516" width="3.28515625" style="1" customWidth="1"/>
    <col min="10517" max="10517" width="30.28515625" style="1" customWidth="1"/>
    <col min="10518" max="10518" width="5" style="1" customWidth="1"/>
    <col min="10519" max="10519" width="0" style="1" hidden="1" customWidth="1"/>
    <col min="10520" max="10520" width="14.28515625" style="1" customWidth="1"/>
    <col min="10521" max="10521" width="5.7109375" style="1" customWidth="1"/>
    <col min="10522" max="10522" width="0" style="1" hidden="1" customWidth="1"/>
    <col min="10523" max="10523" width="17.28515625" style="1" customWidth="1"/>
    <col min="10524" max="10524" width="12.7109375" style="1" customWidth="1"/>
    <col min="10525" max="10525" width="0" style="1" hidden="1" customWidth="1"/>
    <col min="10526" max="10526" width="5.28515625" style="1" customWidth="1"/>
    <col min="10527" max="10527" width="0" style="1" hidden="1" customWidth="1"/>
    <col min="10528" max="10528" width="17" style="1" customWidth="1"/>
    <col min="10529" max="10529" width="6.28515625" style="1" customWidth="1"/>
    <col min="10530" max="10530" width="0" style="1" hidden="1" customWidth="1"/>
    <col min="10531" max="10531" width="14.28515625" style="1" customWidth="1"/>
    <col min="10532" max="10532" width="7.5703125" style="1" customWidth="1"/>
    <col min="10533" max="10533" width="0" style="1" hidden="1" customWidth="1"/>
    <col min="10534" max="10535" width="14.28515625" style="1" customWidth="1"/>
    <col min="10536" max="10536" width="20.85546875" style="1" customWidth="1"/>
    <col min="10537" max="10537" width="14.42578125" style="1" customWidth="1"/>
    <col min="10538" max="10538" width="15" style="1" customWidth="1"/>
    <col min="10539" max="10539" width="2.7109375" style="1" customWidth="1"/>
    <col min="10540" max="10540" width="11.7109375" style="1" customWidth="1"/>
    <col min="10541" max="10541" width="11.5703125" style="1" customWidth="1"/>
    <col min="10542" max="10542" width="2.28515625" style="1" customWidth="1"/>
    <col min="10543" max="10543" width="41" style="1" customWidth="1"/>
    <col min="10544" max="10544" width="14.28515625" style="1" customWidth="1"/>
    <col min="10545" max="10546" width="11.5703125" style="1" customWidth="1"/>
    <col min="10547" max="10547" width="21.85546875" style="1" customWidth="1"/>
    <col min="10548" max="10739" width="11.42578125" style="1"/>
    <col min="10740" max="10740" width="21.85546875" style="1" customWidth="1"/>
    <col min="10741" max="10741" width="13.85546875" style="1" customWidth="1"/>
    <col min="10742" max="10742" width="38.7109375" style="1" customWidth="1"/>
    <col min="10743" max="10743" width="3" style="1" bestFit="1" customWidth="1"/>
    <col min="10744" max="10744" width="32.28515625" style="1" customWidth="1"/>
    <col min="10745" max="10745" width="46.28515625" style="1" customWidth="1"/>
    <col min="10746" max="10746" width="19" style="1" customWidth="1"/>
    <col min="10747" max="10747" width="0" style="1" hidden="1" customWidth="1"/>
    <col min="10748" max="10748" width="17.7109375" style="1" customWidth="1"/>
    <col min="10749" max="10749" width="0" style="1" hidden="1" customWidth="1"/>
    <col min="10750" max="10750" width="22.28515625" style="1" customWidth="1"/>
    <col min="10751" max="10751" width="5.28515625" style="1" customWidth="1"/>
    <col min="10752" max="10752" width="36.28515625" style="1" customWidth="1"/>
    <col min="10753" max="10753" width="5.7109375" style="1" customWidth="1"/>
    <col min="10754" max="10754" width="0" style="1" hidden="1" customWidth="1"/>
    <col min="10755" max="10755" width="20.7109375" style="1" customWidth="1"/>
    <col min="10756" max="10756" width="4.85546875" style="1" customWidth="1"/>
    <col min="10757" max="10757" width="0" style="1" hidden="1" customWidth="1"/>
    <col min="10758" max="10758" width="24.7109375" style="1" customWidth="1"/>
    <col min="10759" max="10759" width="12.28515625" style="1" customWidth="1"/>
    <col min="10760" max="10760" width="0" style="1" hidden="1" customWidth="1"/>
    <col min="10761" max="10761" width="3.42578125" style="1" customWidth="1"/>
    <col min="10762" max="10762" width="0" style="1" hidden="1" customWidth="1"/>
    <col min="10763" max="10763" width="17.7109375" style="1" customWidth="1"/>
    <col min="10764" max="10764" width="3.42578125" style="1" customWidth="1"/>
    <col min="10765" max="10765" width="0" style="1" hidden="1" customWidth="1"/>
    <col min="10766" max="10766" width="23.7109375" style="1" customWidth="1"/>
    <col min="10767" max="10767" width="10" style="1" customWidth="1"/>
    <col min="10768" max="10768" width="0" style="1" hidden="1" customWidth="1"/>
    <col min="10769" max="10770" width="14.7109375" style="1" customWidth="1"/>
    <col min="10771" max="10771" width="12.85546875" style="1" customWidth="1"/>
    <col min="10772" max="10772" width="3.28515625" style="1" customWidth="1"/>
    <col min="10773" max="10773" width="30.28515625" style="1" customWidth="1"/>
    <col min="10774" max="10774" width="5" style="1" customWidth="1"/>
    <col min="10775" max="10775" width="0" style="1" hidden="1" customWidth="1"/>
    <col min="10776" max="10776" width="14.28515625" style="1" customWidth="1"/>
    <col min="10777" max="10777" width="5.7109375" style="1" customWidth="1"/>
    <col min="10778" max="10778" width="0" style="1" hidden="1" customWidth="1"/>
    <col min="10779" max="10779" width="17.28515625" style="1" customWidth="1"/>
    <col min="10780" max="10780" width="12.7109375" style="1" customWidth="1"/>
    <col min="10781" max="10781" width="0" style="1" hidden="1" customWidth="1"/>
    <col min="10782" max="10782" width="5.28515625" style="1" customWidth="1"/>
    <col min="10783" max="10783" width="0" style="1" hidden="1" customWidth="1"/>
    <col min="10784" max="10784" width="17" style="1" customWidth="1"/>
    <col min="10785" max="10785" width="6.28515625" style="1" customWidth="1"/>
    <col min="10786" max="10786" width="0" style="1" hidden="1" customWidth="1"/>
    <col min="10787" max="10787" width="14.28515625" style="1" customWidth="1"/>
    <col min="10788" max="10788" width="7.5703125" style="1" customWidth="1"/>
    <col min="10789" max="10789" width="0" style="1" hidden="1" customWidth="1"/>
    <col min="10790" max="10791" width="14.28515625" style="1" customWidth="1"/>
    <col min="10792" max="10792" width="20.85546875" style="1" customWidth="1"/>
    <col min="10793" max="10793" width="14.42578125" style="1" customWidth="1"/>
    <col min="10794" max="10794" width="15" style="1" customWidth="1"/>
    <col min="10795" max="10795" width="2.7109375" style="1" customWidth="1"/>
    <col min="10796" max="10796" width="11.7109375" style="1" customWidth="1"/>
    <col min="10797" max="10797" width="11.5703125" style="1" customWidth="1"/>
    <col min="10798" max="10798" width="2.28515625" style="1" customWidth="1"/>
    <col min="10799" max="10799" width="41" style="1" customWidth="1"/>
    <col min="10800" max="10800" width="14.28515625" style="1" customWidth="1"/>
    <col min="10801" max="10802" width="11.5703125" style="1" customWidth="1"/>
    <col min="10803" max="10803" width="21.85546875" style="1" customWidth="1"/>
    <col min="10804" max="10995" width="11.42578125" style="1"/>
    <col min="10996" max="10996" width="21.85546875" style="1" customWidth="1"/>
    <col min="10997" max="10997" width="13.85546875" style="1" customWidth="1"/>
    <col min="10998" max="10998" width="38.7109375" style="1" customWidth="1"/>
    <col min="10999" max="10999" width="3" style="1" bestFit="1" customWidth="1"/>
    <col min="11000" max="11000" width="32.28515625" style="1" customWidth="1"/>
    <col min="11001" max="11001" width="46.28515625" style="1" customWidth="1"/>
    <col min="11002" max="11002" width="19" style="1" customWidth="1"/>
    <col min="11003" max="11003" width="0" style="1" hidden="1" customWidth="1"/>
    <col min="11004" max="11004" width="17.7109375" style="1" customWidth="1"/>
    <col min="11005" max="11005" width="0" style="1" hidden="1" customWidth="1"/>
    <col min="11006" max="11006" width="22.28515625" style="1" customWidth="1"/>
    <col min="11007" max="11007" width="5.28515625" style="1" customWidth="1"/>
    <col min="11008" max="11008" width="36.28515625" style="1" customWidth="1"/>
    <col min="11009" max="11009" width="5.7109375" style="1" customWidth="1"/>
    <col min="11010" max="11010" width="0" style="1" hidden="1" customWidth="1"/>
    <col min="11011" max="11011" width="20.7109375" style="1" customWidth="1"/>
    <col min="11012" max="11012" width="4.85546875" style="1" customWidth="1"/>
    <col min="11013" max="11013" width="0" style="1" hidden="1" customWidth="1"/>
    <col min="11014" max="11014" width="24.7109375" style="1" customWidth="1"/>
    <col min="11015" max="11015" width="12.28515625" style="1" customWidth="1"/>
    <col min="11016" max="11016" width="0" style="1" hidden="1" customWidth="1"/>
    <col min="11017" max="11017" width="3.42578125" style="1" customWidth="1"/>
    <col min="11018" max="11018" width="0" style="1" hidden="1" customWidth="1"/>
    <col min="11019" max="11019" width="17.7109375" style="1" customWidth="1"/>
    <col min="11020" max="11020" width="3.42578125" style="1" customWidth="1"/>
    <col min="11021" max="11021" width="0" style="1" hidden="1" customWidth="1"/>
    <col min="11022" max="11022" width="23.7109375" style="1" customWidth="1"/>
    <col min="11023" max="11023" width="10" style="1" customWidth="1"/>
    <col min="11024" max="11024" width="0" style="1" hidden="1" customWidth="1"/>
    <col min="11025" max="11026" width="14.7109375" style="1" customWidth="1"/>
    <col min="11027" max="11027" width="12.85546875" style="1" customWidth="1"/>
    <col min="11028" max="11028" width="3.28515625" style="1" customWidth="1"/>
    <col min="11029" max="11029" width="30.28515625" style="1" customWidth="1"/>
    <col min="11030" max="11030" width="5" style="1" customWidth="1"/>
    <col min="11031" max="11031" width="0" style="1" hidden="1" customWidth="1"/>
    <col min="11032" max="11032" width="14.28515625" style="1" customWidth="1"/>
    <col min="11033" max="11033" width="5.7109375" style="1" customWidth="1"/>
    <col min="11034" max="11034" width="0" style="1" hidden="1" customWidth="1"/>
    <col min="11035" max="11035" width="17.28515625" style="1" customWidth="1"/>
    <col min="11036" max="11036" width="12.7109375" style="1" customWidth="1"/>
    <col min="11037" max="11037" width="0" style="1" hidden="1" customWidth="1"/>
    <col min="11038" max="11038" width="5.28515625" style="1" customWidth="1"/>
    <col min="11039" max="11039" width="0" style="1" hidden="1" customWidth="1"/>
    <col min="11040" max="11040" width="17" style="1" customWidth="1"/>
    <col min="11041" max="11041" width="6.28515625" style="1" customWidth="1"/>
    <col min="11042" max="11042" width="0" style="1" hidden="1" customWidth="1"/>
    <col min="11043" max="11043" width="14.28515625" style="1" customWidth="1"/>
    <col min="11044" max="11044" width="7.5703125" style="1" customWidth="1"/>
    <col min="11045" max="11045" width="0" style="1" hidden="1" customWidth="1"/>
    <col min="11046" max="11047" width="14.28515625" style="1" customWidth="1"/>
    <col min="11048" max="11048" width="20.85546875" style="1" customWidth="1"/>
    <col min="11049" max="11049" width="14.42578125" style="1" customWidth="1"/>
    <col min="11050" max="11050" width="15" style="1" customWidth="1"/>
    <col min="11051" max="11051" width="2.7109375" style="1" customWidth="1"/>
    <col min="11052" max="11052" width="11.7109375" style="1" customWidth="1"/>
    <col min="11053" max="11053" width="11.5703125" style="1" customWidth="1"/>
    <col min="11054" max="11054" width="2.28515625" style="1" customWidth="1"/>
    <col min="11055" max="11055" width="41" style="1" customWidth="1"/>
    <col min="11056" max="11056" width="14.28515625" style="1" customWidth="1"/>
    <col min="11057" max="11058" width="11.5703125" style="1" customWidth="1"/>
    <col min="11059" max="11059" width="21.85546875" style="1" customWidth="1"/>
    <col min="11060" max="11251" width="11.42578125" style="1"/>
    <col min="11252" max="11252" width="21.85546875" style="1" customWidth="1"/>
    <col min="11253" max="11253" width="13.85546875" style="1" customWidth="1"/>
    <col min="11254" max="11254" width="38.7109375" style="1" customWidth="1"/>
    <col min="11255" max="11255" width="3" style="1" bestFit="1" customWidth="1"/>
    <col min="11256" max="11256" width="32.28515625" style="1" customWidth="1"/>
    <col min="11257" max="11257" width="46.28515625" style="1" customWidth="1"/>
    <col min="11258" max="11258" width="19" style="1" customWidth="1"/>
    <col min="11259" max="11259" width="0" style="1" hidden="1" customWidth="1"/>
    <col min="11260" max="11260" width="17.7109375" style="1" customWidth="1"/>
    <col min="11261" max="11261" width="0" style="1" hidden="1" customWidth="1"/>
    <col min="11262" max="11262" width="22.28515625" style="1" customWidth="1"/>
    <col min="11263" max="11263" width="5.28515625" style="1" customWidth="1"/>
    <col min="11264" max="11264" width="36.28515625" style="1" customWidth="1"/>
    <col min="11265" max="11265" width="5.7109375" style="1" customWidth="1"/>
    <col min="11266" max="11266" width="0" style="1" hidden="1" customWidth="1"/>
    <col min="11267" max="11267" width="20.7109375" style="1" customWidth="1"/>
    <col min="11268" max="11268" width="4.85546875" style="1" customWidth="1"/>
    <col min="11269" max="11269" width="0" style="1" hidden="1" customWidth="1"/>
    <col min="11270" max="11270" width="24.7109375" style="1" customWidth="1"/>
    <col min="11271" max="11271" width="12.28515625" style="1" customWidth="1"/>
    <col min="11272" max="11272" width="0" style="1" hidden="1" customWidth="1"/>
    <col min="11273" max="11273" width="3.42578125" style="1" customWidth="1"/>
    <col min="11274" max="11274" width="0" style="1" hidden="1" customWidth="1"/>
    <col min="11275" max="11275" width="17.7109375" style="1" customWidth="1"/>
    <col min="11276" max="11276" width="3.42578125" style="1" customWidth="1"/>
    <col min="11277" max="11277" width="0" style="1" hidden="1" customWidth="1"/>
    <col min="11278" max="11278" width="23.7109375" style="1" customWidth="1"/>
    <col min="11279" max="11279" width="10" style="1" customWidth="1"/>
    <col min="11280" max="11280" width="0" style="1" hidden="1" customWidth="1"/>
    <col min="11281" max="11282" width="14.7109375" style="1" customWidth="1"/>
    <col min="11283" max="11283" width="12.85546875" style="1" customWidth="1"/>
    <col min="11284" max="11284" width="3.28515625" style="1" customWidth="1"/>
    <col min="11285" max="11285" width="30.28515625" style="1" customWidth="1"/>
    <col min="11286" max="11286" width="5" style="1" customWidth="1"/>
    <col min="11287" max="11287" width="0" style="1" hidden="1" customWidth="1"/>
    <col min="11288" max="11288" width="14.28515625" style="1" customWidth="1"/>
    <col min="11289" max="11289" width="5.7109375" style="1" customWidth="1"/>
    <col min="11290" max="11290" width="0" style="1" hidden="1" customWidth="1"/>
    <col min="11291" max="11291" width="17.28515625" style="1" customWidth="1"/>
    <col min="11292" max="11292" width="12.7109375" style="1" customWidth="1"/>
    <col min="11293" max="11293" width="0" style="1" hidden="1" customWidth="1"/>
    <col min="11294" max="11294" width="5.28515625" style="1" customWidth="1"/>
    <col min="11295" max="11295" width="0" style="1" hidden="1" customWidth="1"/>
    <col min="11296" max="11296" width="17" style="1" customWidth="1"/>
    <col min="11297" max="11297" width="6.28515625" style="1" customWidth="1"/>
    <col min="11298" max="11298" width="0" style="1" hidden="1" customWidth="1"/>
    <col min="11299" max="11299" width="14.28515625" style="1" customWidth="1"/>
    <col min="11300" max="11300" width="7.5703125" style="1" customWidth="1"/>
    <col min="11301" max="11301" width="0" style="1" hidden="1" customWidth="1"/>
    <col min="11302" max="11303" width="14.28515625" style="1" customWidth="1"/>
    <col min="11304" max="11304" width="20.85546875" style="1" customWidth="1"/>
    <col min="11305" max="11305" width="14.42578125" style="1" customWidth="1"/>
    <col min="11306" max="11306" width="15" style="1" customWidth="1"/>
    <col min="11307" max="11307" width="2.7109375" style="1" customWidth="1"/>
    <col min="11308" max="11308" width="11.7109375" style="1" customWidth="1"/>
    <col min="11309" max="11309" width="11.5703125" style="1" customWidth="1"/>
    <col min="11310" max="11310" width="2.28515625" style="1" customWidth="1"/>
    <col min="11311" max="11311" width="41" style="1" customWidth="1"/>
    <col min="11312" max="11312" width="14.28515625" style="1" customWidth="1"/>
    <col min="11313" max="11314" width="11.5703125" style="1" customWidth="1"/>
    <col min="11315" max="11315" width="21.85546875" style="1" customWidth="1"/>
    <col min="11316" max="11507" width="11.42578125" style="1"/>
    <col min="11508" max="11508" width="21.85546875" style="1" customWidth="1"/>
    <col min="11509" max="11509" width="13.85546875" style="1" customWidth="1"/>
    <col min="11510" max="11510" width="38.7109375" style="1" customWidth="1"/>
    <col min="11511" max="11511" width="3" style="1" bestFit="1" customWidth="1"/>
    <col min="11512" max="11512" width="32.28515625" style="1" customWidth="1"/>
    <col min="11513" max="11513" width="46.28515625" style="1" customWidth="1"/>
    <col min="11514" max="11514" width="19" style="1" customWidth="1"/>
    <col min="11515" max="11515" width="0" style="1" hidden="1" customWidth="1"/>
    <col min="11516" max="11516" width="17.7109375" style="1" customWidth="1"/>
    <col min="11517" max="11517" width="0" style="1" hidden="1" customWidth="1"/>
    <col min="11518" max="11518" width="22.28515625" style="1" customWidth="1"/>
    <col min="11519" max="11519" width="5.28515625" style="1" customWidth="1"/>
    <col min="11520" max="11520" width="36.28515625" style="1" customWidth="1"/>
    <col min="11521" max="11521" width="5.7109375" style="1" customWidth="1"/>
    <col min="11522" max="11522" width="0" style="1" hidden="1" customWidth="1"/>
    <col min="11523" max="11523" width="20.7109375" style="1" customWidth="1"/>
    <col min="11524" max="11524" width="4.85546875" style="1" customWidth="1"/>
    <col min="11525" max="11525" width="0" style="1" hidden="1" customWidth="1"/>
    <col min="11526" max="11526" width="24.7109375" style="1" customWidth="1"/>
    <col min="11527" max="11527" width="12.28515625" style="1" customWidth="1"/>
    <col min="11528" max="11528" width="0" style="1" hidden="1" customWidth="1"/>
    <col min="11529" max="11529" width="3.42578125" style="1" customWidth="1"/>
    <col min="11530" max="11530" width="0" style="1" hidden="1" customWidth="1"/>
    <col min="11531" max="11531" width="17.7109375" style="1" customWidth="1"/>
    <col min="11532" max="11532" width="3.42578125" style="1" customWidth="1"/>
    <col min="11533" max="11533" width="0" style="1" hidden="1" customWidth="1"/>
    <col min="11534" max="11534" width="23.7109375" style="1" customWidth="1"/>
    <col min="11535" max="11535" width="10" style="1" customWidth="1"/>
    <col min="11536" max="11536" width="0" style="1" hidden="1" customWidth="1"/>
    <col min="11537" max="11538" width="14.7109375" style="1" customWidth="1"/>
    <col min="11539" max="11539" width="12.85546875" style="1" customWidth="1"/>
    <col min="11540" max="11540" width="3.28515625" style="1" customWidth="1"/>
    <col min="11541" max="11541" width="30.28515625" style="1" customWidth="1"/>
    <col min="11542" max="11542" width="5" style="1" customWidth="1"/>
    <col min="11543" max="11543" width="0" style="1" hidden="1" customWidth="1"/>
    <col min="11544" max="11544" width="14.28515625" style="1" customWidth="1"/>
    <col min="11545" max="11545" width="5.7109375" style="1" customWidth="1"/>
    <col min="11546" max="11546" width="0" style="1" hidden="1" customWidth="1"/>
    <col min="11547" max="11547" width="17.28515625" style="1" customWidth="1"/>
    <col min="11548" max="11548" width="12.7109375" style="1" customWidth="1"/>
    <col min="11549" max="11549" width="0" style="1" hidden="1" customWidth="1"/>
    <col min="11550" max="11550" width="5.28515625" style="1" customWidth="1"/>
    <col min="11551" max="11551" width="0" style="1" hidden="1" customWidth="1"/>
    <col min="11552" max="11552" width="17" style="1" customWidth="1"/>
    <col min="11553" max="11553" width="6.28515625" style="1" customWidth="1"/>
    <col min="11554" max="11554" width="0" style="1" hidden="1" customWidth="1"/>
    <col min="11555" max="11555" width="14.28515625" style="1" customWidth="1"/>
    <col min="11556" max="11556" width="7.5703125" style="1" customWidth="1"/>
    <col min="11557" max="11557" width="0" style="1" hidden="1" customWidth="1"/>
    <col min="11558" max="11559" width="14.28515625" style="1" customWidth="1"/>
    <col min="11560" max="11560" width="20.85546875" style="1" customWidth="1"/>
    <col min="11561" max="11561" width="14.42578125" style="1" customWidth="1"/>
    <col min="11562" max="11562" width="15" style="1" customWidth="1"/>
    <col min="11563" max="11563" width="2.7109375" style="1" customWidth="1"/>
    <col min="11564" max="11564" width="11.7109375" style="1" customWidth="1"/>
    <col min="11565" max="11565" width="11.5703125" style="1" customWidth="1"/>
    <col min="11566" max="11566" width="2.28515625" style="1" customWidth="1"/>
    <col min="11567" max="11567" width="41" style="1" customWidth="1"/>
    <col min="11568" max="11568" width="14.28515625" style="1" customWidth="1"/>
    <col min="11569" max="11570" width="11.5703125" style="1" customWidth="1"/>
    <col min="11571" max="11571" width="21.85546875" style="1" customWidth="1"/>
    <col min="11572" max="11763" width="11.42578125" style="1"/>
    <col min="11764" max="11764" width="21.85546875" style="1" customWidth="1"/>
    <col min="11765" max="11765" width="13.85546875" style="1" customWidth="1"/>
    <col min="11766" max="11766" width="38.7109375" style="1" customWidth="1"/>
    <col min="11767" max="11767" width="3" style="1" bestFit="1" customWidth="1"/>
    <col min="11768" max="11768" width="32.28515625" style="1" customWidth="1"/>
    <col min="11769" max="11769" width="46.28515625" style="1" customWidth="1"/>
    <col min="11770" max="11770" width="19" style="1" customWidth="1"/>
    <col min="11771" max="11771" width="0" style="1" hidden="1" customWidth="1"/>
    <col min="11772" max="11772" width="17.7109375" style="1" customWidth="1"/>
    <col min="11773" max="11773" width="0" style="1" hidden="1" customWidth="1"/>
    <col min="11774" max="11774" width="22.28515625" style="1" customWidth="1"/>
    <col min="11775" max="11775" width="5.28515625" style="1" customWidth="1"/>
    <col min="11776" max="11776" width="36.28515625" style="1" customWidth="1"/>
    <col min="11777" max="11777" width="5.7109375" style="1" customWidth="1"/>
    <col min="11778" max="11778" width="0" style="1" hidden="1" customWidth="1"/>
    <col min="11779" max="11779" width="20.7109375" style="1" customWidth="1"/>
    <col min="11780" max="11780" width="4.85546875" style="1" customWidth="1"/>
    <col min="11781" max="11781" width="0" style="1" hidden="1" customWidth="1"/>
    <col min="11782" max="11782" width="24.7109375" style="1" customWidth="1"/>
    <col min="11783" max="11783" width="12.28515625" style="1" customWidth="1"/>
    <col min="11784" max="11784" width="0" style="1" hidden="1" customWidth="1"/>
    <col min="11785" max="11785" width="3.42578125" style="1" customWidth="1"/>
    <col min="11786" max="11786" width="0" style="1" hidden="1" customWidth="1"/>
    <col min="11787" max="11787" width="17.7109375" style="1" customWidth="1"/>
    <col min="11788" max="11788" width="3.42578125" style="1" customWidth="1"/>
    <col min="11789" max="11789" width="0" style="1" hidden="1" customWidth="1"/>
    <col min="11790" max="11790" width="23.7109375" style="1" customWidth="1"/>
    <col min="11791" max="11791" width="10" style="1" customWidth="1"/>
    <col min="11792" max="11792" width="0" style="1" hidden="1" customWidth="1"/>
    <col min="11793" max="11794" width="14.7109375" style="1" customWidth="1"/>
    <col min="11795" max="11795" width="12.85546875" style="1" customWidth="1"/>
    <col min="11796" max="11796" width="3.28515625" style="1" customWidth="1"/>
    <col min="11797" max="11797" width="30.28515625" style="1" customWidth="1"/>
    <col min="11798" max="11798" width="5" style="1" customWidth="1"/>
    <col min="11799" max="11799" width="0" style="1" hidden="1" customWidth="1"/>
    <col min="11800" max="11800" width="14.28515625" style="1" customWidth="1"/>
    <col min="11801" max="11801" width="5.7109375" style="1" customWidth="1"/>
    <col min="11802" max="11802" width="0" style="1" hidden="1" customWidth="1"/>
    <col min="11803" max="11803" width="17.28515625" style="1" customWidth="1"/>
    <col min="11804" max="11804" width="12.7109375" style="1" customWidth="1"/>
    <col min="11805" max="11805" width="0" style="1" hidden="1" customWidth="1"/>
    <col min="11806" max="11806" width="5.28515625" style="1" customWidth="1"/>
    <col min="11807" max="11807" width="0" style="1" hidden="1" customWidth="1"/>
    <col min="11808" max="11808" width="17" style="1" customWidth="1"/>
    <col min="11809" max="11809" width="6.28515625" style="1" customWidth="1"/>
    <col min="11810" max="11810" width="0" style="1" hidden="1" customWidth="1"/>
    <col min="11811" max="11811" width="14.28515625" style="1" customWidth="1"/>
    <col min="11812" max="11812" width="7.5703125" style="1" customWidth="1"/>
    <col min="11813" max="11813" width="0" style="1" hidden="1" customWidth="1"/>
    <col min="11814" max="11815" width="14.28515625" style="1" customWidth="1"/>
    <col min="11816" max="11816" width="20.85546875" style="1" customWidth="1"/>
    <col min="11817" max="11817" width="14.42578125" style="1" customWidth="1"/>
    <col min="11818" max="11818" width="15" style="1" customWidth="1"/>
    <col min="11819" max="11819" width="2.7109375" style="1" customWidth="1"/>
    <col min="11820" max="11820" width="11.7109375" style="1" customWidth="1"/>
    <col min="11821" max="11821" width="11.5703125" style="1" customWidth="1"/>
    <col min="11822" max="11822" width="2.28515625" style="1" customWidth="1"/>
    <col min="11823" max="11823" width="41" style="1" customWidth="1"/>
    <col min="11824" max="11824" width="14.28515625" style="1" customWidth="1"/>
    <col min="11825" max="11826" width="11.5703125" style="1" customWidth="1"/>
    <col min="11827" max="11827" width="21.85546875" style="1" customWidth="1"/>
    <col min="11828" max="12019" width="11.42578125" style="1"/>
    <col min="12020" max="12020" width="21.85546875" style="1" customWidth="1"/>
    <col min="12021" max="12021" width="13.85546875" style="1" customWidth="1"/>
    <col min="12022" max="12022" width="38.7109375" style="1" customWidth="1"/>
    <col min="12023" max="12023" width="3" style="1" bestFit="1" customWidth="1"/>
    <col min="12024" max="12024" width="32.28515625" style="1" customWidth="1"/>
    <col min="12025" max="12025" width="46.28515625" style="1" customWidth="1"/>
    <col min="12026" max="12026" width="19" style="1" customWidth="1"/>
    <col min="12027" max="12027" width="0" style="1" hidden="1" customWidth="1"/>
    <col min="12028" max="12028" width="17.7109375" style="1" customWidth="1"/>
    <col min="12029" max="12029" width="0" style="1" hidden="1" customWidth="1"/>
    <col min="12030" max="12030" width="22.28515625" style="1" customWidth="1"/>
    <col min="12031" max="12031" width="5.28515625" style="1" customWidth="1"/>
    <col min="12032" max="12032" width="36.28515625" style="1" customWidth="1"/>
    <col min="12033" max="12033" width="5.7109375" style="1" customWidth="1"/>
    <col min="12034" max="12034" width="0" style="1" hidden="1" customWidth="1"/>
    <col min="12035" max="12035" width="20.7109375" style="1" customWidth="1"/>
    <col min="12036" max="12036" width="4.85546875" style="1" customWidth="1"/>
    <col min="12037" max="12037" width="0" style="1" hidden="1" customWidth="1"/>
    <col min="12038" max="12038" width="24.7109375" style="1" customWidth="1"/>
    <col min="12039" max="12039" width="12.28515625" style="1" customWidth="1"/>
    <col min="12040" max="12040" width="0" style="1" hidden="1" customWidth="1"/>
    <col min="12041" max="12041" width="3.42578125" style="1" customWidth="1"/>
    <col min="12042" max="12042" width="0" style="1" hidden="1" customWidth="1"/>
    <col min="12043" max="12043" width="17.7109375" style="1" customWidth="1"/>
    <col min="12044" max="12044" width="3.42578125" style="1" customWidth="1"/>
    <col min="12045" max="12045" width="0" style="1" hidden="1" customWidth="1"/>
    <col min="12046" max="12046" width="23.7109375" style="1" customWidth="1"/>
    <col min="12047" max="12047" width="10" style="1" customWidth="1"/>
    <col min="12048" max="12048" width="0" style="1" hidden="1" customWidth="1"/>
    <col min="12049" max="12050" width="14.7109375" style="1" customWidth="1"/>
    <col min="12051" max="12051" width="12.85546875" style="1" customWidth="1"/>
    <col min="12052" max="12052" width="3.28515625" style="1" customWidth="1"/>
    <col min="12053" max="12053" width="30.28515625" style="1" customWidth="1"/>
    <col min="12054" max="12054" width="5" style="1" customWidth="1"/>
    <col min="12055" max="12055" width="0" style="1" hidden="1" customWidth="1"/>
    <col min="12056" max="12056" width="14.28515625" style="1" customWidth="1"/>
    <col min="12057" max="12057" width="5.7109375" style="1" customWidth="1"/>
    <col min="12058" max="12058" width="0" style="1" hidden="1" customWidth="1"/>
    <col min="12059" max="12059" width="17.28515625" style="1" customWidth="1"/>
    <col min="12060" max="12060" width="12.7109375" style="1" customWidth="1"/>
    <col min="12061" max="12061" width="0" style="1" hidden="1" customWidth="1"/>
    <col min="12062" max="12062" width="5.28515625" style="1" customWidth="1"/>
    <col min="12063" max="12063" width="0" style="1" hidden="1" customWidth="1"/>
    <col min="12064" max="12064" width="17" style="1" customWidth="1"/>
    <col min="12065" max="12065" width="6.28515625" style="1" customWidth="1"/>
    <col min="12066" max="12066" width="0" style="1" hidden="1" customWidth="1"/>
    <col min="12067" max="12067" width="14.28515625" style="1" customWidth="1"/>
    <col min="12068" max="12068" width="7.5703125" style="1" customWidth="1"/>
    <col min="12069" max="12069" width="0" style="1" hidden="1" customWidth="1"/>
    <col min="12070" max="12071" width="14.28515625" style="1" customWidth="1"/>
    <col min="12072" max="12072" width="20.85546875" style="1" customWidth="1"/>
    <col min="12073" max="12073" width="14.42578125" style="1" customWidth="1"/>
    <col min="12074" max="12074" width="15" style="1" customWidth="1"/>
    <col min="12075" max="12075" width="2.7109375" style="1" customWidth="1"/>
    <col min="12076" max="12076" width="11.7109375" style="1" customWidth="1"/>
    <col min="12077" max="12077" width="11.5703125" style="1" customWidth="1"/>
    <col min="12078" max="12078" width="2.28515625" style="1" customWidth="1"/>
    <col min="12079" max="12079" width="41" style="1" customWidth="1"/>
    <col min="12080" max="12080" width="14.28515625" style="1" customWidth="1"/>
    <col min="12081" max="12082" width="11.5703125" style="1" customWidth="1"/>
    <col min="12083" max="12083" width="21.85546875" style="1" customWidth="1"/>
    <col min="12084" max="12275" width="11.42578125" style="1"/>
    <col min="12276" max="12276" width="21.85546875" style="1" customWidth="1"/>
    <col min="12277" max="12277" width="13.85546875" style="1" customWidth="1"/>
    <col min="12278" max="12278" width="38.7109375" style="1" customWidth="1"/>
    <col min="12279" max="12279" width="3" style="1" bestFit="1" customWidth="1"/>
    <col min="12280" max="12280" width="32.28515625" style="1" customWidth="1"/>
    <col min="12281" max="12281" width="46.28515625" style="1" customWidth="1"/>
    <col min="12282" max="12282" width="19" style="1" customWidth="1"/>
    <col min="12283" max="12283" width="0" style="1" hidden="1" customWidth="1"/>
    <col min="12284" max="12284" width="17.7109375" style="1" customWidth="1"/>
    <col min="12285" max="12285" width="0" style="1" hidden="1" customWidth="1"/>
    <col min="12286" max="12286" width="22.28515625" style="1" customWidth="1"/>
    <col min="12287" max="12287" width="5.28515625" style="1" customWidth="1"/>
    <col min="12288" max="12288" width="36.28515625" style="1" customWidth="1"/>
    <col min="12289" max="12289" width="5.7109375" style="1" customWidth="1"/>
    <col min="12290" max="12290" width="0" style="1" hidden="1" customWidth="1"/>
    <col min="12291" max="12291" width="20.7109375" style="1" customWidth="1"/>
    <col min="12292" max="12292" width="4.85546875" style="1" customWidth="1"/>
    <col min="12293" max="12293" width="0" style="1" hidden="1" customWidth="1"/>
    <col min="12294" max="12294" width="24.7109375" style="1" customWidth="1"/>
    <col min="12295" max="12295" width="12.28515625" style="1" customWidth="1"/>
    <col min="12296" max="12296" width="0" style="1" hidden="1" customWidth="1"/>
    <col min="12297" max="12297" width="3.42578125" style="1" customWidth="1"/>
    <col min="12298" max="12298" width="0" style="1" hidden="1" customWidth="1"/>
    <col min="12299" max="12299" width="17.7109375" style="1" customWidth="1"/>
    <col min="12300" max="12300" width="3.42578125" style="1" customWidth="1"/>
    <col min="12301" max="12301" width="0" style="1" hidden="1" customWidth="1"/>
    <col min="12302" max="12302" width="23.7109375" style="1" customWidth="1"/>
    <col min="12303" max="12303" width="10" style="1" customWidth="1"/>
    <col min="12304" max="12304" width="0" style="1" hidden="1" customWidth="1"/>
    <col min="12305" max="12306" width="14.7109375" style="1" customWidth="1"/>
    <col min="12307" max="12307" width="12.85546875" style="1" customWidth="1"/>
    <col min="12308" max="12308" width="3.28515625" style="1" customWidth="1"/>
    <col min="12309" max="12309" width="30.28515625" style="1" customWidth="1"/>
    <col min="12310" max="12310" width="5" style="1" customWidth="1"/>
    <col min="12311" max="12311" width="0" style="1" hidden="1" customWidth="1"/>
    <col min="12312" max="12312" width="14.28515625" style="1" customWidth="1"/>
    <col min="12313" max="12313" width="5.7109375" style="1" customWidth="1"/>
    <col min="12314" max="12314" width="0" style="1" hidden="1" customWidth="1"/>
    <col min="12315" max="12315" width="17.28515625" style="1" customWidth="1"/>
    <col min="12316" max="12316" width="12.7109375" style="1" customWidth="1"/>
    <col min="12317" max="12317" width="0" style="1" hidden="1" customWidth="1"/>
    <col min="12318" max="12318" width="5.28515625" style="1" customWidth="1"/>
    <col min="12319" max="12319" width="0" style="1" hidden="1" customWidth="1"/>
    <col min="12320" max="12320" width="17" style="1" customWidth="1"/>
    <col min="12321" max="12321" width="6.28515625" style="1" customWidth="1"/>
    <col min="12322" max="12322" width="0" style="1" hidden="1" customWidth="1"/>
    <col min="12323" max="12323" width="14.28515625" style="1" customWidth="1"/>
    <col min="12324" max="12324" width="7.5703125" style="1" customWidth="1"/>
    <col min="12325" max="12325" width="0" style="1" hidden="1" customWidth="1"/>
    <col min="12326" max="12327" width="14.28515625" style="1" customWidth="1"/>
    <col min="12328" max="12328" width="20.85546875" style="1" customWidth="1"/>
    <col min="12329" max="12329" width="14.42578125" style="1" customWidth="1"/>
    <col min="12330" max="12330" width="15" style="1" customWidth="1"/>
    <col min="12331" max="12331" width="2.7109375" style="1" customWidth="1"/>
    <col min="12332" max="12332" width="11.7109375" style="1" customWidth="1"/>
    <col min="12333" max="12333" width="11.5703125" style="1" customWidth="1"/>
    <col min="12334" max="12334" width="2.28515625" style="1" customWidth="1"/>
    <col min="12335" max="12335" width="41" style="1" customWidth="1"/>
    <col min="12336" max="12336" width="14.28515625" style="1" customWidth="1"/>
    <col min="12337" max="12338" width="11.5703125" style="1" customWidth="1"/>
    <col min="12339" max="12339" width="21.85546875" style="1" customWidth="1"/>
    <col min="12340" max="12531" width="11.42578125" style="1"/>
    <col min="12532" max="12532" width="21.85546875" style="1" customWidth="1"/>
    <col min="12533" max="12533" width="13.85546875" style="1" customWidth="1"/>
    <col min="12534" max="12534" width="38.7109375" style="1" customWidth="1"/>
    <col min="12535" max="12535" width="3" style="1" bestFit="1" customWidth="1"/>
    <col min="12536" max="12536" width="32.28515625" style="1" customWidth="1"/>
    <col min="12537" max="12537" width="46.28515625" style="1" customWidth="1"/>
    <col min="12538" max="12538" width="19" style="1" customWidth="1"/>
    <col min="12539" max="12539" width="0" style="1" hidden="1" customWidth="1"/>
    <col min="12540" max="12540" width="17.7109375" style="1" customWidth="1"/>
    <col min="12541" max="12541" width="0" style="1" hidden="1" customWidth="1"/>
    <col min="12542" max="12542" width="22.28515625" style="1" customWidth="1"/>
    <col min="12543" max="12543" width="5.28515625" style="1" customWidth="1"/>
    <col min="12544" max="12544" width="36.28515625" style="1" customWidth="1"/>
    <col min="12545" max="12545" width="5.7109375" style="1" customWidth="1"/>
    <col min="12546" max="12546" width="0" style="1" hidden="1" customWidth="1"/>
    <col min="12547" max="12547" width="20.7109375" style="1" customWidth="1"/>
    <col min="12548" max="12548" width="4.85546875" style="1" customWidth="1"/>
    <col min="12549" max="12549" width="0" style="1" hidden="1" customWidth="1"/>
    <col min="12550" max="12550" width="24.7109375" style="1" customWidth="1"/>
    <col min="12551" max="12551" width="12.28515625" style="1" customWidth="1"/>
    <col min="12552" max="12552" width="0" style="1" hidden="1" customWidth="1"/>
    <col min="12553" max="12553" width="3.42578125" style="1" customWidth="1"/>
    <col min="12554" max="12554" width="0" style="1" hidden="1" customWidth="1"/>
    <col min="12555" max="12555" width="17.7109375" style="1" customWidth="1"/>
    <col min="12556" max="12556" width="3.42578125" style="1" customWidth="1"/>
    <col min="12557" max="12557" width="0" style="1" hidden="1" customWidth="1"/>
    <col min="12558" max="12558" width="23.7109375" style="1" customWidth="1"/>
    <col min="12559" max="12559" width="10" style="1" customWidth="1"/>
    <col min="12560" max="12560" width="0" style="1" hidden="1" customWidth="1"/>
    <col min="12561" max="12562" width="14.7109375" style="1" customWidth="1"/>
    <col min="12563" max="12563" width="12.85546875" style="1" customWidth="1"/>
    <col min="12564" max="12564" width="3.28515625" style="1" customWidth="1"/>
    <col min="12565" max="12565" width="30.28515625" style="1" customWidth="1"/>
    <col min="12566" max="12566" width="5" style="1" customWidth="1"/>
    <col min="12567" max="12567" width="0" style="1" hidden="1" customWidth="1"/>
    <col min="12568" max="12568" width="14.28515625" style="1" customWidth="1"/>
    <col min="12569" max="12569" width="5.7109375" style="1" customWidth="1"/>
    <col min="12570" max="12570" width="0" style="1" hidden="1" customWidth="1"/>
    <col min="12571" max="12571" width="17.28515625" style="1" customWidth="1"/>
    <col min="12572" max="12572" width="12.7109375" style="1" customWidth="1"/>
    <col min="12573" max="12573" width="0" style="1" hidden="1" customWidth="1"/>
    <col min="12574" max="12574" width="5.28515625" style="1" customWidth="1"/>
    <col min="12575" max="12575" width="0" style="1" hidden="1" customWidth="1"/>
    <col min="12576" max="12576" width="17" style="1" customWidth="1"/>
    <col min="12577" max="12577" width="6.28515625" style="1" customWidth="1"/>
    <col min="12578" max="12578" width="0" style="1" hidden="1" customWidth="1"/>
    <col min="12579" max="12579" width="14.28515625" style="1" customWidth="1"/>
    <col min="12580" max="12580" width="7.5703125" style="1" customWidth="1"/>
    <col min="12581" max="12581" width="0" style="1" hidden="1" customWidth="1"/>
    <col min="12582" max="12583" width="14.28515625" style="1" customWidth="1"/>
    <col min="12584" max="12584" width="20.85546875" style="1" customWidth="1"/>
    <col min="12585" max="12585" width="14.42578125" style="1" customWidth="1"/>
    <col min="12586" max="12586" width="15" style="1" customWidth="1"/>
    <col min="12587" max="12587" width="2.7109375" style="1" customWidth="1"/>
    <col min="12588" max="12588" width="11.7109375" style="1" customWidth="1"/>
    <col min="12589" max="12589" width="11.5703125" style="1" customWidth="1"/>
    <col min="12590" max="12590" width="2.28515625" style="1" customWidth="1"/>
    <col min="12591" max="12591" width="41" style="1" customWidth="1"/>
    <col min="12592" max="12592" width="14.28515625" style="1" customWidth="1"/>
    <col min="12593" max="12594" width="11.5703125" style="1" customWidth="1"/>
    <col min="12595" max="12595" width="21.85546875" style="1" customWidth="1"/>
    <col min="12596" max="12787" width="11.42578125" style="1"/>
    <col min="12788" max="12788" width="21.85546875" style="1" customWidth="1"/>
    <col min="12789" max="12789" width="13.85546875" style="1" customWidth="1"/>
    <col min="12790" max="12790" width="38.7109375" style="1" customWidth="1"/>
    <col min="12791" max="12791" width="3" style="1" bestFit="1" customWidth="1"/>
    <col min="12792" max="12792" width="32.28515625" style="1" customWidth="1"/>
    <col min="12793" max="12793" width="46.28515625" style="1" customWidth="1"/>
    <col min="12794" max="12794" width="19" style="1" customWidth="1"/>
    <col min="12795" max="12795" width="0" style="1" hidden="1" customWidth="1"/>
    <col min="12796" max="12796" width="17.7109375" style="1" customWidth="1"/>
    <col min="12797" max="12797" width="0" style="1" hidden="1" customWidth="1"/>
    <col min="12798" max="12798" width="22.28515625" style="1" customWidth="1"/>
    <col min="12799" max="12799" width="5.28515625" style="1" customWidth="1"/>
    <col min="12800" max="12800" width="36.28515625" style="1" customWidth="1"/>
    <col min="12801" max="12801" width="5.7109375" style="1" customWidth="1"/>
    <col min="12802" max="12802" width="0" style="1" hidden="1" customWidth="1"/>
    <col min="12803" max="12803" width="20.7109375" style="1" customWidth="1"/>
    <col min="12804" max="12804" width="4.85546875" style="1" customWidth="1"/>
    <col min="12805" max="12805" width="0" style="1" hidden="1" customWidth="1"/>
    <col min="12806" max="12806" width="24.7109375" style="1" customWidth="1"/>
    <col min="12807" max="12807" width="12.28515625" style="1" customWidth="1"/>
    <col min="12808" max="12808" width="0" style="1" hidden="1" customWidth="1"/>
    <col min="12809" max="12809" width="3.42578125" style="1" customWidth="1"/>
    <col min="12810" max="12810" width="0" style="1" hidden="1" customWidth="1"/>
    <col min="12811" max="12811" width="17.7109375" style="1" customWidth="1"/>
    <col min="12812" max="12812" width="3.42578125" style="1" customWidth="1"/>
    <col min="12813" max="12813" width="0" style="1" hidden="1" customWidth="1"/>
    <col min="12814" max="12814" width="23.7109375" style="1" customWidth="1"/>
    <col min="12815" max="12815" width="10" style="1" customWidth="1"/>
    <col min="12816" max="12816" width="0" style="1" hidden="1" customWidth="1"/>
    <col min="12817" max="12818" width="14.7109375" style="1" customWidth="1"/>
    <col min="12819" max="12819" width="12.85546875" style="1" customWidth="1"/>
    <col min="12820" max="12820" width="3.28515625" style="1" customWidth="1"/>
    <col min="12821" max="12821" width="30.28515625" style="1" customWidth="1"/>
    <col min="12822" max="12822" width="5" style="1" customWidth="1"/>
    <col min="12823" max="12823" width="0" style="1" hidden="1" customWidth="1"/>
    <col min="12824" max="12824" width="14.28515625" style="1" customWidth="1"/>
    <col min="12825" max="12825" width="5.7109375" style="1" customWidth="1"/>
    <col min="12826" max="12826" width="0" style="1" hidden="1" customWidth="1"/>
    <col min="12827" max="12827" width="17.28515625" style="1" customWidth="1"/>
    <col min="12828" max="12828" width="12.7109375" style="1" customWidth="1"/>
    <col min="12829" max="12829" width="0" style="1" hidden="1" customWidth="1"/>
    <col min="12830" max="12830" width="5.28515625" style="1" customWidth="1"/>
    <col min="12831" max="12831" width="0" style="1" hidden="1" customWidth="1"/>
    <col min="12832" max="12832" width="17" style="1" customWidth="1"/>
    <col min="12833" max="12833" width="6.28515625" style="1" customWidth="1"/>
    <col min="12834" max="12834" width="0" style="1" hidden="1" customWidth="1"/>
    <col min="12835" max="12835" width="14.28515625" style="1" customWidth="1"/>
    <col min="12836" max="12836" width="7.5703125" style="1" customWidth="1"/>
    <col min="12837" max="12837" width="0" style="1" hidden="1" customWidth="1"/>
    <col min="12838" max="12839" width="14.28515625" style="1" customWidth="1"/>
    <col min="12840" max="12840" width="20.85546875" style="1" customWidth="1"/>
    <col min="12841" max="12841" width="14.42578125" style="1" customWidth="1"/>
    <col min="12842" max="12842" width="15" style="1" customWidth="1"/>
    <col min="12843" max="12843" width="2.7109375" style="1" customWidth="1"/>
    <col min="12844" max="12844" width="11.7109375" style="1" customWidth="1"/>
    <col min="12845" max="12845" width="11.5703125" style="1" customWidth="1"/>
    <col min="12846" max="12846" width="2.28515625" style="1" customWidth="1"/>
    <col min="12847" max="12847" width="41" style="1" customWidth="1"/>
    <col min="12848" max="12848" width="14.28515625" style="1" customWidth="1"/>
    <col min="12849" max="12850" width="11.5703125" style="1" customWidth="1"/>
    <col min="12851" max="12851" width="21.85546875" style="1" customWidth="1"/>
    <col min="12852" max="13043" width="11.42578125" style="1"/>
    <col min="13044" max="13044" width="21.85546875" style="1" customWidth="1"/>
    <col min="13045" max="13045" width="13.85546875" style="1" customWidth="1"/>
    <col min="13046" max="13046" width="38.7109375" style="1" customWidth="1"/>
    <col min="13047" max="13047" width="3" style="1" bestFit="1" customWidth="1"/>
    <col min="13048" max="13048" width="32.28515625" style="1" customWidth="1"/>
    <col min="13049" max="13049" width="46.28515625" style="1" customWidth="1"/>
    <col min="13050" max="13050" width="19" style="1" customWidth="1"/>
    <col min="13051" max="13051" width="0" style="1" hidden="1" customWidth="1"/>
    <col min="13052" max="13052" width="17.7109375" style="1" customWidth="1"/>
    <col min="13053" max="13053" width="0" style="1" hidden="1" customWidth="1"/>
    <col min="13054" max="13054" width="22.28515625" style="1" customWidth="1"/>
    <col min="13055" max="13055" width="5.28515625" style="1" customWidth="1"/>
    <col min="13056" max="13056" width="36.28515625" style="1" customWidth="1"/>
    <col min="13057" max="13057" width="5.7109375" style="1" customWidth="1"/>
    <col min="13058" max="13058" width="0" style="1" hidden="1" customWidth="1"/>
    <col min="13059" max="13059" width="20.7109375" style="1" customWidth="1"/>
    <col min="13060" max="13060" width="4.85546875" style="1" customWidth="1"/>
    <col min="13061" max="13061" width="0" style="1" hidden="1" customWidth="1"/>
    <col min="13062" max="13062" width="24.7109375" style="1" customWidth="1"/>
    <col min="13063" max="13063" width="12.28515625" style="1" customWidth="1"/>
    <col min="13064" max="13064" width="0" style="1" hidden="1" customWidth="1"/>
    <col min="13065" max="13065" width="3.42578125" style="1" customWidth="1"/>
    <col min="13066" max="13066" width="0" style="1" hidden="1" customWidth="1"/>
    <col min="13067" max="13067" width="17.7109375" style="1" customWidth="1"/>
    <col min="13068" max="13068" width="3.42578125" style="1" customWidth="1"/>
    <col min="13069" max="13069" width="0" style="1" hidden="1" customWidth="1"/>
    <col min="13070" max="13070" width="23.7109375" style="1" customWidth="1"/>
    <col min="13071" max="13071" width="10" style="1" customWidth="1"/>
    <col min="13072" max="13072" width="0" style="1" hidden="1" customWidth="1"/>
    <col min="13073" max="13074" width="14.7109375" style="1" customWidth="1"/>
    <col min="13075" max="13075" width="12.85546875" style="1" customWidth="1"/>
    <col min="13076" max="13076" width="3.28515625" style="1" customWidth="1"/>
    <col min="13077" max="13077" width="30.28515625" style="1" customWidth="1"/>
    <col min="13078" max="13078" width="5" style="1" customWidth="1"/>
    <col min="13079" max="13079" width="0" style="1" hidden="1" customWidth="1"/>
    <col min="13080" max="13080" width="14.28515625" style="1" customWidth="1"/>
    <col min="13081" max="13081" width="5.7109375" style="1" customWidth="1"/>
    <col min="13082" max="13082" width="0" style="1" hidden="1" customWidth="1"/>
    <col min="13083" max="13083" width="17.28515625" style="1" customWidth="1"/>
    <col min="13084" max="13084" width="12.7109375" style="1" customWidth="1"/>
    <col min="13085" max="13085" width="0" style="1" hidden="1" customWidth="1"/>
    <col min="13086" max="13086" width="5.28515625" style="1" customWidth="1"/>
    <col min="13087" max="13087" width="0" style="1" hidden="1" customWidth="1"/>
    <col min="13088" max="13088" width="17" style="1" customWidth="1"/>
    <col min="13089" max="13089" width="6.28515625" style="1" customWidth="1"/>
    <col min="13090" max="13090" width="0" style="1" hidden="1" customWidth="1"/>
    <col min="13091" max="13091" width="14.28515625" style="1" customWidth="1"/>
    <col min="13092" max="13092" width="7.5703125" style="1" customWidth="1"/>
    <col min="13093" max="13093" width="0" style="1" hidden="1" customWidth="1"/>
    <col min="13094" max="13095" width="14.28515625" style="1" customWidth="1"/>
    <col min="13096" max="13096" width="20.85546875" style="1" customWidth="1"/>
    <col min="13097" max="13097" width="14.42578125" style="1" customWidth="1"/>
    <col min="13098" max="13098" width="15" style="1" customWidth="1"/>
    <col min="13099" max="13099" width="2.7109375" style="1" customWidth="1"/>
    <col min="13100" max="13100" width="11.7109375" style="1" customWidth="1"/>
    <col min="13101" max="13101" width="11.5703125" style="1" customWidth="1"/>
    <col min="13102" max="13102" width="2.28515625" style="1" customWidth="1"/>
    <col min="13103" max="13103" width="41" style="1" customWidth="1"/>
    <col min="13104" max="13104" width="14.28515625" style="1" customWidth="1"/>
    <col min="13105" max="13106" width="11.5703125" style="1" customWidth="1"/>
    <col min="13107" max="13107" width="21.85546875" style="1" customWidth="1"/>
    <col min="13108" max="13299" width="11.42578125" style="1"/>
    <col min="13300" max="13300" width="21.85546875" style="1" customWidth="1"/>
    <col min="13301" max="13301" width="13.85546875" style="1" customWidth="1"/>
    <col min="13302" max="13302" width="38.7109375" style="1" customWidth="1"/>
    <col min="13303" max="13303" width="3" style="1" bestFit="1" customWidth="1"/>
    <col min="13304" max="13304" width="32.28515625" style="1" customWidth="1"/>
    <col min="13305" max="13305" width="46.28515625" style="1" customWidth="1"/>
    <col min="13306" max="13306" width="19" style="1" customWidth="1"/>
    <col min="13307" max="13307" width="0" style="1" hidden="1" customWidth="1"/>
    <col min="13308" max="13308" width="17.7109375" style="1" customWidth="1"/>
    <col min="13309" max="13309" width="0" style="1" hidden="1" customWidth="1"/>
    <col min="13310" max="13310" width="22.28515625" style="1" customWidth="1"/>
    <col min="13311" max="13311" width="5.28515625" style="1" customWidth="1"/>
    <col min="13312" max="13312" width="36.28515625" style="1" customWidth="1"/>
    <col min="13313" max="13313" width="5.7109375" style="1" customWidth="1"/>
    <col min="13314" max="13314" width="0" style="1" hidden="1" customWidth="1"/>
    <col min="13315" max="13315" width="20.7109375" style="1" customWidth="1"/>
    <col min="13316" max="13316" width="4.85546875" style="1" customWidth="1"/>
    <col min="13317" max="13317" width="0" style="1" hidden="1" customWidth="1"/>
    <col min="13318" max="13318" width="24.7109375" style="1" customWidth="1"/>
    <col min="13319" max="13319" width="12.28515625" style="1" customWidth="1"/>
    <col min="13320" max="13320" width="0" style="1" hidden="1" customWidth="1"/>
    <col min="13321" max="13321" width="3.42578125" style="1" customWidth="1"/>
    <col min="13322" max="13322" width="0" style="1" hidden="1" customWidth="1"/>
    <col min="13323" max="13323" width="17.7109375" style="1" customWidth="1"/>
    <col min="13324" max="13324" width="3.42578125" style="1" customWidth="1"/>
    <col min="13325" max="13325" width="0" style="1" hidden="1" customWidth="1"/>
    <col min="13326" max="13326" width="23.7109375" style="1" customWidth="1"/>
    <col min="13327" max="13327" width="10" style="1" customWidth="1"/>
    <col min="13328" max="13328" width="0" style="1" hidden="1" customWidth="1"/>
    <col min="13329" max="13330" width="14.7109375" style="1" customWidth="1"/>
    <col min="13331" max="13331" width="12.85546875" style="1" customWidth="1"/>
    <col min="13332" max="13332" width="3.28515625" style="1" customWidth="1"/>
    <col min="13333" max="13333" width="30.28515625" style="1" customWidth="1"/>
    <col min="13334" max="13334" width="5" style="1" customWidth="1"/>
    <col min="13335" max="13335" width="0" style="1" hidden="1" customWidth="1"/>
    <col min="13336" max="13336" width="14.28515625" style="1" customWidth="1"/>
    <col min="13337" max="13337" width="5.7109375" style="1" customWidth="1"/>
    <col min="13338" max="13338" width="0" style="1" hidden="1" customWidth="1"/>
    <col min="13339" max="13339" width="17.28515625" style="1" customWidth="1"/>
    <col min="13340" max="13340" width="12.7109375" style="1" customWidth="1"/>
    <col min="13341" max="13341" width="0" style="1" hidden="1" customWidth="1"/>
    <col min="13342" max="13342" width="5.28515625" style="1" customWidth="1"/>
    <col min="13343" max="13343" width="0" style="1" hidden="1" customWidth="1"/>
    <col min="13344" max="13344" width="17" style="1" customWidth="1"/>
    <col min="13345" max="13345" width="6.28515625" style="1" customWidth="1"/>
    <col min="13346" max="13346" width="0" style="1" hidden="1" customWidth="1"/>
    <col min="13347" max="13347" width="14.28515625" style="1" customWidth="1"/>
    <col min="13348" max="13348" width="7.5703125" style="1" customWidth="1"/>
    <col min="13349" max="13349" width="0" style="1" hidden="1" customWidth="1"/>
    <col min="13350" max="13351" width="14.28515625" style="1" customWidth="1"/>
    <col min="13352" max="13352" width="20.85546875" style="1" customWidth="1"/>
    <col min="13353" max="13353" width="14.42578125" style="1" customWidth="1"/>
    <col min="13354" max="13354" width="15" style="1" customWidth="1"/>
    <col min="13355" max="13355" width="2.7109375" style="1" customWidth="1"/>
    <col min="13356" max="13356" width="11.7109375" style="1" customWidth="1"/>
    <col min="13357" max="13357" width="11.5703125" style="1" customWidth="1"/>
    <col min="13358" max="13358" width="2.28515625" style="1" customWidth="1"/>
    <col min="13359" max="13359" width="41" style="1" customWidth="1"/>
    <col min="13360" max="13360" width="14.28515625" style="1" customWidth="1"/>
    <col min="13361" max="13362" width="11.5703125" style="1" customWidth="1"/>
    <col min="13363" max="13363" width="21.85546875" style="1" customWidth="1"/>
    <col min="13364" max="13555" width="11.42578125" style="1"/>
    <col min="13556" max="13556" width="21.85546875" style="1" customWidth="1"/>
    <col min="13557" max="13557" width="13.85546875" style="1" customWidth="1"/>
    <col min="13558" max="13558" width="38.7109375" style="1" customWidth="1"/>
    <col min="13559" max="13559" width="3" style="1" bestFit="1" customWidth="1"/>
    <col min="13560" max="13560" width="32.28515625" style="1" customWidth="1"/>
    <col min="13561" max="13561" width="46.28515625" style="1" customWidth="1"/>
    <col min="13562" max="13562" width="19" style="1" customWidth="1"/>
    <col min="13563" max="13563" width="0" style="1" hidden="1" customWidth="1"/>
    <col min="13564" max="13564" width="17.7109375" style="1" customWidth="1"/>
    <col min="13565" max="13565" width="0" style="1" hidden="1" customWidth="1"/>
    <col min="13566" max="13566" width="22.28515625" style="1" customWidth="1"/>
    <col min="13567" max="13567" width="5.28515625" style="1" customWidth="1"/>
    <col min="13568" max="13568" width="36.28515625" style="1" customWidth="1"/>
    <col min="13569" max="13569" width="5.7109375" style="1" customWidth="1"/>
    <col min="13570" max="13570" width="0" style="1" hidden="1" customWidth="1"/>
    <col min="13571" max="13571" width="20.7109375" style="1" customWidth="1"/>
    <col min="13572" max="13572" width="4.85546875" style="1" customWidth="1"/>
    <col min="13573" max="13573" width="0" style="1" hidden="1" customWidth="1"/>
    <col min="13574" max="13574" width="24.7109375" style="1" customWidth="1"/>
    <col min="13575" max="13575" width="12.28515625" style="1" customWidth="1"/>
    <col min="13576" max="13576" width="0" style="1" hidden="1" customWidth="1"/>
    <col min="13577" max="13577" width="3.42578125" style="1" customWidth="1"/>
    <col min="13578" max="13578" width="0" style="1" hidden="1" customWidth="1"/>
    <col min="13579" max="13579" width="17.7109375" style="1" customWidth="1"/>
    <col min="13580" max="13580" width="3.42578125" style="1" customWidth="1"/>
    <col min="13581" max="13581" width="0" style="1" hidden="1" customWidth="1"/>
    <col min="13582" max="13582" width="23.7109375" style="1" customWidth="1"/>
    <col min="13583" max="13583" width="10" style="1" customWidth="1"/>
    <col min="13584" max="13584" width="0" style="1" hidden="1" customWidth="1"/>
    <col min="13585" max="13586" width="14.7109375" style="1" customWidth="1"/>
    <col min="13587" max="13587" width="12.85546875" style="1" customWidth="1"/>
    <col min="13588" max="13588" width="3.28515625" style="1" customWidth="1"/>
    <col min="13589" max="13589" width="30.28515625" style="1" customWidth="1"/>
    <col min="13590" max="13590" width="5" style="1" customWidth="1"/>
    <col min="13591" max="13591" width="0" style="1" hidden="1" customWidth="1"/>
    <col min="13592" max="13592" width="14.28515625" style="1" customWidth="1"/>
    <col min="13593" max="13593" width="5.7109375" style="1" customWidth="1"/>
    <col min="13594" max="13594" width="0" style="1" hidden="1" customWidth="1"/>
    <col min="13595" max="13595" width="17.28515625" style="1" customWidth="1"/>
    <col min="13596" max="13596" width="12.7109375" style="1" customWidth="1"/>
    <col min="13597" max="13597" width="0" style="1" hidden="1" customWidth="1"/>
    <col min="13598" max="13598" width="5.28515625" style="1" customWidth="1"/>
    <col min="13599" max="13599" width="0" style="1" hidden="1" customWidth="1"/>
    <col min="13600" max="13600" width="17" style="1" customWidth="1"/>
    <col min="13601" max="13601" width="6.28515625" style="1" customWidth="1"/>
    <col min="13602" max="13602" width="0" style="1" hidden="1" customWidth="1"/>
    <col min="13603" max="13603" width="14.28515625" style="1" customWidth="1"/>
    <col min="13604" max="13604" width="7.5703125" style="1" customWidth="1"/>
    <col min="13605" max="13605" width="0" style="1" hidden="1" customWidth="1"/>
    <col min="13606" max="13607" width="14.28515625" style="1" customWidth="1"/>
    <col min="13608" max="13608" width="20.85546875" style="1" customWidth="1"/>
    <col min="13609" max="13609" width="14.42578125" style="1" customWidth="1"/>
    <col min="13610" max="13610" width="15" style="1" customWidth="1"/>
    <col min="13611" max="13611" width="2.7109375" style="1" customWidth="1"/>
    <col min="13612" max="13612" width="11.7109375" style="1" customWidth="1"/>
    <col min="13613" max="13613" width="11.5703125" style="1" customWidth="1"/>
    <col min="13614" max="13614" width="2.28515625" style="1" customWidth="1"/>
    <col min="13615" max="13615" width="41" style="1" customWidth="1"/>
    <col min="13616" max="13616" width="14.28515625" style="1" customWidth="1"/>
    <col min="13617" max="13618" width="11.5703125" style="1" customWidth="1"/>
    <col min="13619" max="13619" width="21.85546875" style="1" customWidth="1"/>
    <col min="13620" max="13811" width="11.42578125" style="1"/>
    <col min="13812" max="13812" width="21.85546875" style="1" customWidth="1"/>
    <col min="13813" max="13813" width="13.85546875" style="1" customWidth="1"/>
    <col min="13814" max="13814" width="38.7109375" style="1" customWidth="1"/>
    <col min="13815" max="13815" width="3" style="1" bestFit="1" customWidth="1"/>
    <col min="13816" max="13816" width="32.28515625" style="1" customWidth="1"/>
    <col min="13817" max="13817" width="46.28515625" style="1" customWidth="1"/>
    <col min="13818" max="13818" width="19" style="1" customWidth="1"/>
    <col min="13819" max="13819" width="0" style="1" hidden="1" customWidth="1"/>
    <col min="13820" max="13820" width="17.7109375" style="1" customWidth="1"/>
    <col min="13821" max="13821" width="0" style="1" hidden="1" customWidth="1"/>
    <col min="13822" max="13822" width="22.28515625" style="1" customWidth="1"/>
    <col min="13823" max="13823" width="5.28515625" style="1" customWidth="1"/>
    <col min="13824" max="13824" width="36.28515625" style="1" customWidth="1"/>
    <col min="13825" max="13825" width="5.7109375" style="1" customWidth="1"/>
    <col min="13826" max="13826" width="0" style="1" hidden="1" customWidth="1"/>
    <col min="13827" max="13827" width="20.7109375" style="1" customWidth="1"/>
    <col min="13828" max="13828" width="4.85546875" style="1" customWidth="1"/>
    <col min="13829" max="13829" width="0" style="1" hidden="1" customWidth="1"/>
    <col min="13830" max="13830" width="24.7109375" style="1" customWidth="1"/>
    <col min="13831" max="13831" width="12.28515625" style="1" customWidth="1"/>
    <col min="13832" max="13832" width="0" style="1" hidden="1" customWidth="1"/>
    <col min="13833" max="13833" width="3.42578125" style="1" customWidth="1"/>
    <col min="13834" max="13834" width="0" style="1" hidden="1" customWidth="1"/>
    <col min="13835" max="13835" width="17.7109375" style="1" customWidth="1"/>
    <col min="13836" max="13836" width="3.42578125" style="1" customWidth="1"/>
    <col min="13837" max="13837" width="0" style="1" hidden="1" customWidth="1"/>
    <col min="13838" max="13838" width="23.7109375" style="1" customWidth="1"/>
    <col min="13839" max="13839" width="10" style="1" customWidth="1"/>
    <col min="13840" max="13840" width="0" style="1" hidden="1" customWidth="1"/>
    <col min="13841" max="13842" width="14.7109375" style="1" customWidth="1"/>
    <col min="13843" max="13843" width="12.85546875" style="1" customWidth="1"/>
    <col min="13844" max="13844" width="3.28515625" style="1" customWidth="1"/>
    <col min="13845" max="13845" width="30.28515625" style="1" customWidth="1"/>
    <col min="13846" max="13846" width="5" style="1" customWidth="1"/>
    <col min="13847" max="13847" width="0" style="1" hidden="1" customWidth="1"/>
    <col min="13848" max="13848" width="14.28515625" style="1" customWidth="1"/>
    <col min="13849" max="13849" width="5.7109375" style="1" customWidth="1"/>
    <col min="13850" max="13850" width="0" style="1" hidden="1" customWidth="1"/>
    <col min="13851" max="13851" width="17.28515625" style="1" customWidth="1"/>
    <col min="13852" max="13852" width="12.7109375" style="1" customWidth="1"/>
    <col min="13853" max="13853" width="0" style="1" hidden="1" customWidth="1"/>
    <col min="13854" max="13854" width="5.28515625" style="1" customWidth="1"/>
    <col min="13855" max="13855" width="0" style="1" hidden="1" customWidth="1"/>
    <col min="13856" max="13856" width="17" style="1" customWidth="1"/>
    <col min="13857" max="13857" width="6.28515625" style="1" customWidth="1"/>
    <col min="13858" max="13858" width="0" style="1" hidden="1" customWidth="1"/>
    <col min="13859" max="13859" width="14.28515625" style="1" customWidth="1"/>
    <col min="13860" max="13860" width="7.5703125" style="1" customWidth="1"/>
    <col min="13861" max="13861" width="0" style="1" hidden="1" customWidth="1"/>
    <col min="13862" max="13863" width="14.28515625" style="1" customWidth="1"/>
    <col min="13864" max="13864" width="20.85546875" style="1" customWidth="1"/>
    <col min="13865" max="13865" width="14.42578125" style="1" customWidth="1"/>
    <col min="13866" max="13866" width="15" style="1" customWidth="1"/>
    <col min="13867" max="13867" width="2.7109375" style="1" customWidth="1"/>
    <col min="13868" max="13868" width="11.7109375" style="1" customWidth="1"/>
    <col min="13869" max="13869" width="11.5703125" style="1" customWidth="1"/>
    <col min="13870" max="13870" width="2.28515625" style="1" customWidth="1"/>
    <col min="13871" max="13871" width="41" style="1" customWidth="1"/>
    <col min="13872" max="13872" width="14.28515625" style="1" customWidth="1"/>
    <col min="13873" max="13874" width="11.5703125" style="1" customWidth="1"/>
    <col min="13875" max="13875" width="21.85546875" style="1" customWidth="1"/>
    <col min="13876" max="14067" width="11.42578125" style="1"/>
    <col min="14068" max="14068" width="21.85546875" style="1" customWidth="1"/>
    <col min="14069" max="14069" width="13.85546875" style="1" customWidth="1"/>
    <col min="14070" max="14070" width="38.7109375" style="1" customWidth="1"/>
    <col min="14071" max="14071" width="3" style="1" bestFit="1" customWidth="1"/>
    <col min="14072" max="14072" width="32.28515625" style="1" customWidth="1"/>
    <col min="14073" max="14073" width="46.28515625" style="1" customWidth="1"/>
    <col min="14074" max="14074" width="19" style="1" customWidth="1"/>
    <col min="14075" max="14075" width="0" style="1" hidden="1" customWidth="1"/>
    <col min="14076" max="14076" width="17.7109375" style="1" customWidth="1"/>
    <col min="14077" max="14077" width="0" style="1" hidden="1" customWidth="1"/>
    <col min="14078" max="14078" width="22.28515625" style="1" customWidth="1"/>
    <col min="14079" max="14079" width="5.28515625" style="1" customWidth="1"/>
    <col min="14080" max="14080" width="36.28515625" style="1" customWidth="1"/>
    <col min="14081" max="14081" width="5.7109375" style="1" customWidth="1"/>
    <col min="14082" max="14082" width="0" style="1" hidden="1" customWidth="1"/>
    <col min="14083" max="14083" width="20.7109375" style="1" customWidth="1"/>
    <col min="14084" max="14084" width="4.85546875" style="1" customWidth="1"/>
    <col min="14085" max="14085" width="0" style="1" hidden="1" customWidth="1"/>
    <col min="14086" max="14086" width="24.7109375" style="1" customWidth="1"/>
    <col min="14087" max="14087" width="12.28515625" style="1" customWidth="1"/>
    <col min="14088" max="14088" width="0" style="1" hidden="1" customWidth="1"/>
    <col min="14089" max="14089" width="3.42578125" style="1" customWidth="1"/>
    <col min="14090" max="14090" width="0" style="1" hidden="1" customWidth="1"/>
    <col min="14091" max="14091" width="17.7109375" style="1" customWidth="1"/>
    <col min="14092" max="14092" width="3.42578125" style="1" customWidth="1"/>
    <col min="14093" max="14093" width="0" style="1" hidden="1" customWidth="1"/>
    <col min="14094" max="14094" width="23.7109375" style="1" customWidth="1"/>
    <col min="14095" max="14095" width="10" style="1" customWidth="1"/>
    <col min="14096" max="14096" width="0" style="1" hidden="1" customWidth="1"/>
    <col min="14097" max="14098" width="14.7109375" style="1" customWidth="1"/>
    <col min="14099" max="14099" width="12.85546875" style="1" customWidth="1"/>
    <col min="14100" max="14100" width="3.28515625" style="1" customWidth="1"/>
    <col min="14101" max="14101" width="30.28515625" style="1" customWidth="1"/>
    <col min="14102" max="14102" width="5" style="1" customWidth="1"/>
    <col min="14103" max="14103" width="0" style="1" hidden="1" customWidth="1"/>
    <col min="14104" max="14104" width="14.28515625" style="1" customWidth="1"/>
    <col min="14105" max="14105" width="5.7109375" style="1" customWidth="1"/>
    <col min="14106" max="14106" width="0" style="1" hidden="1" customWidth="1"/>
    <col min="14107" max="14107" width="17.28515625" style="1" customWidth="1"/>
    <col min="14108" max="14108" width="12.7109375" style="1" customWidth="1"/>
    <col min="14109" max="14109" width="0" style="1" hidden="1" customWidth="1"/>
    <col min="14110" max="14110" width="5.28515625" style="1" customWidth="1"/>
    <col min="14111" max="14111" width="0" style="1" hidden="1" customWidth="1"/>
    <col min="14112" max="14112" width="17" style="1" customWidth="1"/>
    <col min="14113" max="14113" width="6.28515625" style="1" customWidth="1"/>
    <col min="14114" max="14114" width="0" style="1" hidden="1" customWidth="1"/>
    <col min="14115" max="14115" width="14.28515625" style="1" customWidth="1"/>
    <col min="14116" max="14116" width="7.5703125" style="1" customWidth="1"/>
    <col min="14117" max="14117" width="0" style="1" hidden="1" customWidth="1"/>
    <col min="14118" max="14119" width="14.28515625" style="1" customWidth="1"/>
    <col min="14120" max="14120" width="20.85546875" style="1" customWidth="1"/>
    <col min="14121" max="14121" width="14.42578125" style="1" customWidth="1"/>
    <col min="14122" max="14122" width="15" style="1" customWidth="1"/>
    <col min="14123" max="14123" width="2.7109375" style="1" customWidth="1"/>
    <col min="14124" max="14124" width="11.7109375" style="1" customWidth="1"/>
    <col min="14125" max="14125" width="11.5703125" style="1" customWidth="1"/>
    <col min="14126" max="14126" width="2.28515625" style="1" customWidth="1"/>
    <col min="14127" max="14127" width="41" style="1" customWidth="1"/>
    <col min="14128" max="14128" width="14.28515625" style="1" customWidth="1"/>
    <col min="14129" max="14130" width="11.5703125" style="1" customWidth="1"/>
    <col min="14131" max="14131" width="21.85546875" style="1" customWidth="1"/>
    <col min="14132" max="14323" width="11.42578125" style="1"/>
    <col min="14324" max="14324" width="21.85546875" style="1" customWidth="1"/>
    <col min="14325" max="14325" width="13.85546875" style="1" customWidth="1"/>
    <col min="14326" max="14326" width="38.7109375" style="1" customWidth="1"/>
    <col min="14327" max="14327" width="3" style="1" bestFit="1" customWidth="1"/>
    <col min="14328" max="14328" width="32.28515625" style="1" customWidth="1"/>
    <col min="14329" max="14329" width="46.28515625" style="1" customWidth="1"/>
    <col min="14330" max="14330" width="19" style="1" customWidth="1"/>
    <col min="14331" max="14331" width="0" style="1" hidden="1" customWidth="1"/>
    <col min="14332" max="14332" width="17.7109375" style="1" customWidth="1"/>
    <col min="14333" max="14333" width="0" style="1" hidden="1" customWidth="1"/>
    <col min="14334" max="14334" width="22.28515625" style="1" customWidth="1"/>
    <col min="14335" max="14335" width="5.28515625" style="1" customWidth="1"/>
    <col min="14336" max="14336" width="36.28515625" style="1" customWidth="1"/>
    <col min="14337" max="14337" width="5.7109375" style="1" customWidth="1"/>
    <col min="14338" max="14338" width="0" style="1" hidden="1" customWidth="1"/>
    <col min="14339" max="14339" width="20.7109375" style="1" customWidth="1"/>
    <col min="14340" max="14340" width="4.85546875" style="1" customWidth="1"/>
    <col min="14341" max="14341" width="0" style="1" hidden="1" customWidth="1"/>
    <col min="14342" max="14342" width="24.7109375" style="1" customWidth="1"/>
    <col min="14343" max="14343" width="12.28515625" style="1" customWidth="1"/>
    <col min="14344" max="14344" width="0" style="1" hidden="1" customWidth="1"/>
    <col min="14345" max="14345" width="3.42578125" style="1" customWidth="1"/>
    <col min="14346" max="14346" width="0" style="1" hidden="1" customWidth="1"/>
    <col min="14347" max="14347" width="17.7109375" style="1" customWidth="1"/>
    <col min="14348" max="14348" width="3.42578125" style="1" customWidth="1"/>
    <col min="14349" max="14349" width="0" style="1" hidden="1" customWidth="1"/>
    <col min="14350" max="14350" width="23.7109375" style="1" customWidth="1"/>
    <col min="14351" max="14351" width="10" style="1" customWidth="1"/>
    <col min="14352" max="14352" width="0" style="1" hidden="1" customWidth="1"/>
    <col min="14353" max="14354" width="14.7109375" style="1" customWidth="1"/>
    <col min="14355" max="14355" width="12.85546875" style="1" customWidth="1"/>
    <col min="14356" max="14356" width="3.28515625" style="1" customWidth="1"/>
    <col min="14357" max="14357" width="30.28515625" style="1" customWidth="1"/>
    <col min="14358" max="14358" width="5" style="1" customWidth="1"/>
    <col min="14359" max="14359" width="0" style="1" hidden="1" customWidth="1"/>
    <col min="14360" max="14360" width="14.28515625" style="1" customWidth="1"/>
    <col min="14361" max="14361" width="5.7109375" style="1" customWidth="1"/>
    <col min="14362" max="14362" width="0" style="1" hidden="1" customWidth="1"/>
    <col min="14363" max="14363" width="17.28515625" style="1" customWidth="1"/>
    <col min="14364" max="14364" width="12.7109375" style="1" customWidth="1"/>
    <col min="14365" max="14365" width="0" style="1" hidden="1" customWidth="1"/>
    <col min="14366" max="14366" width="5.28515625" style="1" customWidth="1"/>
    <col min="14367" max="14367" width="0" style="1" hidden="1" customWidth="1"/>
    <col min="14368" max="14368" width="17" style="1" customWidth="1"/>
    <col min="14369" max="14369" width="6.28515625" style="1" customWidth="1"/>
    <col min="14370" max="14370" width="0" style="1" hidden="1" customWidth="1"/>
    <col min="14371" max="14371" width="14.28515625" style="1" customWidth="1"/>
    <col min="14372" max="14372" width="7.5703125" style="1" customWidth="1"/>
    <col min="14373" max="14373" width="0" style="1" hidden="1" customWidth="1"/>
    <col min="14374" max="14375" width="14.28515625" style="1" customWidth="1"/>
    <col min="14376" max="14376" width="20.85546875" style="1" customWidth="1"/>
    <col min="14377" max="14377" width="14.42578125" style="1" customWidth="1"/>
    <col min="14378" max="14378" width="15" style="1" customWidth="1"/>
    <col min="14379" max="14379" width="2.7109375" style="1" customWidth="1"/>
    <col min="14380" max="14380" width="11.7109375" style="1" customWidth="1"/>
    <col min="14381" max="14381" width="11.5703125" style="1" customWidth="1"/>
    <col min="14382" max="14382" width="2.28515625" style="1" customWidth="1"/>
    <col min="14383" max="14383" width="41" style="1" customWidth="1"/>
    <col min="14384" max="14384" width="14.28515625" style="1" customWidth="1"/>
    <col min="14385" max="14386" width="11.5703125" style="1" customWidth="1"/>
    <col min="14387" max="14387" width="21.85546875" style="1" customWidth="1"/>
    <col min="14388" max="14579" width="11.42578125" style="1"/>
    <col min="14580" max="14580" width="21.85546875" style="1" customWidth="1"/>
    <col min="14581" max="14581" width="13.85546875" style="1" customWidth="1"/>
    <col min="14582" max="14582" width="38.7109375" style="1" customWidth="1"/>
    <col min="14583" max="14583" width="3" style="1" bestFit="1" customWidth="1"/>
    <col min="14584" max="14584" width="32.28515625" style="1" customWidth="1"/>
    <col min="14585" max="14585" width="46.28515625" style="1" customWidth="1"/>
    <col min="14586" max="14586" width="19" style="1" customWidth="1"/>
    <col min="14587" max="14587" width="0" style="1" hidden="1" customWidth="1"/>
    <col min="14588" max="14588" width="17.7109375" style="1" customWidth="1"/>
    <col min="14589" max="14589" width="0" style="1" hidden="1" customWidth="1"/>
    <col min="14590" max="14590" width="22.28515625" style="1" customWidth="1"/>
    <col min="14591" max="14591" width="5.28515625" style="1" customWidth="1"/>
    <col min="14592" max="14592" width="36.28515625" style="1" customWidth="1"/>
    <col min="14593" max="14593" width="5.7109375" style="1" customWidth="1"/>
    <col min="14594" max="14594" width="0" style="1" hidden="1" customWidth="1"/>
    <col min="14595" max="14595" width="20.7109375" style="1" customWidth="1"/>
    <col min="14596" max="14596" width="4.85546875" style="1" customWidth="1"/>
    <col min="14597" max="14597" width="0" style="1" hidden="1" customWidth="1"/>
    <col min="14598" max="14598" width="24.7109375" style="1" customWidth="1"/>
    <col min="14599" max="14599" width="12.28515625" style="1" customWidth="1"/>
    <col min="14600" max="14600" width="0" style="1" hidden="1" customWidth="1"/>
    <col min="14601" max="14601" width="3.42578125" style="1" customWidth="1"/>
    <col min="14602" max="14602" width="0" style="1" hidden="1" customWidth="1"/>
    <col min="14603" max="14603" width="17.7109375" style="1" customWidth="1"/>
    <col min="14604" max="14604" width="3.42578125" style="1" customWidth="1"/>
    <col min="14605" max="14605" width="0" style="1" hidden="1" customWidth="1"/>
    <col min="14606" max="14606" width="23.7109375" style="1" customWidth="1"/>
    <col min="14607" max="14607" width="10" style="1" customWidth="1"/>
    <col min="14608" max="14608" width="0" style="1" hidden="1" customWidth="1"/>
    <col min="14609" max="14610" width="14.7109375" style="1" customWidth="1"/>
    <col min="14611" max="14611" width="12.85546875" style="1" customWidth="1"/>
    <col min="14612" max="14612" width="3.28515625" style="1" customWidth="1"/>
    <col min="14613" max="14613" width="30.28515625" style="1" customWidth="1"/>
    <col min="14614" max="14614" width="5" style="1" customWidth="1"/>
    <col min="14615" max="14615" width="0" style="1" hidden="1" customWidth="1"/>
    <col min="14616" max="14616" width="14.28515625" style="1" customWidth="1"/>
    <col min="14617" max="14617" width="5.7109375" style="1" customWidth="1"/>
    <col min="14618" max="14618" width="0" style="1" hidden="1" customWidth="1"/>
    <col min="14619" max="14619" width="17.28515625" style="1" customWidth="1"/>
    <col min="14620" max="14620" width="12.7109375" style="1" customWidth="1"/>
    <col min="14621" max="14621" width="0" style="1" hidden="1" customWidth="1"/>
    <col min="14622" max="14622" width="5.28515625" style="1" customWidth="1"/>
    <col min="14623" max="14623" width="0" style="1" hidden="1" customWidth="1"/>
    <col min="14624" max="14624" width="17" style="1" customWidth="1"/>
    <col min="14625" max="14625" width="6.28515625" style="1" customWidth="1"/>
    <col min="14626" max="14626" width="0" style="1" hidden="1" customWidth="1"/>
    <col min="14627" max="14627" width="14.28515625" style="1" customWidth="1"/>
    <col min="14628" max="14628" width="7.5703125" style="1" customWidth="1"/>
    <col min="14629" max="14629" width="0" style="1" hidden="1" customWidth="1"/>
    <col min="14630" max="14631" width="14.28515625" style="1" customWidth="1"/>
    <col min="14632" max="14632" width="20.85546875" style="1" customWidth="1"/>
    <col min="14633" max="14633" width="14.42578125" style="1" customWidth="1"/>
    <col min="14634" max="14634" width="15" style="1" customWidth="1"/>
    <col min="14635" max="14635" width="2.7109375" style="1" customWidth="1"/>
    <col min="14636" max="14636" width="11.7109375" style="1" customWidth="1"/>
    <col min="14637" max="14637" width="11.5703125" style="1" customWidth="1"/>
    <col min="14638" max="14638" width="2.28515625" style="1" customWidth="1"/>
    <col min="14639" max="14639" width="41" style="1" customWidth="1"/>
    <col min="14640" max="14640" width="14.28515625" style="1" customWidth="1"/>
    <col min="14641" max="14642" width="11.5703125" style="1" customWidth="1"/>
    <col min="14643" max="14643" width="21.85546875" style="1" customWidth="1"/>
    <col min="14644" max="14835" width="11.42578125" style="1"/>
    <col min="14836" max="14836" width="21.85546875" style="1" customWidth="1"/>
    <col min="14837" max="14837" width="13.85546875" style="1" customWidth="1"/>
    <col min="14838" max="14838" width="38.7109375" style="1" customWidth="1"/>
    <col min="14839" max="14839" width="3" style="1" bestFit="1" customWidth="1"/>
    <col min="14840" max="14840" width="32.28515625" style="1" customWidth="1"/>
    <col min="14841" max="14841" width="46.28515625" style="1" customWidth="1"/>
    <col min="14842" max="14842" width="19" style="1" customWidth="1"/>
    <col min="14843" max="14843" width="0" style="1" hidden="1" customWidth="1"/>
    <col min="14844" max="14844" width="17.7109375" style="1" customWidth="1"/>
    <col min="14845" max="14845" width="0" style="1" hidden="1" customWidth="1"/>
    <col min="14846" max="14846" width="22.28515625" style="1" customWidth="1"/>
    <col min="14847" max="14847" width="5.28515625" style="1" customWidth="1"/>
    <col min="14848" max="14848" width="36.28515625" style="1" customWidth="1"/>
    <col min="14849" max="14849" width="5.7109375" style="1" customWidth="1"/>
    <col min="14850" max="14850" width="0" style="1" hidden="1" customWidth="1"/>
    <col min="14851" max="14851" width="20.7109375" style="1" customWidth="1"/>
    <col min="14852" max="14852" width="4.85546875" style="1" customWidth="1"/>
    <col min="14853" max="14853" width="0" style="1" hidden="1" customWidth="1"/>
    <col min="14854" max="14854" width="24.7109375" style="1" customWidth="1"/>
    <col min="14855" max="14855" width="12.28515625" style="1" customWidth="1"/>
    <col min="14856" max="14856" width="0" style="1" hidden="1" customWidth="1"/>
    <col min="14857" max="14857" width="3.42578125" style="1" customWidth="1"/>
    <col min="14858" max="14858" width="0" style="1" hidden="1" customWidth="1"/>
    <col min="14859" max="14859" width="17.7109375" style="1" customWidth="1"/>
    <col min="14860" max="14860" width="3.42578125" style="1" customWidth="1"/>
    <col min="14861" max="14861" width="0" style="1" hidden="1" customWidth="1"/>
    <col min="14862" max="14862" width="23.7109375" style="1" customWidth="1"/>
    <col min="14863" max="14863" width="10" style="1" customWidth="1"/>
    <col min="14864" max="14864" width="0" style="1" hidden="1" customWidth="1"/>
    <col min="14865" max="14866" width="14.7109375" style="1" customWidth="1"/>
    <col min="14867" max="14867" width="12.85546875" style="1" customWidth="1"/>
    <col min="14868" max="14868" width="3.28515625" style="1" customWidth="1"/>
    <col min="14869" max="14869" width="30.28515625" style="1" customWidth="1"/>
    <col min="14870" max="14870" width="5" style="1" customWidth="1"/>
    <col min="14871" max="14871" width="0" style="1" hidden="1" customWidth="1"/>
    <col min="14872" max="14872" width="14.28515625" style="1" customWidth="1"/>
    <col min="14873" max="14873" width="5.7109375" style="1" customWidth="1"/>
    <col min="14874" max="14874" width="0" style="1" hidden="1" customWidth="1"/>
    <col min="14875" max="14875" width="17.28515625" style="1" customWidth="1"/>
    <col min="14876" max="14876" width="12.7109375" style="1" customWidth="1"/>
    <col min="14877" max="14877" width="0" style="1" hidden="1" customWidth="1"/>
    <col min="14878" max="14878" width="5.28515625" style="1" customWidth="1"/>
    <col min="14879" max="14879" width="0" style="1" hidden="1" customWidth="1"/>
    <col min="14880" max="14880" width="17" style="1" customWidth="1"/>
    <col min="14881" max="14881" width="6.28515625" style="1" customWidth="1"/>
    <col min="14882" max="14882" width="0" style="1" hidden="1" customWidth="1"/>
    <col min="14883" max="14883" width="14.28515625" style="1" customWidth="1"/>
    <col min="14884" max="14884" width="7.5703125" style="1" customWidth="1"/>
    <col min="14885" max="14885" width="0" style="1" hidden="1" customWidth="1"/>
    <col min="14886" max="14887" width="14.28515625" style="1" customWidth="1"/>
    <col min="14888" max="14888" width="20.85546875" style="1" customWidth="1"/>
    <col min="14889" max="14889" width="14.42578125" style="1" customWidth="1"/>
    <col min="14890" max="14890" width="15" style="1" customWidth="1"/>
    <col min="14891" max="14891" width="2.7109375" style="1" customWidth="1"/>
    <col min="14892" max="14892" width="11.7109375" style="1" customWidth="1"/>
    <col min="14893" max="14893" width="11.5703125" style="1" customWidth="1"/>
    <col min="14894" max="14894" width="2.28515625" style="1" customWidth="1"/>
    <col min="14895" max="14895" width="41" style="1" customWidth="1"/>
    <col min="14896" max="14896" width="14.28515625" style="1" customWidth="1"/>
    <col min="14897" max="14898" width="11.5703125" style="1" customWidth="1"/>
    <col min="14899" max="14899" width="21.85546875" style="1" customWidth="1"/>
    <col min="14900" max="15091" width="11.42578125" style="1"/>
    <col min="15092" max="15092" width="21.85546875" style="1" customWidth="1"/>
    <col min="15093" max="15093" width="13.85546875" style="1" customWidth="1"/>
    <col min="15094" max="15094" width="38.7109375" style="1" customWidth="1"/>
    <col min="15095" max="15095" width="3" style="1" bestFit="1" customWidth="1"/>
    <col min="15096" max="15096" width="32.28515625" style="1" customWidth="1"/>
    <col min="15097" max="15097" width="46.28515625" style="1" customWidth="1"/>
    <col min="15098" max="15098" width="19" style="1" customWidth="1"/>
    <col min="15099" max="15099" width="0" style="1" hidden="1" customWidth="1"/>
    <col min="15100" max="15100" width="17.7109375" style="1" customWidth="1"/>
    <col min="15101" max="15101" width="0" style="1" hidden="1" customWidth="1"/>
    <col min="15102" max="15102" width="22.28515625" style="1" customWidth="1"/>
    <col min="15103" max="15103" width="5.28515625" style="1" customWidth="1"/>
    <col min="15104" max="15104" width="36.28515625" style="1" customWidth="1"/>
    <col min="15105" max="15105" width="5.7109375" style="1" customWidth="1"/>
    <col min="15106" max="15106" width="0" style="1" hidden="1" customWidth="1"/>
    <col min="15107" max="15107" width="20.7109375" style="1" customWidth="1"/>
    <col min="15108" max="15108" width="4.85546875" style="1" customWidth="1"/>
    <col min="15109" max="15109" width="0" style="1" hidden="1" customWidth="1"/>
    <col min="15110" max="15110" width="24.7109375" style="1" customWidth="1"/>
    <col min="15111" max="15111" width="12.28515625" style="1" customWidth="1"/>
    <col min="15112" max="15112" width="0" style="1" hidden="1" customWidth="1"/>
    <col min="15113" max="15113" width="3.42578125" style="1" customWidth="1"/>
    <col min="15114" max="15114" width="0" style="1" hidden="1" customWidth="1"/>
    <col min="15115" max="15115" width="17.7109375" style="1" customWidth="1"/>
    <col min="15116" max="15116" width="3.42578125" style="1" customWidth="1"/>
    <col min="15117" max="15117" width="0" style="1" hidden="1" customWidth="1"/>
    <col min="15118" max="15118" width="23.7109375" style="1" customWidth="1"/>
    <col min="15119" max="15119" width="10" style="1" customWidth="1"/>
    <col min="15120" max="15120" width="0" style="1" hidden="1" customWidth="1"/>
    <col min="15121" max="15122" width="14.7109375" style="1" customWidth="1"/>
    <col min="15123" max="15123" width="12.85546875" style="1" customWidth="1"/>
    <col min="15124" max="15124" width="3.28515625" style="1" customWidth="1"/>
    <col min="15125" max="15125" width="30.28515625" style="1" customWidth="1"/>
    <col min="15126" max="15126" width="5" style="1" customWidth="1"/>
    <col min="15127" max="15127" width="0" style="1" hidden="1" customWidth="1"/>
    <col min="15128" max="15128" width="14.28515625" style="1" customWidth="1"/>
    <col min="15129" max="15129" width="5.7109375" style="1" customWidth="1"/>
    <col min="15130" max="15130" width="0" style="1" hidden="1" customWidth="1"/>
    <col min="15131" max="15131" width="17.28515625" style="1" customWidth="1"/>
    <col min="15132" max="15132" width="12.7109375" style="1" customWidth="1"/>
    <col min="15133" max="15133" width="0" style="1" hidden="1" customWidth="1"/>
    <col min="15134" max="15134" width="5.28515625" style="1" customWidth="1"/>
    <col min="15135" max="15135" width="0" style="1" hidden="1" customWidth="1"/>
    <col min="15136" max="15136" width="17" style="1" customWidth="1"/>
    <col min="15137" max="15137" width="6.28515625" style="1" customWidth="1"/>
    <col min="15138" max="15138" width="0" style="1" hidden="1" customWidth="1"/>
    <col min="15139" max="15139" width="14.28515625" style="1" customWidth="1"/>
    <col min="15140" max="15140" width="7.5703125" style="1" customWidth="1"/>
    <col min="15141" max="15141" width="0" style="1" hidden="1" customWidth="1"/>
    <col min="15142" max="15143" width="14.28515625" style="1" customWidth="1"/>
    <col min="15144" max="15144" width="20.85546875" style="1" customWidth="1"/>
    <col min="15145" max="15145" width="14.42578125" style="1" customWidth="1"/>
    <col min="15146" max="15146" width="15" style="1" customWidth="1"/>
    <col min="15147" max="15147" width="2.7109375" style="1" customWidth="1"/>
    <col min="15148" max="15148" width="11.7109375" style="1" customWidth="1"/>
    <col min="15149" max="15149" width="11.5703125" style="1" customWidth="1"/>
    <col min="15150" max="15150" width="2.28515625" style="1" customWidth="1"/>
    <col min="15151" max="15151" width="41" style="1" customWidth="1"/>
    <col min="15152" max="15152" width="14.28515625" style="1" customWidth="1"/>
    <col min="15153" max="15154" width="11.5703125" style="1" customWidth="1"/>
    <col min="15155" max="15155" width="21.85546875" style="1" customWidth="1"/>
    <col min="15156" max="15347" width="11.42578125" style="1"/>
    <col min="15348" max="15348" width="21.85546875" style="1" customWidth="1"/>
    <col min="15349" max="15349" width="13.85546875" style="1" customWidth="1"/>
    <col min="15350" max="15350" width="38.7109375" style="1" customWidth="1"/>
    <col min="15351" max="15351" width="3" style="1" bestFit="1" customWidth="1"/>
    <col min="15352" max="15352" width="32.28515625" style="1" customWidth="1"/>
    <col min="15353" max="15353" width="46.28515625" style="1" customWidth="1"/>
    <col min="15354" max="15354" width="19" style="1" customWidth="1"/>
    <col min="15355" max="15355" width="0" style="1" hidden="1" customWidth="1"/>
    <col min="15356" max="15356" width="17.7109375" style="1" customWidth="1"/>
    <col min="15357" max="15357" width="0" style="1" hidden="1" customWidth="1"/>
    <col min="15358" max="15358" width="22.28515625" style="1" customWidth="1"/>
    <col min="15359" max="15359" width="5.28515625" style="1" customWidth="1"/>
    <col min="15360" max="15360" width="36.28515625" style="1" customWidth="1"/>
    <col min="15361" max="15361" width="5.7109375" style="1" customWidth="1"/>
    <col min="15362" max="15362" width="0" style="1" hidden="1" customWidth="1"/>
    <col min="15363" max="15363" width="20.7109375" style="1" customWidth="1"/>
    <col min="15364" max="15364" width="4.85546875" style="1" customWidth="1"/>
    <col min="15365" max="15365" width="0" style="1" hidden="1" customWidth="1"/>
    <col min="15366" max="15366" width="24.7109375" style="1" customWidth="1"/>
    <col min="15367" max="15367" width="12.28515625" style="1" customWidth="1"/>
    <col min="15368" max="15368" width="0" style="1" hidden="1" customWidth="1"/>
    <col min="15369" max="15369" width="3.42578125" style="1" customWidth="1"/>
    <col min="15370" max="15370" width="0" style="1" hidden="1" customWidth="1"/>
    <col min="15371" max="15371" width="17.7109375" style="1" customWidth="1"/>
    <col min="15372" max="15372" width="3.42578125" style="1" customWidth="1"/>
    <col min="15373" max="15373" width="0" style="1" hidden="1" customWidth="1"/>
    <col min="15374" max="15374" width="23.7109375" style="1" customWidth="1"/>
    <col min="15375" max="15375" width="10" style="1" customWidth="1"/>
    <col min="15376" max="15376" width="0" style="1" hidden="1" customWidth="1"/>
    <col min="15377" max="15378" width="14.7109375" style="1" customWidth="1"/>
    <col min="15379" max="15379" width="12.85546875" style="1" customWidth="1"/>
    <col min="15380" max="15380" width="3.28515625" style="1" customWidth="1"/>
    <col min="15381" max="15381" width="30.28515625" style="1" customWidth="1"/>
    <col min="15382" max="15382" width="5" style="1" customWidth="1"/>
    <col min="15383" max="15383" width="0" style="1" hidden="1" customWidth="1"/>
    <col min="15384" max="15384" width="14.28515625" style="1" customWidth="1"/>
    <col min="15385" max="15385" width="5.7109375" style="1" customWidth="1"/>
    <col min="15386" max="15386" width="0" style="1" hidden="1" customWidth="1"/>
    <col min="15387" max="15387" width="17.28515625" style="1" customWidth="1"/>
    <col min="15388" max="15388" width="12.7109375" style="1" customWidth="1"/>
    <col min="15389" max="15389" width="0" style="1" hidden="1" customWidth="1"/>
    <col min="15390" max="15390" width="5.28515625" style="1" customWidth="1"/>
    <col min="15391" max="15391" width="0" style="1" hidden="1" customWidth="1"/>
    <col min="15392" max="15392" width="17" style="1" customWidth="1"/>
    <col min="15393" max="15393" width="6.28515625" style="1" customWidth="1"/>
    <col min="15394" max="15394" width="0" style="1" hidden="1" customWidth="1"/>
    <col min="15395" max="15395" width="14.28515625" style="1" customWidth="1"/>
    <col min="15396" max="15396" width="7.5703125" style="1" customWidth="1"/>
    <col min="15397" max="15397" width="0" style="1" hidden="1" customWidth="1"/>
    <col min="15398" max="15399" width="14.28515625" style="1" customWidth="1"/>
    <col min="15400" max="15400" width="20.85546875" style="1" customWidth="1"/>
    <col min="15401" max="15401" width="14.42578125" style="1" customWidth="1"/>
    <col min="15402" max="15402" width="15" style="1" customWidth="1"/>
    <col min="15403" max="15403" width="2.7109375" style="1" customWidth="1"/>
    <col min="15404" max="15404" width="11.7109375" style="1" customWidth="1"/>
    <col min="15405" max="15405" width="11.5703125" style="1" customWidth="1"/>
    <col min="15406" max="15406" width="2.28515625" style="1" customWidth="1"/>
    <col min="15407" max="15407" width="41" style="1" customWidth="1"/>
    <col min="15408" max="15408" width="14.28515625" style="1" customWidth="1"/>
    <col min="15409" max="15410" width="11.5703125" style="1" customWidth="1"/>
    <col min="15411" max="15411" width="21.85546875" style="1" customWidth="1"/>
    <col min="15412" max="15603" width="11.42578125" style="1"/>
    <col min="15604" max="15604" width="21.85546875" style="1" customWidth="1"/>
    <col min="15605" max="15605" width="13.85546875" style="1" customWidth="1"/>
    <col min="15606" max="15606" width="38.7109375" style="1" customWidth="1"/>
    <col min="15607" max="15607" width="3" style="1" bestFit="1" customWidth="1"/>
    <col min="15608" max="15608" width="32.28515625" style="1" customWidth="1"/>
    <col min="15609" max="15609" width="46.28515625" style="1" customWidth="1"/>
    <col min="15610" max="15610" width="19" style="1" customWidth="1"/>
    <col min="15611" max="15611" width="0" style="1" hidden="1" customWidth="1"/>
    <col min="15612" max="15612" width="17.7109375" style="1" customWidth="1"/>
    <col min="15613" max="15613" width="0" style="1" hidden="1" customWidth="1"/>
    <col min="15614" max="15614" width="22.28515625" style="1" customWidth="1"/>
    <col min="15615" max="15615" width="5.28515625" style="1" customWidth="1"/>
    <col min="15616" max="15616" width="36.28515625" style="1" customWidth="1"/>
    <col min="15617" max="15617" width="5.7109375" style="1" customWidth="1"/>
    <col min="15618" max="15618" width="0" style="1" hidden="1" customWidth="1"/>
    <col min="15619" max="15619" width="20.7109375" style="1" customWidth="1"/>
    <col min="15620" max="15620" width="4.85546875" style="1" customWidth="1"/>
    <col min="15621" max="15621" width="0" style="1" hidden="1" customWidth="1"/>
    <col min="15622" max="15622" width="24.7109375" style="1" customWidth="1"/>
    <col min="15623" max="15623" width="12.28515625" style="1" customWidth="1"/>
    <col min="15624" max="15624" width="0" style="1" hidden="1" customWidth="1"/>
    <col min="15625" max="15625" width="3.42578125" style="1" customWidth="1"/>
    <col min="15626" max="15626" width="0" style="1" hidden="1" customWidth="1"/>
    <col min="15627" max="15627" width="17.7109375" style="1" customWidth="1"/>
    <col min="15628" max="15628" width="3.42578125" style="1" customWidth="1"/>
    <col min="15629" max="15629" width="0" style="1" hidden="1" customWidth="1"/>
    <col min="15630" max="15630" width="23.7109375" style="1" customWidth="1"/>
    <col min="15631" max="15631" width="10" style="1" customWidth="1"/>
    <col min="15632" max="15632" width="0" style="1" hidden="1" customWidth="1"/>
    <col min="15633" max="15634" width="14.7109375" style="1" customWidth="1"/>
    <col min="15635" max="15635" width="12.85546875" style="1" customWidth="1"/>
    <col min="15636" max="15636" width="3.28515625" style="1" customWidth="1"/>
    <col min="15637" max="15637" width="30.28515625" style="1" customWidth="1"/>
    <col min="15638" max="15638" width="5" style="1" customWidth="1"/>
    <col min="15639" max="15639" width="0" style="1" hidden="1" customWidth="1"/>
    <col min="15640" max="15640" width="14.28515625" style="1" customWidth="1"/>
    <col min="15641" max="15641" width="5.7109375" style="1" customWidth="1"/>
    <col min="15642" max="15642" width="0" style="1" hidden="1" customWidth="1"/>
    <col min="15643" max="15643" width="17.28515625" style="1" customWidth="1"/>
    <col min="15644" max="15644" width="12.7109375" style="1" customWidth="1"/>
    <col min="15645" max="15645" width="0" style="1" hidden="1" customWidth="1"/>
    <col min="15646" max="15646" width="5.28515625" style="1" customWidth="1"/>
    <col min="15647" max="15647" width="0" style="1" hidden="1" customWidth="1"/>
    <col min="15648" max="15648" width="17" style="1" customWidth="1"/>
    <col min="15649" max="15649" width="6.28515625" style="1" customWidth="1"/>
    <col min="15650" max="15650" width="0" style="1" hidden="1" customWidth="1"/>
    <col min="15651" max="15651" width="14.28515625" style="1" customWidth="1"/>
    <col min="15652" max="15652" width="7.5703125" style="1" customWidth="1"/>
    <col min="15653" max="15653" width="0" style="1" hidden="1" customWidth="1"/>
    <col min="15654" max="15655" width="14.28515625" style="1" customWidth="1"/>
    <col min="15656" max="15656" width="20.85546875" style="1" customWidth="1"/>
    <col min="15657" max="15657" width="14.42578125" style="1" customWidth="1"/>
    <col min="15658" max="15658" width="15" style="1" customWidth="1"/>
    <col min="15659" max="15659" width="2.7109375" style="1" customWidth="1"/>
    <col min="15660" max="15660" width="11.7109375" style="1" customWidth="1"/>
    <col min="15661" max="15661" width="11.5703125" style="1" customWidth="1"/>
    <col min="15662" max="15662" width="2.28515625" style="1" customWidth="1"/>
    <col min="15663" max="15663" width="41" style="1" customWidth="1"/>
    <col min="15664" max="15664" width="14.28515625" style="1" customWidth="1"/>
    <col min="15665" max="15666" width="11.5703125" style="1" customWidth="1"/>
    <col min="15667" max="15667" width="21.85546875" style="1" customWidth="1"/>
    <col min="15668" max="15859" width="11.42578125" style="1"/>
    <col min="15860" max="15860" width="21.85546875" style="1" customWidth="1"/>
    <col min="15861" max="15861" width="13.85546875" style="1" customWidth="1"/>
    <col min="15862" max="15862" width="38.7109375" style="1" customWidth="1"/>
    <col min="15863" max="15863" width="3" style="1" bestFit="1" customWidth="1"/>
    <col min="15864" max="15864" width="32.28515625" style="1" customWidth="1"/>
    <col min="15865" max="15865" width="46.28515625" style="1" customWidth="1"/>
    <col min="15866" max="15866" width="19" style="1" customWidth="1"/>
    <col min="15867" max="15867" width="0" style="1" hidden="1" customWidth="1"/>
    <col min="15868" max="15868" width="17.7109375" style="1" customWidth="1"/>
    <col min="15869" max="15869" width="0" style="1" hidden="1" customWidth="1"/>
    <col min="15870" max="15870" width="22.28515625" style="1" customWidth="1"/>
    <col min="15871" max="15871" width="5.28515625" style="1" customWidth="1"/>
    <col min="15872" max="15872" width="36.28515625" style="1" customWidth="1"/>
    <col min="15873" max="15873" width="5.7109375" style="1" customWidth="1"/>
    <col min="15874" max="15874" width="0" style="1" hidden="1" customWidth="1"/>
    <col min="15875" max="15875" width="20.7109375" style="1" customWidth="1"/>
    <col min="15876" max="15876" width="4.85546875" style="1" customWidth="1"/>
    <col min="15877" max="15877" width="0" style="1" hidden="1" customWidth="1"/>
    <col min="15878" max="15878" width="24.7109375" style="1" customWidth="1"/>
    <col min="15879" max="15879" width="12.28515625" style="1" customWidth="1"/>
    <col min="15880" max="15880" width="0" style="1" hidden="1" customWidth="1"/>
    <col min="15881" max="15881" width="3.42578125" style="1" customWidth="1"/>
    <col min="15882" max="15882" width="0" style="1" hidden="1" customWidth="1"/>
    <col min="15883" max="15883" width="17.7109375" style="1" customWidth="1"/>
    <col min="15884" max="15884" width="3.42578125" style="1" customWidth="1"/>
    <col min="15885" max="15885" width="0" style="1" hidden="1" customWidth="1"/>
    <col min="15886" max="15886" width="23.7109375" style="1" customWidth="1"/>
    <col min="15887" max="15887" width="10" style="1" customWidth="1"/>
    <col min="15888" max="15888" width="0" style="1" hidden="1" customWidth="1"/>
    <col min="15889" max="15890" width="14.7109375" style="1" customWidth="1"/>
    <col min="15891" max="15891" width="12.85546875" style="1" customWidth="1"/>
    <col min="15892" max="15892" width="3.28515625" style="1" customWidth="1"/>
    <col min="15893" max="15893" width="30.28515625" style="1" customWidth="1"/>
    <col min="15894" max="15894" width="5" style="1" customWidth="1"/>
    <col min="15895" max="15895" width="0" style="1" hidden="1" customWidth="1"/>
    <col min="15896" max="15896" width="14.28515625" style="1" customWidth="1"/>
    <col min="15897" max="15897" width="5.7109375" style="1" customWidth="1"/>
    <col min="15898" max="15898" width="0" style="1" hidden="1" customWidth="1"/>
    <col min="15899" max="15899" width="17.28515625" style="1" customWidth="1"/>
    <col min="15900" max="15900" width="12.7109375" style="1" customWidth="1"/>
    <col min="15901" max="15901" width="0" style="1" hidden="1" customWidth="1"/>
    <col min="15902" max="15902" width="5.28515625" style="1" customWidth="1"/>
    <col min="15903" max="15903" width="0" style="1" hidden="1" customWidth="1"/>
    <col min="15904" max="15904" width="17" style="1" customWidth="1"/>
    <col min="15905" max="15905" width="6.28515625" style="1" customWidth="1"/>
    <col min="15906" max="15906" width="0" style="1" hidden="1" customWidth="1"/>
    <col min="15907" max="15907" width="14.28515625" style="1" customWidth="1"/>
    <col min="15908" max="15908" width="7.5703125" style="1" customWidth="1"/>
    <col min="15909" max="15909" width="0" style="1" hidden="1" customWidth="1"/>
    <col min="15910" max="15911" width="14.28515625" style="1" customWidth="1"/>
    <col min="15912" max="15912" width="20.85546875" style="1" customWidth="1"/>
    <col min="15913" max="15913" width="14.42578125" style="1" customWidth="1"/>
    <col min="15914" max="15914" width="15" style="1" customWidth="1"/>
    <col min="15915" max="15915" width="2.7109375" style="1" customWidth="1"/>
    <col min="15916" max="15916" width="11.7109375" style="1" customWidth="1"/>
    <col min="15917" max="15917" width="11.5703125" style="1" customWidth="1"/>
    <col min="15918" max="15918" width="2.28515625" style="1" customWidth="1"/>
    <col min="15919" max="15919" width="41" style="1" customWidth="1"/>
    <col min="15920" max="15920" width="14.28515625" style="1" customWidth="1"/>
    <col min="15921" max="15922" width="11.5703125" style="1" customWidth="1"/>
    <col min="15923" max="15923" width="21.85546875" style="1" customWidth="1"/>
    <col min="15924" max="16115" width="11.42578125" style="1"/>
    <col min="16116" max="16116" width="21.85546875" style="1" customWidth="1"/>
    <col min="16117" max="16117" width="13.85546875" style="1" customWidth="1"/>
    <col min="16118" max="16118" width="38.7109375" style="1" customWidth="1"/>
    <col min="16119" max="16119" width="3" style="1" bestFit="1" customWidth="1"/>
    <col min="16120" max="16120" width="32.28515625" style="1" customWidth="1"/>
    <col min="16121" max="16121" width="46.28515625" style="1" customWidth="1"/>
    <col min="16122" max="16122" width="19" style="1" customWidth="1"/>
    <col min="16123" max="16123" width="0" style="1" hidden="1" customWidth="1"/>
    <col min="16124" max="16124" width="17.7109375" style="1" customWidth="1"/>
    <col min="16125" max="16125" width="0" style="1" hidden="1" customWidth="1"/>
    <col min="16126" max="16126" width="22.28515625" style="1" customWidth="1"/>
    <col min="16127" max="16127" width="5.28515625" style="1" customWidth="1"/>
    <col min="16128" max="16128" width="36.28515625" style="1" customWidth="1"/>
    <col min="16129" max="16129" width="5.7109375" style="1" customWidth="1"/>
    <col min="16130" max="16130" width="0" style="1" hidden="1" customWidth="1"/>
    <col min="16131" max="16131" width="20.7109375" style="1" customWidth="1"/>
    <col min="16132" max="16132" width="4.85546875" style="1" customWidth="1"/>
    <col min="16133" max="16133" width="0" style="1" hidden="1" customWidth="1"/>
    <col min="16134" max="16134" width="24.7109375" style="1" customWidth="1"/>
    <col min="16135" max="16135" width="12.28515625" style="1" customWidth="1"/>
    <col min="16136" max="16136" width="0" style="1" hidden="1" customWidth="1"/>
    <col min="16137" max="16137" width="3.42578125" style="1" customWidth="1"/>
    <col min="16138" max="16138" width="0" style="1" hidden="1" customWidth="1"/>
    <col min="16139" max="16139" width="17.7109375" style="1" customWidth="1"/>
    <col min="16140" max="16140" width="3.42578125" style="1" customWidth="1"/>
    <col min="16141" max="16141" width="0" style="1" hidden="1" customWidth="1"/>
    <col min="16142" max="16142" width="23.7109375" style="1" customWidth="1"/>
    <col min="16143" max="16143" width="10" style="1" customWidth="1"/>
    <col min="16144" max="16144" width="0" style="1" hidden="1" customWidth="1"/>
    <col min="16145" max="16146" width="14.7109375" style="1" customWidth="1"/>
    <col min="16147" max="16147" width="12.85546875" style="1" customWidth="1"/>
    <col min="16148" max="16148" width="3.28515625" style="1" customWidth="1"/>
    <col min="16149" max="16149" width="30.28515625" style="1" customWidth="1"/>
    <col min="16150" max="16150" width="5" style="1" customWidth="1"/>
    <col min="16151" max="16151" width="0" style="1" hidden="1" customWidth="1"/>
    <col min="16152" max="16152" width="14.28515625" style="1" customWidth="1"/>
    <col min="16153" max="16153" width="5.7109375" style="1" customWidth="1"/>
    <col min="16154" max="16154" width="0" style="1" hidden="1" customWidth="1"/>
    <col min="16155" max="16155" width="17.28515625" style="1" customWidth="1"/>
    <col min="16156" max="16156" width="12.7109375" style="1" customWidth="1"/>
    <col min="16157" max="16157" width="0" style="1" hidden="1" customWidth="1"/>
    <col min="16158" max="16158" width="5.28515625" style="1" customWidth="1"/>
    <col min="16159" max="16159" width="0" style="1" hidden="1" customWidth="1"/>
    <col min="16160" max="16160" width="17" style="1" customWidth="1"/>
    <col min="16161" max="16161" width="6.28515625" style="1" customWidth="1"/>
    <col min="16162" max="16162" width="0" style="1" hidden="1" customWidth="1"/>
    <col min="16163" max="16163" width="14.28515625" style="1" customWidth="1"/>
    <col min="16164" max="16164" width="7.5703125" style="1" customWidth="1"/>
    <col min="16165" max="16165" width="0" style="1" hidden="1" customWidth="1"/>
    <col min="16166" max="16167" width="14.28515625" style="1" customWidth="1"/>
    <col min="16168" max="16168" width="20.85546875" style="1" customWidth="1"/>
    <col min="16169" max="16169" width="14.42578125" style="1" customWidth="1"/>
    <col min="16170" max="16170" width="15" style="1" customWidth="1"/>
    <col min="16171" max="16171" width="2.7109375" style="1" customWidth="1"/>
    <col min="16172" max="16172" width="11.7109375" style="1" customWidth="1"/>
    <col min="16173" max="16173" width="11.5703125" style="1" customWidth="1"/>
    <col min="16174" max="16174" width="2.28515625" style="1" customWidth="1"/>
    <col min="16175" max="16175" width="41" style="1" customWidth="1"/>
    <col min="16176" max="16176" width="14.28515625" style="1" customWidth="1"/>
    <col min="16177" max="16178" width="11.5703125" style="1" customWidth="1"/>
    <col min="16179" max="16179" width="21.85546875" style="1" customWidth="1"/>
    <col min="16180" max="16373" width="11.42578125" style="1"/>
    <col min="16374" max="16384" width="11.5703125" style="1" customWidth="1"/>
  </cols>
  <sheetData>
    <row r="1" spans="1:76" ht="20.25" customHeight="1" x14ac:dyDescent="0.25">
      <c r="A1" s="754" t="s">
        <v>150</v>
      </c>
      <c r="B1" s="755"/>
      <c r="C1" s="755"/>
      <c r="D1" s="755"/>
      <c r="E1" s="755"/>
      <c r="F1" s="755"/>
      <c r="G1" s="755"/>
      <c r="H1" s="755"/>
      <c r="I1" s="755"/>
      <c r="J1" s="755"/>
      <c r="K1" s="755"/>
      <c r="L1" s="755"/>
      <c r="M1" s="755"/>
      <c r="N1" s="755"/>
      <c r="O1" s="755"/>
      <c r="P1" s="755"/>
      <c r="Q1" s="755"/>
      <c r="R1" s="755"/>
      <c r="S1" s="755"/>
      <c r="T1" s="755"/>
      <c r="U1" s="758" t="s">
        <v>151</v>
      </c>
      <c r="V1" s="758"/>
      <c r="W1" s="758"/>
      <c r="X1" s="758"/>
      <c r="Y1" s="758"/>
      <c r="Z1" s="758"/>
      <c r="AA1" s="758"/>
      <c r="AB1" s="758"/>
      <c r="AC1" s="1144" t="s">
        <v>152</v>
      </c>
      <c r="AD1" s="1144"/>
      <c r="AE1" s="1144"/>
      <c r="AF1" s="1144"/>
      <c r="AG1" s="1144"/>
      <c r="AH1" s="1144"/>
      <c r="AI1" s="1144"/>
      <c r="AJ1" s="1144"/>
      <c r="AK1" s="417"/>
      <c r="AL1" s="761" t="s">
        <v>153</v>
      </c>
      <c r="AM1" s="761"/>
      <c r="AN1" s="762"/>
      <c r="AO1" s="780"/>
      <c r="AP1" s="781"/>
      <c r="AQ1" s="781"/>
      <c r="AR1" s="781"/>
      <c r="AS1" s="781"/>
      <c r="AT1" s="781"/>
      <c r="AU1" s="781"/>
      <c r="AV1" s="781"/>
      <c r="AW1" s="781"/>
      <c r="AX1" s="781"/>
      <c r="AY1" s="781"/>
      <c r="AZ1" s="781"/>
      <c r="BA1" s="781"/>
      <c r="BB1" s="781"/>
      <c r="BC1" s="781"/>
      <c r="BD1" s="781"/>
      <c r="BE1" s="781"/>
      <c r="BF1" s="781"/>
      <c r="BG1" s="781"/>
      <c r="BH1" s="781"/>
      <c r="BI1" s="781"/>
      <c r="BJ1" s="781"/>
      <c r="BK1" s="781"/>
      <c r="BL1" s="781"/>
      <c r="BM1" s="781"/>
      <c r="BN1" s="781"/>
      <c r="BO1" s="781"/>
      <c r="BP1" s="781"/>
      <c r="BQ1" s="781"/>
      <c r="BR1" s="781"/>
      <c r="BS1" s="781"/>
      <c r="BT1" s="781"/>
      <c r="BU1" s="781"/>
      <c r="BV1" s="781"/>
      <c r="BW1" s="781"/>
      <c r="BX1" s="781"/>
    </row>
    <row r="2" spans="1:76" ht="17.25"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1142" t="s">
        <v>154</v>
      </c>
      <c r="AD2" s="1142" t="s">
        <v>156</v>
      </c>
      <c r="AE2" s="1142"/>
      <c r="AF2" s="1142"/>
      <c r="AG2" s="1142"/>
      <c r="AH2" s="1142" t="s">
        <v>157</v>
      </c>
      <c r="AI2" s="1142"/>
      <c r="AJ2" s="1142"/>
      <c r="AK2" s="751" t="s">
        <v>159</v>
      </c>
      <c r="AL2" s="751"/>
      <c r="AM2" s="751"/>
      <c r="AN2" s="752" t="s">
        <v>9</v>
      </c>
      <c r="AO2" s="753" t="s">
        <v>160</v>
      </c>
      <c r="AP2" s="747"/>
      <c r="AQ2" s="747" t="s">
        <v>126</v>
      </c>
      <c r="AR2" s="747" t="s">
        <v>161</v>
      </c>
      <c r="AS2" s="747" t="s">
        <v>162</v>
      </c>
      <c r="AT2" s="747" t="s">
        <v>163</v>
      </c>
      <c r="AU2" s="907" t="s">
        <v>164</v>
      </c>
      <c r="AV2" s="779"/>
      <c r="AW2" s="779"/>
      <c r="AX2" s="779"/>
      <c r="AY2" s="779"/>
      <c r="AZ2" s="779"/>
      <c r="BA2" s="779"/>
      <c r="BB2" s="779"/>
      <c r="BC2" s="779"/>
      <c r="BD2" s="779"/>
      <c r="BE2" s="779"/>
      <c r="BF2" s="779"/>
      <c r="BG2" s="779"/>
      <c r="BH2" s="779"/>
      <c r="BI2" s="779"/>
      <c r="BJ2" s="779"/>
      <c r="BK2" s="779"/>
      <c r="BL2" s="779"/>
      <c r="BM2" s="779"/>
      <c r="BN2" s="779"/>
      <c r="BO2" s="779"/>
      <c r="BP2" s="779"/>
      <c r="BQ2" s="779"/>
      <c r="BR2" s="779"/>
      <c r="BS2" s="779"/>
      <c r="BT2" s="779"/>
      <c r="BU2" s="779"/>
      <c r="BV2" s="779"/>
      <c r="BW2" s="779"/>
      <c r="BX2" s="779"/>
    </row>
    <row r="3" spans="1:76" s="15" customFormat="1" ht="35.25" customHeight="1" thickBot="1" x14ac:dyDescent="0.3">
      <c r="A3" s="131" t="s">
        <v>165</v>
      </c>
      <c r="B3" s="353" t="s">
        <v>124</v>
      </c>
      <c r="C3" s="353" t="s">
        <v>6</v>
      </c>
      <c r="D3" s="353" t="s">
        <v>1</v>
      </c>
      <c r="E3" s="353" t="s">
        <v>2</v>
      </c>
      <c r="F3" s="353" t="s">
        <v>166</v>
      </c>
      <c r="G3" s="778" t="s">
        <v>167</v>
      </c>
      <c r="H3" s="778"/>
      <c r="I3" s="353" t="s">
        <v>168</v>
      </c>
      <c r="J3" s="353" t="s">
        <v>16</v>
      </c>
      <c r="K3" s="353" t="s">
        <v>169</v>
      </c>
      <c r="L3" s="353" t="s">
        <v>170</v>
      </c>
      <c r="M3" s="353" t="s">
        <v>13</v>
      </c>
      <c r="N3" s="353" t="s">
        <v>146</v>
      </c>
      <c r="O3" s="353" t="s">
        <v>14</v>
      </c>
      <c r="P3" s="353" t="s">
        <v>146</v>
      </c>
      <c r="Q3" s="353" t="s">
        <v>15</v>
      </c>
      <c r="R3" s="353" t="s">
        <v>146</v>
      </c>
      <c r="S3" s="353" t="s">
        <v>171</v>
      </c>
      <c r="T3" s="353" t="s">
        <v>11</v>
      </c>
      <c r="U3" s="132" t="s">
        <v>172</v>
      </c>
      <c r="V3" s="133" t="s">
        <v>173</v>
      </c>
      <c r="W3" s="132" t="s">
        <v>146</v>
      </c>
      <c r="X3" s="133" t="s">
        <v>174</v>
      </c>
      <c r="Y3" s="132" t="s">
        <v>146</v>
      </c>
      <c r="Z3" s="133" t="s">
        <v>175</v>
      </c>
      <c r="AA3" s="133" t="s">
        <v>146</v>
      </c>
      <c r="AB3" s="133" t="s">
        <v>176</v>
      </c>
      <c r="AC3" s="1141"/>
      <c r="AD3" s="415" t="s">
        <v>5</v>
      </c>
      <c r="AE3" s="135" t="s">
        <v>177</v>
      </c>
      <c r="AF3" s="415" t="s">
        <v>178</v>
      </c>
      <c r="AG3" s="415" t="s">
        <v>177</v>
      </c>
      <c r="AH3" s="1141"/>
      <c r="AI3" s="1141" t="s">
        <v>7</v>
      </c>
      <c r="AJ3" s="1141"/>
      <c r="AK3" s="782"/>
      <c r="AL3" s="782"/>
      <c r="AM3" s="782"/>
      <c r="AN3" s="783"/>
      <c r="AO3" s="753"/>
      <c r="AP3" s="747"/>
      <c r="AQ3" s="747"/>
      <c r="AR3" s="747"/>
      <c r="AS3" s="747"/>
      <c r="AT3" s="747"/>
      <c r="AU3" s="341" t="s">
        <v>183</v>
      </c>
      <c r="AV3" s="341" t="s">
        <v>1029</v>
      </c>
      <c r="AW3" s="341" t="s">
        <v>184</v>
      </c>
      <c r="AX3" s="341" t="s">
        <v>1025</v>
      </c>
      <c r="AY3" s="341" t="s">
        <v>1026</v>
      </c>
      <c r="AZ3" s="341" t="s">
        <v>183</v>
      </c>
      <c r="BA3" s="341" t="s">
        <v>1029</v>
      </c>
      <c r="BB3" s="341" t="s">
        <v>184</v>
      </c>
      <c r="BC3" s="341" t="s">
        <v>1025</v>
      </c>
      <c r="BD3" s="341" t="s">
        <v>1026</v>
      </c>
      <c r="BE3" s="341" t="s">
        <v>183</v>
      </c>
      <c r="BF3" s="341" t="s">
        <v>1029</v>
      </c>
      <c r="BG3" s="341" t="s">
        <v>184</v>
      </c>
      <c r="BH3" s="341" t="s">
        <v>1025</v>
      </c>
      <c r="BI3" s="341" t="s">
        <v>1026</v>
      </c>
      <c r="BJ3" s="341" t="s">
        <v>183</v>
      </c>
      <c r="BK3" s="341" t="s">
        <v>1029</v>
      </c>
      <c r="BL3" s="341" t="s">
        <v>184</v>
      </c>
      <c r="BM3" s="341" t="s">
        <v>1025</v>
      </c>
      <c r="BN3" s="341" t="s">
        <v>1026</v>
      </c>
      <c r="BO3" s="341" t="s">
        <v>183</v>
      </c>
      <c r="BP3" s="341" t="s">
        <v>1029</v>
      </c>
      <c r="BQ3" s="341" t="s">
        <v>184</v>
      </c>
      <c r="BR3" s="341" t="s">
        <v>1025</v>
      </c>
      <c r="BS3" s="341" t="s">
        <v>1026</v>
      </c>
      <c r="BT3" s="341" t="s">
        <v>183</v>
      </c>
      <c r="BU3" s="341" t="s">
        <v>1029</v>
      </c>
      <c r="BV3" s="341" t="s">
        <v>184</v>
      </c>
      <c r="BW3" s="341" t="s">
        <v>1025</v>
      </c>
      <c r="BX3" s="341" t="s">
        <v>1026</v>
      </c>
    </row>
    <row r="4" spans="1:76" ht="212.65" customHeight="1" x14ac:dyDescent="0.25">
      <c r="A4" s="784" t="s">
        <v>186</v>
      </c>
      <c r="B4" s="787" t="s">
        <v>105</v>
      </c>
      <c r="C4" s="787" t="s">
        <v>89</v>
      </c>
      <c r="D4" s="787" t="s">
        <v>12</v>
      </c>
      <c r="E4" s="787" t="s">
        <v>34</v>
      </c>
      <c r="F4" s="1139" t="s">
        <v>843</v>
      </c>
      <c r="G4" s="1139" t="s">
        <v>1119</v>
      </c>
      <c r="H4" s="1139" t="s">
        <v>844</v>
      </c>
      <c r="I4" s="1139" t="s">
        <v>845</v>
      </c>
      <c r="J4" s="787" t="s">
        <v>63</v>
      </c>
      <c r="K4" s="787">
        <v>3</v>
      </c>
      <c r="L4" s="797">
        <f>IF(J4="Diaria",+(K4/360),IF(J4="Mensual",+(K4/12),IF(J4="Bimestral",+(K4/6),IF(J4="Trimestral",+(K4/4),IF(J4="Semestral",+(K4/2),IF(J4="Anual",+(K4/1),""))))))</f>
        <v>0.25</v>
      </c>
      <c r="M4" s="787" t="s">
        <v>29</v>
      </c>
      <c r="N4" s="70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787" t="s">
        <v>61</v>
      </c>
      <c r="P4" s="70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0.6</v>
      </c>
      <c r="Q4" s="787" t="s">
        <v>70</v>
      </c>
      <c r="R4" s="70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800" t="s">
        <v>57</v>
      </c>
      <c r="T4" s="800" t="s">
        <v>70</v>
      </c>
      <c r="U4" s="701">
        <f>+MAX(N4,P4,R4)</f>
        <v>0.6</v>
      </c>
      <c r="V4" s="839" t="str">
        <f>IF(L4&lt;=20%,"Muy baja",IF(L4&lt;=40%,"Baja",IF(L4&lt;=60%,"Media",IF(L4&lt;=80%,"Alta",IF(L4&lt;=100%,"Muy alta",IF(L4&gt;=100%,"Muy alta",""))))))</f>
        <v>Baja</v>
      </c>
      <c r="W4" s="689">
        <v>0.4</v>
      </c>
      <c r="X4" s="806" t="str">
        <f>IF(U4=20%,"Leve",IF(U4=40%,"Menor",IF(U4=60%,"Moderado",IF(U4=80%,"Mayor",IF(U4=100%,"Catastrófico","")))))</f>
        <v>Moderado</v>
      </c>
      <c r="Y4" s="730">
        <v>0.6</v>
      </c>
      <c r="Z4" s="841" t="s">
        <v>53</v>
      </c>
      <c r="AA4" s="689">
        <f>IF(Z4="Bajo",25%,IF(Z4="Moderado",50%,IF(Z4="Alto",75%,IF(Z4="Extremo",100%,""))))</f>
        <v>0.5</v>
      </c>
      <c r="AB4" s="1151" t="s">
        <v>846</v>
      </c>
      <c r="AC4" s="166" t="s">
        <v>1058</v>
      </c>
      <c r="AD4" s="278" t="s">
        <v>54</v>
      </c>
      <c r="AE4" s="279">
        <f>IF(AD4="Preventivo",25%,IF(AD4="Detectivo",15%,IF(AD4="Correctivo",10%,"")))</f>
        <v>0.25</v>
      </c>
      <c r="AF4" s="280" t="s">
        <v>194</v>
      </c>
      <c r="AG4" s="279">
        <f>IF(AF4="Manual",15%,IF(AF4="Automático",25%,""))</f>
        <v>0.15</v>
      </c>
      <c r="AH4" s="279">
        <f>+AG4+AE4</f>
        <v>0.4</v>
      </c>
      <c r="AI4" s="281" t="s">
        <v>23</v>
      </c>
      <c r="AJ4" s="280" t="s">
        <v>484</v>
      </c>
      <c r="AK4" s="334">
        <f>+AH4*AA4</f>
        <v>0.2</v>
      </c>
      <c r="AL4" s="412">
        <f>+AA4-AK4</f>
        <v>0.3</v>
      </c>
      <c r="AM4" s="774" t="str">
        <f>+IF(C4="Corrupción","Moderado",IF(AL6&lt;=25%,"Bajo",IF(AL6&lt;=50%,"Moderado",IF(AL6&lt;=75%,"Alto",IF(AL6&gt;75%,"Extremo","")))))</f>
        <v>Bajo</v>
      </c>
      <c r="AN4" s="695" t="s">
        <v>56</v>
      </c>
      <c r="AO4" s="152">
        <v>1</v>
      </c>
      <c r="AP4" s="33" t="s">
        <v>847</v>
      </c>
      <c r="AQ4" s="416" t="s">
        <v>848</v>
      </c>
      <c r="AR4" s="325">
        <v>45292</v>
      </c>
      <c r="AS4" s="325">
        <v>45657</v>
      </c>
      <c r="AT4" s="316" t="s">
        <v>849</v>
      </c>
      <c r="AU4" s="34">
        <v>45351</v>
      </c>
      <c r="AV4" s="34"/>
      <c r="AW4" s="97"/>
      <c r="AX4" s="97"/>
      <c r="AY4" s="97"/>
      <c r="AZ4" s="34">
        <v>45412</v>
      </c>
      <c r="BA4" s="34"/>
      <c r="BB4" s="97"/>
      <c r="BC4" s="97"/>
      <c r="BD4" s="97"/>
      <c r="BE4" s="34">
        <v>45473</v>
      </c>
      <c r="BF4" s="34"/>
      <c r="BG4" s="97"/>
      <c r="BH4" s="97"/>
      <c r="BI4" s="97"/>
      <c r="BJ4" s="34">
        <v>45535</v>
      </c>
      <c r="BK4" s="34"/>
      <c r="BL4" s="97"/>
      <c r="BM4" s="97"/>
      <c r="BN4" s="97"/>
      <c r="BO4" s="34">
        <v>45596</v>
      </c>
      <c r="BP4" s="34"/>
      <c r="BQ4" s="97"/>
      <c r="BR4" s="97"/>
      <c r="BS4" s="97"/>
      <c r="BT4" s="34">
        <v>45657</v>
      </c>
      <c r="BU4" s="34"/>
      <c r="BV4" s="97"/>
      <c r="BW4" s="97"/>
      <c r="BX4" s="97"/>
    </row>
    <row r="5" spans="1:76" ht="183" customHeight="1" x14ac:dyDescent="0.25">
      <c r="A5" s="785"/>
      <c r="B5" s="788"/>
      <c r="C5" s="788"/>
      <c r="D5" s="788"/>
      <c r="E5" s="788"/>
      <c r="F5" s="1140"/>
      <c r="G5" s="1140"/>
      <c r="H5" s="1140"/>
      <c r="I5" s="1140"/>
      <c r="J5" s="788"/>
      <c r="K5" s="788"/>
      <c r="L5" s="798"/>
      <c r="M5" s="788"/>
      <c r="N5" s="725"/>
      <c r="O5" s="788"/>
      <c r="P5" s="725"/>
      <c r="Q5" s="788"/>
      <c r="R5" s="725"/>
      <c r="S5" s="801"/>
      <c r="T5" s="801"/>
      <c r="U5" s="720"/>
      <c r="V5" s="1083"/>
      <c r="W5" s="723"/>
      <c r="X5" s="807"/>
      <c r="Y5" s="731"/>
      <c r="Z5" s="988"/>
      <c r="AA5" s="723"/>
      <c r="AB5" s="1074"/>
      <c r="AC5" s="282" t="s">
        <v>850</v>
      </c>
      <c r="AD5" s="40" t="s">
        <v>54</v>
      </c>
      <c r="AE5" s="186">
        <f>IF(AD5="Preventivo",25%,IF(AD5="Detectivo",15%,IF(AD5="Correctivo",10%,"")))</f>
        <v>0.25</v>
      </c>
      <c r="AF5" s="366" t="s">
        <v>194</v>
      </c>
      <c r="AG5" s="186">
        <f>IF(AF5="Manual",15%,IF(AF5="Automático",25%,""))</f>
        <v>0.15</v>
      </c>
      <c r="AH5" s="186">
        <f>+AG5+AE5</f>
        <v>0.4</v>
      </c>
      <c r="AI5" s="338" t="s">
        <v>23</v>
      </c>
      <c r="AJ5" s="366" t="s">
        <v>484</v>
      </c>
      <c r="AK5" s="335">
        <f>+AL4*AH5</f>
        <v>0.12</v>
      </c>
      <c r="AL5" s="32">
        <f>+AL4-AK5</f>
        <v>0.18</v>
      </c>
      <c r="AM5" s="815"/>
      <c r="AN5" s="734"/>
      <c r="AO5" s="152">
        <v>2</v>
      </c>
      <c r="AP5" s="1143" t="s">
        <v>851</v>
      </c>
      <c r="AQ5" s="1143" t="s">
        <v>852</v>
      </c>
      <c r="AR5" s="1149">
        <v>45292</v>
      </c>
      <c r="AS5" s="1149">
        <v>45657</v>
      </c>
      <c r="AT5" s="1143" t="s">
        <v>853</v>
      </c>
      <c r="AU5" s="34">
        <v>45351</v>
      </c>
      <c r="AV5" s="34"/>
      <c r="AW5" s="97"/>
      <c r="AX5" s="97"/>
      <c r="AY5" s="97"/>
      <c r="AZ5" s="34">
        <v>45412</v>
      </c>
      <c r="BA5" s="34"/>
      <c r="BB5" s="97"/>
      <c r="BC5" s="97"/>
      <c r="BD5" s="97"/>
      <c r="BE5" s="34">
        <v>45473</v>
      </c>
      <c r="BF5" s="34"/>
      <c r="BG5" s="97"/>
      <c r="BH5" s="97"/>
      <c r="BI5" s="97"/>
      <c r="BJ5" s="34">
        <v>45535</v>
      </c>
      <c r="BK5" s="34"/>
      <c r="BL5" s="97"/>
      <c r="BM5" s="97"/>
      <c r="BN5" s="97"/>
      <c r="BO5" s="34">
        <v>45596</v>
      </c>
      <c r="BP5" s="34"/>
      <c r="BQ5" s="97"/>
      <c r="BR5" s="97"/>
      <c r="BS5" s="97"/>
      <c r="BT5" s="34">
        <v>45657</v>
      </c>
      <c r="BU5" s="34"/>
      <c r="BV5" s="97"/>
      <c r="BW5" s="97"/>
      <c r="BX5" s="97"/>
    </row>
    <row r="6" spans="1:76" ht="154.15" customHeight="1" thickBot="1" x14ac:dyDescent="0.3">
      <c r="A6" s="785"/>
      <c r="B6" s="788"/>
      <c r="C6" s="788"/>
      <c r="D6" s="788"/>
      <c r="E6" s="788"/>
      <c r="F6" s="1140"/>
      <c r="G6" s="1140"/>
      <c r="H6" s="1140"/>
      <c r="I6" s="1140"/>
      <c r="J6" s="788"/>
      <c r="K6" s="788"/>
      <c r="L6" s="798"/>
      <c r="M6" s="788"/>
      <c r="N6" s="710"/>
      <c r="O6" s="788"/>
      <c r="P6" s="710"/>
      <c r="Q6" s="788"/>
      <c r="R6" s="710"/>
      <c r="S6" s="801"/>
      <c r="T6" s="801"/>
      <c r="U6" s="702"/>
      <c r="V6" s="1083"/>
      <c r="W6" s="690"/>
      <c r="X6" s="807"/>
      <c r="Y6" s="816"/>
      <c r="Z6" s="988"/>
      <c r="AA6" s="690"/>
      <c r="AB6" s="1074"/>
      <c r="AC6" s="283" t="s">
        <v>854</v>
      </c>
      <c r="AD6" s="233" t="s">
        <v>54</v>
      </c>
      <c r="AE6" s="284">
        <f>IF(AD6="Preventivo",25%,IF(AD6="Detectivo",15%,IF(AD6="Correctivo",10%,"")))</f>
        <v>0.25</v>
      </c>
      <c r="AF6" s="169" t="s">
        <v>194</v>
      </c>
      <c r="AG6" s="284">
        <f>IF(AF6="Manual",15%,IF(AF6="Automático",25%,""))</f>
        <v>0.15</v>
      </c>
      <c r="AH6" s="284">
        <f>+AG6+AE6</f>
        <v>0.4</v>
      </c>
      <c r="AI6" s="406" t="s">
        <v>23</v>
      </c>
      <c r="AJ6" s="169" t="s">
        <v>855</v>
      </c>
      <c r="AK6" s="352">
        <f>+AL5*AH6</f>
        <v>7.1999999999999995E-2</v>
      </c>
      <c r="AL6" s="413">
        <f>+AL5-AK6</f>
        <v>0.108</v>
      </c>
      <c r="AM6" s="775"/>
      <c r="AN6" s="776"/>
      <c r="AO6" s="153">
        <v>3</v>
      </c>
      <c r="AP6" s="1143"/>
      <c r="AQ6" s="1143"/>
      <c r="AR6" s="1149"/>
      <c r="AS6" s="1149"/>
      <c r="AT6" s="1143"/>
      <c r="AU6" s="34">
        <v>45351</v>
      </c>
      <c r="AV6" s="34"/>
      <c r="AW6" s="90"/>
      <c r="AX6" s="90"/>
      <c r="AY6" s="90"/>
      <c r="AZ6" s="34">
        <v>45412</v>
      </c>
      <c r="BA6" s="34"/>
      <c r="BB6" s="90"/>
      <c r="BC6" s="90"/>
      <c r="BD6" s="90"/>
      <c r="BE6" s="34">
        <v>45473</v>
      </c>
      <c r="BF6" s="34"/>
      <c r="BG6" s="90"/>
      <c r="BH6" s="90"/>
      <c r="BI6" s="90"/>
      <c r="BJ6" s="34">
        <v>45535</v>
      </c>
      <c r="BK6" s="34"/>
      <c r="BL6" s="90"/>
      <c r="BM6" s="90"/>
      <c r="BN6" s="90"/>
      <c r="BO6" s="34">
        <v>45596</v>
      </c>
      <c r="BP6" s="34"/>
      <c r="BQ6" s="90"/>
      <c r="BR6" s="90"/>
      <c r="BS6" s="90"/>
      <c r="BT6" s="34">
        <v>45657</v>
      </c>
      <c r="BU6" s="34"/>
      <c r="BV6" s="90"/>
      <c r="BW6" s="90"/>
      <c r="BX6" s="90"/>
    </row>
    <row r="7" spans="1:76" ht="201" customHeight="1" x14ac:dyDescent="0.25">
      <c r="A7" s="736" t="s">
        <v>186</v>
      </c>
      <c r="B7" s="709" t="s">
        <v>105</v>
      </c>
      <c r="C7" s="709" t="s">
        <v>89</v>
      </c>
      <c r="D7" s="709" t="s">
        <v>12</v>
      </c>
      <c r="E7" s="709" t="s">
        <v>34</v>
      </c>
      <c r="F7" s="709" t="s">
        <v>856</v>
      </c>
      <c r="G7" s="709" t="s">
        <v>1120</v>
      </c>
      <c r="H7" s="709" t="s">
        <v>857</v>
      </c>
      <c r="I7" s="709" t="s">
        <v>858</v>
      </c>
      <c r="J7" s="709" t="s">
        <v>86</v>
      </c>
      <c r="K7" s="709">
        <v>3</v>
      </c>
      <c r="L7" s="713">
        <f>IF(J7="Diaria",+(K7/360),IF(J7="Mensual",+(K7/12),IF(J7="Bimestral",+(K7/6),IF(J7="Trimestral",+(K7/4),IF(J7="Semestral",+(K7/2),IF(J7="Anual",+(K7/1),""))))))</f>
        <v>0.75</v>
      </c>
      <c r="M7" s="709" t="s">
        <v>60</v>
      </c>
      <c r="N7" s="709">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0.6</v>
      </c>
      <c r="O7" s="709" t="s">
        <v>61</v>
      </c>
      <c r="P7" s="709">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0.6</v>
      </c>
      <c r="Q7" s="709" t="s">
        <v>70</v>
      </c>
      <c r="R7" s="709">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701" t="s">
        <v>70</v>
      </c>
      <c r="T7" s="701" t="s">
        <v>58</v>
      </c>
      <c r="U7" s="701">
        <f>+MAX(N7,P7,R7)</f>
        <v>0.6</v>
      </c>
      <c r="V7" s="703" t="str">
        <f>IF(L7&lt;=20%,"Muy baja",IF(L7&lt;=40%,"Baja",IF(L7&lt;=60%,"Media",IF(L7&lt;=80%,"Alta",IF(L7&lt;=100%,"Muy alta",IF(L7&gt;=100%,"Muy alta",""))))))</f>
        <v>Alta</v>
      </c>
      <c r="W7" s="689">
        <v>0.8</v>
      </c>
      <c r="X7" s="705" t="str">
        <f>IF(U7=20%,"Leve",IF(U7=40%,"Menor",IF(U7=60%,"Moderado",IF(U7=80%,"Mayor",IF(U7=100%,"Catastrófico","")))))</f>
        <v>Moderado</v>
      </c>
      <c r="Y7" s="689">
        <v>0.6</v>
      </c>
      <c r="Z7" s="707" t="s">
        <v>148</v>
      </c>
      <c r="AA7" s="689">
        <f>IF(Z7="Bajo",25%,IF(Z7="Moderado",50%,IF(Z7="Alto",75%,IF(Z7="Extremo",100%,""))))</f>
        <v>0.75</v>
      </c>
      <c r="AB7" s="1145" t="s">
        <v>859</v>
      </c>
      <c r="AC7" s="282" t="s">
        <v>860</v>
      </c>
      <c r="AD7" s="278" t="s">
        <v>54</v>
      </c>
      <c r="AE7" s="279">
        <f t="shared" ref="AE7:AE14" si="0">IF(AD7="Preventivo",25%,IF(AD7="Detectivo",15%,IF(AD7="Correctivo",10%,"")))</f>
        <v>0.25</v>
      </c>
      <c r="AF7" s="280" t="s">
        <v>194</v>
      </c>
      <c r="AG7" s="279">
        <f t="shared" ref="AG7:AG14" si="1">IF(AF7="Manual",15%,IF(AF7="Automático",25%,""))</f>
        <v>0.15</v>
      </c>
      <c r="AH7" s="279">
        <f t="shared" ref="AH7:AH14" si="2">+AG7+AE7</f>
        <v>0.4</v>
      </c>
      <c r="AI7" s="281" t="s">
        <v>23</v>
      </c>
      <c r="AJ7" s="280" t="s">
        <v>861</v>
      </c>
      <c r="AK7" s="334">
        <f>+AH7*AA7</f>
        <v>0.30000000000000004</v>
      </c>
      <c r="AL7" s="412">
        <f>+AA7-AK7</f>
        <v>0.44999999999999996</v>
      </c>
      <c r="AM7" s="693" t="str">
        <f>+IF(C7="Corrupción","Moderado",IF(AL8&lt;=25%,"Bajo",IF(AL8&lt;=50%,"Moderado",IF(AL8&lt;=75%,"Alto",IF(AL8&gt;75%,"Extremo","")))))</f>
        <v>Moderado</v>
      </c>
      <c r="AN7" s="695" t="s">
        <v>56</v>
      </c>
      <c r="AO7" s="152">
        <v>1</v>
      </c>
      <c r="AP7" s="33" t="s">
        <v>488</v>
      </c>
      <c r="AQ7" s="416" t="s">
        <v>852</v>
      </c>
      <c r="AR7" s="325">
        <v>45292</v>
      </c>
      <c r="AS7" s="325">
        <v>45657</v>
      </c>
      <c r="AT7" s="316" t="s">
        <v>489</v>
      </c>
      <c r="AU7" s="34">
        <v>45351</v>
      </c>
      <c r="AV7" s="34"/>
      <c r="AW7" s="34"/>
      <c r="AX7" s="34"/>
      <c r="AY7" s="34"/>
      <c r="AZ7" s="34">
        <v>45412</v>
      </c>
      <c r="BA7" s="34"/>
      <c r="BB7" s="34"/>
      <c r="BC7" s="34"/>
      <c r="BD7" s="34"/>
      <c r="BE7" s="34">
        <v>45473</v>
      </c>
      <c r="BF7" s="34"/>
      <c r="BG7" s="34"/>
      <c r="BH7" s="34"/>
      <c r="BI7" s="34"/>
      <c r="BJ7" s="34">
        <v>45535</v>
      </c>
      <c r="BK7" s="34"/>
      <c r="BL7" s="34"/>
      <c r="BM7" s="34"/>
      <c r="BN7" s="34"/>
      <c r="BO7" s="34">
        <v>45596</v>
      </c>
      <c r="BP7" s="34"/>
      <c r="BQ7" s="34"/>
      <c r="BR7" s="34"/>
      <c r="BS7" s="34"/>
      <c r="BT7" s="34">
        <v>45657</v>
      </c>
      <c r="BU7" s="34"/>
      <c r="BV7" s="34"/>
      <c r="BW7" s="34"/>
      <c r="BX7" s="34"/>
    </row>
    <row r="8" spans="1:76" ht="135.4" customHeight="1" thickBot="1" x14ac:dyDescent="0.3">
      <c r="A8" s="915"/>
      <c r="B8" s="916"/>
      <c r="C8" s="916"/>
      <c r="D8" s="916"/>
      <c r="E8" s="916"/>
      <c r="F8" s="916"/>
      <c r="G8" s="916"/>
      <c r="H8" s="916"/>
      <c r="I8" s="916"/>
      <c r="J8" s="916"/>
      <c r="K8" s="916"/>
      <c r="L8" s="918"/>
      <c r="M8" s="916"/>
      <c r="N8" s="916"/>
      <c r="O8" s="916"/>
      <c r="P8" s="916"/>
      <c r="Q8" s="916"/>
      <c r="R8" s="916"/>
      <c r="S8" s="919"/>
      <c r="T8" s="919"/>
      <c r="U8" s="919"/>
      <c r="V8" s="1152"/>
      <c r="W8" s="922"/>
      <c r="X8" s="928"/>
      <c r="Y8" s="922"/>
      <c r="Z8" s="1150"/>
      <c r="AA8" s="922"/>
      <c r="AB8" s="1123"/>
      <c r="AC8" s="285" t="s">
        <v>862</v>
      </c>
      <c r="AD8" s="286" t="s">
        <v>54</v>
      </c>
      <c r="AE8" s="287">
        <f t="shared" si="0"/>
        <v>0.25</v>
      </c>
      <c r="AF8" s="288" t="s">
        <v>194</v>
      </c>
      <c r="AG8" s="287">
        <f t="shared" si="1"/>
        <v>0.15</v>
      </c>
      <c r="AH8" s="287">
        <f t="shared" si="2"/>
        <v>0.4</v>
      </c>
      <c r="AI8" s="289" t="s">
        <v>23</v>
      </c>
      <c r="AJ8" s="288" t="s">
        <v>863</v>
      </c>
      <c r="AK8" s="414">
        <f>+AL7*AH8</f>
        <v>0.18</v>
      </c>
      <c r="AL8" s="46">
        <f>+AL7-AK8</f>
        <v>0.26999999999999996</v>
      </c>
      <c r="AM8" s="924"/>
      <c r="AN8" s="696"/>
      <c r="AO8" s="152">
        <v>2</v>
      </c>
      <c r="AP8" s="33" t="s">
        <v>864</v>
      </c>
      <c r="AQ8" s="416" t="s">
        <v>848</v>
      </c>
      <c r="AR8" s="325">
        <v>45292</v>
      </c>
      <c r="AS8" s="325">
        <v>45657</v>
      </c>
      <c r="AT8" s="316" t="s">
        <v>865</v>
      </c>
      <c r="AU8" s="34">
        <v>45351</v>
      </c>
      <c r="AV8" s="34"/>
      <c r="AW8" s="34"/>
      <c r="AX8" s="34"/>
      <c r="AY8" s="34"/>
      <c r="AZ8" s="34">
        <v>45412</v>
      </c>
      <c r="BA8" s="34"/>
      <c r="BB8" s="34"/>
      <c r="BC8" s="34"/>
      <c r="BD8" s="34"/>
      <c r="BE8" s="34">
        <v>45473</v>
      </c>
      <c r="BF8" s="34"/>
      <c r="BG8" s="34"/>
      <c r="BH8" s="34"/>
      <c r="BI8" s="34"/>
      <c r="BJ8" s="34">
        <v>45535</v>
      </c>
      <c r="BK8" s="34"/>
      <c r="BL8" s="34"/>
      <c r="BM8" s="34"/>
      <c r="BN8" s="34"/>
      <c r="BO8" s="34">
        <v>45596</v>
      </c>
      <c r="BP8" s="34"/>
      <c r="BQ8" s="34"/>
      <c r="BR8" s="34"/>
      <c r="BS8" s="34"/>
      <c r="BT8" s="34">
        <v>45657</v>
      </c>
      <c r="BU8" s="34"/>
      <c r="BV8" s="34"/>
      <c r="BW8" s="34"/>
      <c r="BX8" s="34"/>
    </row>
    <row r="9" spans="1:76" ht="120" x14ac:dyDescent="0.25">
      <c r="A9" s="715" t="s">
        <v>186</v>
      </c>
      <c r="B9" s="711" t="s">
        <v>105</v>
      </c>
      <c r="C9" s="711" t="s">
        <v>89</v>
      </c>
      <c r="D9" s="711" t="s">
        <v>12</v>
      </c>
      <c r="E9" s="709" t="s">
        <v>34</v>
      </c>
      <c r="F9" s="709" t="s">
        <v>866</v>
      </c>
      <c r="G9" s="709" t="s">
        <v>1121</v>
      </c>
      <c r="H9" s="1146" t="s">
        <v>867</v>
      </c>
      <c r="I9" s="711" t="s">
        <v>868</v>
      </c>
      <c r="J9" s="711" t="s">
        <v>96</v>
      </c>
      <c r="K9" s="711">
        <v>1</v>
      </c>
      <c r="L9" s="713">
        <f>IF(J9="Diaria",+(K9/360),IF(J9="Mensual",+(K9/12),IF(J9="Bimestral",+(K9/6),IF(J9="Trimestral",+(K9/4),IF(J9="Semestral",+(K9/2),IF(J9="Anual",+(K9/1),""))))))</f>
        <v>1</v>
      </c>
      <c r="M9" s="709" t="s">
        <v>29</v>
      </c>
      <c r="N9" s="709">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709" t="s">
        <v>61</v>
      </c>
      <c r="P9" s="709">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711" t="s">
        <v>70</v>
      </c>
      <c r="R9" s="709">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697" t="s">
        <v>57</v>
      </c>
      <c r="T9" s="701" t="s">
        <v>58</v>
      </c>
      <c r="U9" s="701">
        <f>+MAX(N9,P9,R9)</f>
        <v>0.6</v>
      </c>
      <c r="V9" s="703" t="str">
        <f>IF(L9&lt;=20%,"Muy baja",IF(L9&lt;=40%,"Baja",IF(L9&lt;=60%,"Media",IF(L9&lt;=80%,"Alta",IF(L9&lt;=100%,"Muy alta",IF(L9&gt;=100%,"Muy alta",""))))))</f>
        <v>Muy alta</v>
      </c>
      <c r="W9" s="61"/>
      <c r="X9" s="705" t="str">
        <f>IF(U9=20%,"Leve",IF(U9=40%,"Menor",IF(U9=60%,"Moderado",IF(U9=80%,"Mayor",IF(U9=100%,"Catastrófico","")))))</f>
        <v>Moderado</v>
      </c>
      <c r="Y9" s="61"/>
      <c r="Z9" s="707" t="s">
        <v>148</v>
      </c>
      <c r="AA9" s="689">
        <f>IF(Z9="Bajo",25%,IF(Z9="Moderado",50%,IF(Z9="Alto",75%,IF(Z9="Extremo",100%,""))))</f>
        <v>0.75</v>
      </c>
      <c r="AB9" s="691"/>
      <c r="AC9" s="282" t="s">
        <v>850</v>
      </c>
      <c r="AD9" s="278" t="s">
        <v>54</v>
      </c>
      <c r="AE9" s="279">
        <f t="shared" si="0"/>
        <v>0.25</v>
      </c>
      <c r="AF9" s="280" t="s">
        <v>194</v>
      </c>
      <c r="AG9" s="279">
        <f t="shared" si="1"/>
        <v>0.15</v>
      </c>
      <c r="AH9" s="279">
        <f t="shared" si="2"/>
        <v>0.4</v>
      </c>
      <c r="AI9" s="281" t="s">
        <v>23</v>
      </c>
      <c r="AJ9" s="280" t="s">
        <v>484</v>
      </c>
      <c r="AK9" s="302">
        <f>+AH9*AA9</f>
        <v>0.30000000000000004</v>
      </c>
      <c r="AL9" s="412">
        <f>+AA9-AK9</f>
        <v>0.44999999999999996</v>
      </c>
      <c r="AM9" s="693" t="str">
        <f>+IF(C9="Corrupción","Moderado",IF(AL10&lt;=25%,"Bajo",IF(AL10&lt;=50%,"Moderado",IF(AL10&lt;=75%,"Alto",IF(AL10&gt;75%,"Extremo","")))))</f>
        <v>Moderado</v>
      </c>
      <c r="AN9" s="695" t="s">
        <v>56</v>
      </c>
      <c r="AO9" s="163">
        <v>1</v>
      </c>
      <c r="AP9" s="33" t="s">
        <v>488</v>
      </c>
      <c r="AQ9" s="416" t="s">
        <v>852</v>
      </c>
      <c r="AR9" s="325">
        <v>45292</v>
      </c>
      <c r="AS9" s="325">
        <v>45657</v>
      </c>
      <c r="AT9" s="316" t="s">
        <v>489</v>
      </c>
      <c r="AU9" s="34">
        <v>45351</v>
      </c>
      <c r="AV9" s="34"/>
      <c r="AW9" s="34"/>
      <c r="AX9" s="34"/>
      <c r="AY9" s="34"/>
      <c r="AZ9" s="34">
        <v>45412</v>
      </c>
      <c r="BA9" s="34"/>
      <c r="BB9" s="34"/>
      <c r="BC9" s="34"/>
      <c r="BD9" s="34"/>
      <c r="BE9" s="34">
        <v>45473</v>
      </c>
      <c r="BF9" s="34"/>
      <c r="BG9" s="34"/>
      <c r="BH9" s="34"/>
      <c r="BI9" s="34"/>
      <c r="BJ9" s="34">
        <v>45535</v>
      </c>
      <c r="BK9" s="34"/>
      <c r="BL9" s="34"/>
      <c r="BM9" s="34"/>
      <c r="BN9" s="34"/>
      <c r="BO9" s="34">
        <v>45596</v>
      </c>
      <c r="BP9" s="34"/>
      <c r="BQ9" s="34"/>
      <c r="BR9" s="34"/>
      <c r="BS9" s="34"/>
      <c r="BT9" s="34">
        <v>45657</v>
      </c>
      <c r="BU9" s="34"/>
      <c r="BV9" s="34"/>
      <c r="BW9" s="34"/>
      <c r="BX9" s="34"/>
    </row>
    <row r="10" spans="1:76" ht="90.75" thickBot="1" x14ac:dyDescent="0.3">
      <c r="A10" s="716"/>
      <c r="B10" s="712"/>
      <c r="C10" s="712"/>
      <c r="D10" s="712"/>
      <c r="E10" s="710"/>
      <c r="F10" s="710"/>
      <c r="G10" s="916"/>
      <c r="H10" s="999"/>
      <c r="I10" s="712"/>
      <c r="J10" s="712"/>
      <c r="K10" s="712"/>
      <c r="L10" s="714"/>
      <c r="M10" s="710"/>
      <c r="N10" s="710"/>
      <c r="O10" s="710"/>
      <c r="P10" s="710"/>
      <c r="Q10" s="712"/>
      <c r="R10" s="710"/>
      <c r="S10" s="698"/>
      <c r="T10" s="702"/>
      <c r="U10" s="702"/>
      <c r="V10" s="704"/>
      <c r="W10" s="62"/>
      <c r="X10" s="706"/>
      <c r="Y10" s="62"/>
      <c r="Z10" s="708"/>
      <c r="AA10" s="690"/>
      <c r="AB10" s="692"/>
      <c r="AC10" s="283" t="s">
        <v>869</v>
      </c>
      <c r="AD10" s="233" t="s">
        <v>54</v>
      </c>
      <c r="AE10" s="284">
        <f t="shared" si="0"/>
        <v>0.25</v>
      </c>
      <c r="AF10" s="169" t="s">
        <v>194</v>
      </c>
      <c r="AG10" s="284">
        <f t="shared" si="1"/>
        <v>0.15</v>
      </c>
      <c r="AH10" s="284">
        <f t="shared" si="2"/>
        <v>0.4</v>
      </c>
      <c r="AI10" s="406" t="s">
        <v>23</v>
      </c>
      <c r="AJ10" s="167" t="s">
        <v>870</v>
      </c>
      <c r="AK10" s="303">
        <f>+AL9*AH10</f>
        <v>0.18</v>
      </c>
      <c r="AL10" s="413">
        <f>+AL9-AK10</f>
        <v>0.26999999999999996</v>
      </c>
      <c r="AM10" s="694"/>
      <c r="AN10" s="696"/>
      <c r="AO10" s="163">
        <v>2</v>
      </c>
      <c r="AP10" s="33" t="s">
        <v>871</v>
      </c>
      <c r="AQ10" s="416" t="s">
        <v>852</v>
      </c>
      <c r="AR10" s="325">
        <v>45292</v>
      </c>
      <c r="AS10" s="325">
        <v>45657</v>
      </c>
      <c r="AT10" s="316" t="s">
        <v>872</v>
      </c>
      <c r="AU10" s="34">
        <v>45351</v>
      </c>
      <c r="AV10" s="34"/>
      <c r="AW10" s="34"/>
      <c r="AX10" s="34"/>
      <c r="AY10" s="34"/>
      <c r="AZ10" s="34">
        <v>45412</v>
      </c>
      <c r="BA10" s="34"/>
      <c r="BB10" s="34"/>
      <c r="BC10" s="34"/>
      <c r="BD10" s="34"/>
      <c r="BE10" s="34">
        <v>45473</v>
      </c>
      <c r="BF10" s="34"/>
      <c r="BG10" s="34"/>
      <c r="BH10" s="34"/>
      <c r="BI10" s="34"/>
      <c r="BJ10" s="34">
        <v>45535</v>
      </c>
      <c r="BK10" s="34"/>
      <c r="BL10" s="34"/>
      <c r="BM10" s="34"/>
      <c r="BN10" s="34"/>
      <c r="BO10" s="34">
        <v>45596</v>
      </c>
      <c r="BP10" s="34"/>
      <c r="BQ10" s="34"/>
      <c r="BR10" s="34"/>
      <c r="BS10" s="34"/>
      <c r="BT10" s="34">
        <v>45657</v>
      </c>
      <c r="BU10" s="34"/>
      <c r="BV10" s="34"/>
      <c r="BW10" s="34"/>
      <c r="BX10" s="34"/>
    </row>
    <row r="11" spans="1:76" ht="128.25" customHeight="1" x14ac:dyDescent="0.25">
      <c r="A11" s="715" t="s">
        <v>186</v>
      </c>
      <c r="B11" s="711" t="s">
        <v>105</v>
      </c>
      <c r="C11" s="711" t="s">
        <v>55</v>
      </c>
      <c r="D11" s="711" t="s">
        <v>76</v>
      </c>
      <c r="E11" s="709" t="s">
        <v>77</v>
      </c>
      <c r="F11" s="709" t="s">
        <v>477</v>
      </c>
      <c r="G11" s="709" t="s">
        <v>414</v>
      </c>
      <c r="H11" s="711" t="s">
        <v>479</v>
      </c>
      <c r="I11" s="711" t="s">
        <v>480</v>
      </c>
      <c r="J11" s="711" t="s">
        <v>96</v>
      </c>
      <c r="K11" s="711">
        <v>1</v>
      </c>
      <c r="L11" s="713">
        <f>IF(J11="Diaria",+(K11/360),IF(J11="Mensual",+(K11/12),IF(J11="Bimestral",+(K11/6),IF(J11="Trimestral",+(K11/4),IF(J11="Semestral",+(K11/2),IF(J11="Anual",+(K11/1),""))))))</f>
        <v>1</v>
      </c>
      <c r="M11" s="709" t="s">
        <v>29</v>
      </c>
      <c r="N11" s="709">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709" t="s">
        <v>61</v>
      </c>
      <c r="P11" s="709">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0.6</v>
      </c>
      <c r="Q11" s="711" t="s">
        <v>70</v>
      </c>
      <c r="R11" s="709">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697" t="s">
        <v>57</v>
      </c>
      <c r="T11" s="699" t="s">
        <v>27</v>
      </c>
      <c r="U11" s="701">
        <f>+MAX(N11,P11,R11)</f>
        <v>0.6</v>
      </c>
      <c r="V11" s="703" t="str">
        <f>IF(L11&lt;=20%,"Muy baja",IF(L11&lt;=40%,"Baja",IF(L11&lt;=60%,"Media",IF(L11&lt;=80%,"Alta",IF(L11&lt;=100%,"Muy alta",IF(L11&gt;=100%,"Muy alta",""))))))</f>
        <v>Muy alta</v>
      </c>
      <c r="W11" s="61"/>
      <c r="X11" s="705" t="str">
        <f>IF(U11=20%,"Leve",IF(U11=40%,"Menor",IF(U11=60%,"Moderado",IF(U11=80%,"Mayor",IF(U11=100%,"Catastrófico","")))))</f>
        <v>Moderado</v>
      </c>
      <c r="Y11" s="61"/>
      <c r="Z11" s="707" t="s">
        <v>148</v>
      </c>
      <c r="AA11" s="689">
        <f>IF(Z11="Bajo",25%,IF(Z11="Moderado",50%,IF(Z11="Alto",75%,IF(Z11="Extremo",100%,""))))</f>
        <v>0.75</v>
      </c>
      <c r="AB11" s="691"/>
      <c r="AC11" s="166" t="s">
        <v>850</v>
      </c>
      <c r="AD11" s="290" t="s">
        <v>54</v>
      </c>
      <c r="AE11" s="279">
        <f t="shared" si="0"/>
        <v>0.25</v>
      </c>
      <c r="AF11" s="291" t="s">
        <v>194</v>
      </c>
      <c r="AG11" s="279">
        <f t="shared" si="1"/>
        <v>0.15</v>
      </c>
      <c r="AH11" s="279">
        <f t="shared" si="2"/>
        <v>0.4</v>
      </c>
      <c r="AI11" s="281" t="s">
        <v>23</v>
      </c>
      <c r="AJ11" s="280" t="s">
        <v>484</v>
      </c>
      <c r="AK11" s="302">
        <f>+AH11*AA11</f>
        <v>0.30000000000000004</v>
      </c>
      <c r="AL11" s="412">
        <f>+AA11-AK11</f>
        <v>0.44999999999999996</v>
      </c>
      <c r="AM11" s="693" t="str">
        <f>+IF(C11="Corrupción","Moderado",IF(AL12&lt;=25%,"Bajo",IF(AL12&lt;=50%,"Moderado",IF(AL12&lt;=75%,"Alto",IF(AL12&gt;75%,"Extremo","")))))</f>
        <v>Moderado</v>
      </c>
      <c r="AN11" s="1147" t="s">
        <v>56</v>
      </c>
      <c r="AO11" s="163">
        <v>1</v>
      </c>
      <c r="AP11" s="357" t="s">
        <v>488</v>
      </c>
      <c r="AQ11" s="416" t="s">
        <v>852</v>
      </c>
      <c r="AR11" s="325">
        <v>45292</v>
      </c>
      <c r="AS11" s="325">
        <v>45657</v>
      </c>
      <c r="AT11" s="316" t="s">
        <v>489</v>
      </c>
      <c r="AU11" s="34">
        <v>45351</v>
      </c>
      <c r="AV11" s="34"/>
      <c r="AW11" s="34"/>
      <c r="AX11" s="34"/>
      <c r="AY11" s="34"/>
      <c r="AZ11" s="34">
        <v>45412</v>
      </c>
      <c r="BA11" s="34"/>
      <c r="BB11" s="34"/>
      <c r="BC11" s="34"/>
      <c r="BD11" s="34"/>
      <c r="BE11" s="34">
        <v>45473</v>
      </c>
      <c r="BF11" s="34"/>
      <c r="BG11" s="34"/>
      <c r="BH11" s="34"/>
      <c r="BI11" s="34"/>
      <c r="BJ11" s="34">
        <v>45535</v>
      </c>
      <c r="BK11" s="34"/>
      <c r="BL11" s="34"/>
      <c r="BM11" s="34"/>
      <c r="BN11" s="34"/>
      <c r="BO11" s="34">
        <v>45596</v>
      </c>
      <c r="BP11" s="34"/>
      <c r="BQ11" s="34"/>
      <c r="BR11" s="34"/>
      <c r="BS11" s="34"/>
      <c r="BT11" s="34">
        <v>45657</v>
      </c>
      <c r="BU11" s="34"/>
      <c r="BV11" s="34"/>
      <c r="BW11" s="34"/>
      <c r="BX11" s="34"/>
    </row>
    <row r="12" spans="1:76" ht="105.75" thickBot="1" x14ac:dyDescent="0.3">
      <c r="A12" s="716"/>
      <c r="B12" s="712"/>
      <c r="C12" s="712"/>
      <c r="D12" s="712"/>
      <c r="E12" s="710"/>
      <c r="F12" s="710"/>
      <c r="G12" s="710"/>
      <c r="H12" s="712"/>
      <c r="I12" s="712"/>
      <c r="J12" s="712"/>
      <c r="K12" s="712"/>
      <c r="L12" s="714"/>
      <c r="M12" s="710"/>
      <c r="N12" s="710"/>
      <c r="O12" s="710"/>
      <c r="P12" s="710"/>
      <c r="Q12" s="712"/>
      <c r="R12" s="710"/>
      <c r="S12" s="698"/>
      <c r="T12" s="700"/>
      <c r="U12" s="702"/>
      <c r="V12" s="704"/>
      <c r="W12" s="62"/>
      <c r="X12" s="706"/>
      <c r="Y12" s="62"/>
      <c r="Z12" s="708"/>
      <c r="AA12" s="690"/>
      <c r="AB12" s="692"/>
      <c r="AC12" s="167" t="s">
        <v>873</v>
      </c>
      <c r="AD12" s="167" t="s">
        <v>54</v>
      </c>
      <c r="AE12" s="284">
        <f t="shared" si="0"/>
        <v>0.25</v>
      </c>
      <c r="AF12" s="292" t="s">
        <v>194</v>
      </c>
      <c r="AG12" s="284">
        <f t="shared" si="1"/>
        <v>0.15</v>
      </c>
      <c r="AH12" s="284">
        <f t="shared" si="2"/>
        <v>0.4</v>
      </c>
      <c r="AI12" s="406" t="s">
        <v>23</v>
      </c>
      <c r="AJ12" s="167" t="s">
        <v>500</v>
      </c>
      <c r="AK12" s="303">
        <f>+AL11*AH12</f>
        <v>0.18</v>
      </c>
      <c r="AL12" s="413">
        <f>+AL11-AK12</f>
        <v>0.26999999999999996</v>
      </c>
      <c r="AM12" s="694"/>
      <c r="AN12" s="1148"/>
      <c r="AO12" s="164">
        <v>2</v>
      </c>
      <c r="AP12" s="63" t="s">
        <v>874</v>
      </c>
      <c r="AQ12" s="313" t="s">
        <v>504</v>
      </c>
      <c r="AR12" s="120">
        <v>45292</v>
      </c>
      <c r="AS12" s="120">
        <v>45657</v>
      </c>
      <c r="AT12" s="303" t="s">
        <v>875</v>
      </c>
      <c r="AU12" s="34">
        <v>45351</v>
      </c>
      <c r="AV12" s="34"/>
      <c r="AW12" s="34"/>
      <c r="AX12" s="34"/>
      <c r="AY12" s="34"/>
      <c r="AZ12" s="34">
        <v>45412</v>
      </c>
      <c r="BA12" s="34"/>
      <c r="BB12" s="34"/>
      <c r="BC12" s="34"/>
      <c r="BD12" s="34"/>
      <c r="BE12" s="34">
        <v>45473</v>
      </c>
      <c r="BF12" s="34"/>
      <c r="BG12" s="34"/>
      <c r="BH12" s="34"/>
      <c r="BI12" s="34"/>
      <c r="BJ12" s="34">
        <v>45535</v>
      </c>
      <c r="BK12" s="34"/>
      <c r="BL12" s="34"/>
      <c r="BM12" s="34"/>
      <c r="BN12" s="34"/>
      <c r="BO12" s="34">
        <v>45596</v>
      </c>
      <c r="BP12" s="34"/>
      <c r="BQ12" s="34"/>
      <c r="BR12" s="34"/>
      <c r="BS12" s="34"/>
      <c r="BT12" s="34">
        <v>45657</v>
      </c>
      <c r="BU12" s="34"/>
      <c r="BV12" s="34"/>
      <c r="BW12" s="34"/>
      <c r="BX12" s="34"/>
    </row>
    <row r="13" spans="1:76" ht="204.75" thickBot="1" x14ac:dyDescent="0.3">
      <c r="A13" s="388" t="s">
        <v>196</v>
      </c>
      <c r="B13" s="385" t="s">
        <v>105</v>
      </c>
      <c r="C13" s="385" t="s">
        <v>89</v>
      </c>
      <c r="D13" s="385" t="s">
        <v>76</v>
      </c>
      <c r="E13" s="385" t="s">
        <v>93</v>
      </c>
      <c r="F13" s="389" t="s">
        <v>693</v>
      </c>
      <c r="G13" s="385" t="s">
        <v>1088</v>
      </c>
      <c r="H13" s="385" t="s">
        <v>1067</v>
      </c>
      <c r="I13" s="389" t="s">
        <v>694</v>
      </c>
      <c r="J13" s="385" t="s">
        <v>32</v>
      </c>
      <c r="K13" s="385">
        <v>1</v>
      </c>
      <c r="L13" s="387">
        <f>IF(J13="Diaria",+(K13/360),IF(J13="Mensual",+(K13/12),IF(J13="Bimestral",+(K13/6),IF(J13="Trimestral",+(K13/4),IF(J13="Semestral",+(K13/2),IF(J13="Anual",+(K13/1),""))))))</f>
        <v>2.7777777777777779E-3</v>
      </c>
      <c r="M13" s="385" t="s">
        <v>70</v>
      </c>
      <c r="N13" s="385">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v>
      </c>
      <c r="O13" s="385" t="s">
        <v>30</v>
      </c>
      <c r="P13" s="385">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0.2</v>
      </c>
      <c r="Q13" s="385" t="s">
        <v>70</v>
      </c>
      <c r="R13" s="385">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384" t="s">
        <v>57</v>
      </c>
      <c r="T13" s="384" t="s">
        <v>43</v>
      </c>
      <c r="U13" s="384">
        <f>+MAX(N13,P13,R13)</f>
        <v>0.2</v>
      </c>
      <c r="V13" s="395" t="str">
        <f>IF(L13&lt;=20%,"Muy baja",IF(L13&lt;=40%,"Baja",IF(L13&lt;=60%,"Media",IF(L13&lt;=80%,"Alta",IF(L13&lt;=100%,"Muy alta",IF(L13&gt;=100%,"Muy alta",""))))))</f>
        <v>Muy baja</v>
      </c>
      <c r="W13" s="396">
        <f>+IFERROR(VLOOKUP(V13,Fórmula!$F$1:$G$6,2,FALSE),"")</f>
        <v>0.2</v>
      </c>
      <c r="X13" s="395" t="str">
        <f>IF(U13=20%,"Leve",IF(U13=40%,"Menor",IF(U13=60%,"Moderado",IF(U13=80%,"Mayor",IF(U13=100%,"Catastrófico","")))))</f>
        <v>Leve</v>
      </c>
      <c r="Y13" s="395" t="s">
        <v>20</v>
      </c>
      <c r="Z13" s="396" t="s">
        <v>147</v>
      </c>
      <c r="AA13" s="393" t="s">
        <v>147</v>
      </c>
      <c r="AB13" s="397" t="s">
        <v>695</v>
      </c>
      <c r="AC13" s="74" t="s">
        <v>1068</v>
      </c>
      <c r="AD13" s="75" t="s">
        <v>54</v>
      </c>
      <c r="AE13" s="284">
        <f t="shared" si="0"/>
        <v>0.25</v>
      </c>
      <c r="AF13" s="76" t="s">
        <v>194</v>
      </c>
      <c r="AG13" s="284">
        <f t="shared" si="1"/>
        <v>0.15</v>
      </c>
      <c r="AH13" s="284">
        <f t="shared" si="2"/>
        <v>0.4</v>
      </c>
      <c r="AI13" s="385" t="s">
        <v>39</v>
      </c>
      <c r="AJ13" s="167" t="s">
        <v>282</v>
      </c>
      <c r="AK13" s="334" t="s">
        <v>70</v>
      </c>
      <c r="AL13" s="474">
        <v>0.15</v>
      </c>
      <c r="AM13" s="474" t="s">
        <v>147</v>
      </c>
      <c r="AN13" s="477" t="s">
        <v>56</v>
      </c>
      <c r="AO13" s="487">
        <v>1</v>
      </c>
      <c r="AP13" s="335" t="s">
        <v>1069</v>
      </c>
      <c r="AQ13" s="30" t="s">
        <v>1048</v>
      </c>
      <c r="AR13" s="30">
        <v>45474</v>
      </c>
      <c r="AS13" s="30">
        <v>45657</v>
      </c>
      <c r="AT13" s="326" t="s">
        <v>1070</v>
      </c>
      <c r="AU13" s="34">
        <v>45351</v>
      </c>
      <c r="AV13" s="34"/>
      <c r="AW13" s="34"/>
      <c r="AX13" s="34"/>
      <c r="AY13" s="34"/>
      <c r="AZ13" s="34">
        <v>45412</v>
      </c>
      <c r="BA13" s="34"/>
      <c r="BB13" s="34"/>
      <c r="BC13" s="34"/>
      <c r="BD13" s="34"/>
      <c r="BE13" s="34">
        <v>45473</v>
      </c>
      <c r="BF13" s="34"/>
      <c r="BG13" s="34"/>
      <c r="BH13" s="34"/>
      <c r="BI13" s="34"/>
      <c r="BJ13" s="34">
        <v>45535</v>
      </c>
      <c r="BK13" s="34"/>
      <c r="BL13" s="34"/>
      <c r="BM13" s="34"/>
      <c r="BN13" s="34"/>
      <c r="BO13" s="34">
        <v>45596</v>
      </c>
      <c r="BP13" s="34"/>
      <c r="BQ13" s="34"/>
      <c r="BR13" s="34"/>
      <c r="BS13" s="34"/>
      <c r="BT13" s="34">
        <v>45657</v>
      </c>
      <c r="BU13" s="34"/>
      <c r="BV13" s="34"/>
      <c r="BW13" s="34"/>
      <c r="BX13" s="34"/>
    </row>
    <row r="14" spans="1:76" ht="409.6" thickBot="1" x14ac:dyDescent="0.3">
      <c r="A14" s="332" t="s">
        <v>196</v>
      </c>
      <c r="B14" s="385" t="s">
        <v>105</v>
      </c>
      <c r="C14" s="311" t="s">
        <v>89</v>
      </c>
      <c r="D14" s="311" t="s">
        <v>76</v>
      </c>
      <c r="E14" s="311" t="s">
        <v>34</v>
      </c>
      <c r="F14" s="334" t="s">
        <v>551</v>
      </c>
      <c r="G14" s="311" t="s">
        <v>1086</v>
      </c>
      <c r="H14" s="311" t="s">
        <v>552</v>
      </c>
      <c r="I14" s="334" t="s">
        <v>553</v>
      </c>
      <c r="J14" s="311" t="s">
        <v>63</v>
      </c>
      <c r="K14" s="311">
        <v>1</v>
      </c>
      <c r="L14" s="314">
        <v>2.7777777777777779E-3</v>
      </c>
      <c r="M14" s="311" t="s">
        <v>29</v>
      </c>
      <c r="N14" s="311">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311" t="s">
        <v>61</v>
      </c>
      <c r="P14" s="311">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311" t="s">
        <v>70</v>
      </c>
      <c r="R14" s="311">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307" t="s">
        <v>57</v>
      </c>
      <c r="T14" s="307" t="s">
        <v>43</v>
      </c>
      <c r="U14" s="307">
        <f>+MAX(N14,P14,R14)</f>
        <v>0.6</v>
      </c>
      <c r="V14" s="318" t="str">
        <f>IF(L14&lt;=20%,"Muy baja",IF(L14&lt;=40%,"Baja",IF(L14&lt;=60%,"Media",IF(L14&lt;=80%,"Alta",IF(L14&lt;=100%,"Muy alta",IF(L14&gt;=100%,"Muy alta",""))))))</f>
        <v>Muy baja</v>
      </c>
      <c r="W14" s="300">
        <f>+IFERROR(VLOOKUP(V14,Fórmula!$F$1:$G$6,2,FALSE),"")</f>
        <v>0.2</v>
      </c>
      <c r="X14" s="309" t="str">
        <f>IF(U14=20%,"Leve",IF(U14=40%,"Menor",IF(U14=60%,"Moderado",IF(U14=80%,"Mayor",IF(U14=100%,"Catastrófico","")))))</f>
        <v>Moderado</v>
      </c>
      <c r="Y14" s="327" t="s">
        <v>53</v>
      </c>
      <c r="Z14" s="304" t="str">
        <f>+IFERROR(VLOOKUP(V14&amp;X14,Fórmula!$C$2:$D$26,2,FALSE),"")</f>
        <v>Moderado</v>
      </c>
      <c r="AA14" s="327" t="s">
        <v>53</v>
      </c>
      <c r="AB14" s="346" t="s">
        <v>554</v>
      </c>
      <c r="AC14" s="60" t="s">
        <v>1298</v>
      </c>
      <c r="AD14" s="50" t="s">
        <v>54</v>
      </c>
      <c r="AE14" s="284">
        <f t="shared" si="0"/>
        <v>0.25</v>
      </c>
      <c r="AF14" s="76" t="s">
        <v>194</v>
      </c>
      <c r="AG14" s="284">
        <f t="shared" si="1"/>
        <v>0.15</v>
      </c>
      <c r="AH14" s="284">
        <f t="shared" si="2"/>
        <v>0.4</v>
      </c>
      <c r="AI14" s="334" t="s">
        <v>23</v>
      </c>
      <c r="AJ14" s="334" t="s">
        <v>555</v>
      </c>
      <c r="AK14" s="311" t="s">
        <v>23</v>
      </c>
      <c r="AL14" s="412">
        <v>0.3</v>
      </c>
      <c r="AM14" s="486" t="s">
        <v>53</v>
      </c>
      <c r="AN14" s="477" t="s">
        <v>56</v>
      </c>
      <c r="AO14" s="487">
        <v>1</v>
      </c>
      <c r="AP14" s="316" t="s">
        <v>1302</v>
      </c>
      <c r="AQ14" s="30" t="s">
        <v>1048</v>
      </c>
      <c r="AR14" s="30">
        <v>45292</v>
      </c>
      <c r="AS14" s="30">
        <v>45657</v>
      </c>
      <c r="AT14" s="30" t="s">
        <v>1299</v>
      </c>
      <c r="AU14" s="34">
        <v>45351</v>
      </c>
      <c r="AV14" s="34"/>
      <c r="AW14" s="34"/>
      <c r="AX14" s="34"/>
      <c r="AY14" s="34"/>
      <c r="AZ14" s="34">
        <v>45412</v>
      </c>
      <c r="BA14" s="34"/>
      <c r="BB14" s="34"/>
      <c r="BC14" s="34"/>
      <c r="BD14" s="34"/>
      <c r="BE14" s="34">
        <v>45473</v>
      </c>
      <c r="BF14" s="34"/>
      <c r="BG14" s="34"/>
      <c r="BH14" s="34"/>
      <c r="BI14" s="34"/>
      <c r="BJ14" s="34">
        <v>45535</v>
      </c>
      <c r="BK14" s="34"/>
      <c r="BL14" s="34"/>
      <c r="BM14" s="34"/>
      <c r="BN14" s="34"/>
      <c r="BO14" s="34">
        <v>45596</v>
      </c>
      <c r="BP14" s="34"/>
      <c r="BQ14" s="34"/>
      <c r="BR14" s="34"/>
      <c r="BS14" s="34"/>
      <c r="BT14" s="34">
        <v>45657</v>
      </c>
      <c r="BU14" s="34"/>
      <c r="BV14" s="34"/>
      <c r="BW14" s="34"/>
      <c r="BX14" s="34"/>
    </row>
    <row r="15" spans="1:76" x14ac:dyDescent="0.25">
      <c r="W15" s="20"/>
      <c r="Y15" s="20"/>
      <c r="AE15" s="20"/>
      <c r="AF15" s="20"/>
      <c r="AG15" s="20"/>
      <c r="AH15" s="20"/>
      <c r="AL15" s="23"/>
    </row>
    <row r="16" spans="1:76" x14ac:dyDescent="0.25">
      <c r="W16" s="20"/>
      <c r="Y16" s="20"/>
      <c r="AE16" s="20"/>
      <c r="AF16" s="20"/>
      <c r="AG16" s="20"/>
      <c r="AH16" s="20"/>
      <c r="AL16" s="23"/>
    </row>
    <row r="17" spans="23:38" x14ac:dyDescent="0.25">
      <c r="W17" s="20"/>
      <c r="Y17" s="20"/>
      <c r="AE17" s="20"/>
      <c r="AF17" s="20"/>
      <c r="AG17" s="20"/>
      <c r="AH17" s="20"/>
      <c r="AL17" s="23"/>
    </row>
    <row r="18" spans="23:38" x14ac:dyDescent="0.25">
      <c r="W18" s="20"/>
      <c r="Y18" s="20"/>
      <c r="AE18" s="20"/>
      <c r="AF18" s="20"/>
      <c r="AG18" s="20"/>
      <c r="AH18" s="20"/>
      <c r="AL18" s="23"/>
    </row>
    <row r="19" spans="23:38" x14ac:dyDescent="0.25">
      <c r="W19" s="20"/>
      <c r="Y19" s="20"/>
      <c r="AE19" s="20"/>
      <c r="AF19" s="20"/>
      <c r="AG19" s="20"/>
      <c r="AH19" s="20"/>
      <c r="AL19" s="23"/>
    </row>
    <row r="20" spans="23:38" x14ac:dyDescent="0.25">
      <c r="W20" s="20"/>
      <c r="Y20" s="20"/>
      <c r="AE20" s="20"/>
      <c r="AF20" s="20"/>
      <c r="AG20" s="20"/>
      <c r="AH20" s="20"/>
      <c r="AL20" s="23"/>
    </row>
    <row r="21" spans="23:38" x14ac:dyDescent="0.25">
      <c r="W21" s="20"/>
      <c r="Y21" s="20"/>
      <c r="AE21" s="20"/>
      <c r="AF21" s="20"/>
      <c r="AG21" s="20"/>
      <c r="AH21" s="20"/>
      <c r="AL21" s="23"/>
    </row>
    <row r="22" spans="23:38" x14ac:dyDescent="0.25">
      <c r="W22" s="20"/>
      <c r="Y22" s="20"/>
      <c r="AE22" s="20"/>
      <c r="AF22" s="20"/>
      <c r="AG22" s="20"/>
      <c r="AH22" s="20"/>
      <c r="AL22" s="23"/>
    </row>
    <row r="23" spans="23:38" x14ac:dyDescent="0.25">
      <c r="W23" s="20"/>
      <c r="Y23" s="20"/>
      <c r="AE23" s="20"/>
      <c r="AF23" s="20"/>
      <c r="AG23" s="20"/>
      <c r="AH23" s="20"/>
      <c r="AL23" s="23"/>
    </row>
    <row r="24" spans="23:38" x14ac:dyDescent="0.25">
      <c r="W24" s="20"/>
      <c r="Y24" s="20"/>
      <c r="AE24" s="20"/>
      <c r="AF24" s="20"/>
      <c r="AG24" s="20"/>
      <c r="AH24" s="20"/>
      <c r="AL24" s="23"/>
    </row>
    <row r="25" spans="23:38" x14ac:dyDescent="0.25">
      <c r="W25" s="20"/>
      <c r="Y25" s="20"/>
      <c r="AE25" s="20"/>
      <c r="AF25" s="20"/>
      <c r="AG25" s="20"/>
      <c r="AH25" s="20"/>
      <c r="AL25" s="23"/>
    </row>
    <row r="26" spans="23:38" x14ac:dyDescent="0.25">
      <c r="W26" s="20"/>
      <c r="Y26" s="20"/>
      <c r="AE26" s="20"/>
      <c r="AF26" s="20"/>
      <c r="AG26" s="20"/>
      <c r="AH26" s="20"/>
      <c r="AL26" s="23"/>
    </row>
    <row r="27" spans="23:38" x14ac:dyDescent="0.25">
      <c r="W27" s="20"/>
      <c r="Y27" s="20"/>
      <c r="AE27" s="20"/>
      <c r="AF27" s="20"/>
      <c r="AG27" s="20"/>
      <c r="AH27" s="20"/>
      <c r="AL27" s="23"/>
    </row>
    <row r="28" spans="23:38" x14ac:dyDescent="0.25">
      <c r="W28" s="20"/>
      <c r="Y28" s="20"/>
      <c r="AE28" s="20"/>
      <c r="AF28" s="20"/>
      <c r="AG28" s="20"/>
      <c r="AH28" s="20"/>
      <c r="AL28" s="23"/>
    </row>
    <row r="29" spans="23:38" x14ac:dyDescent="0.25">
      <c r="W29" s="20"/>
      <c r="Y29" s="20"/>
      <c r="AE29" s="20"/>
      <c r="AF29" s="20"/>
      <c r="AG29" s="20"/>
      <c r="AH29" s="20"/>
      <c r="AL29" s="23"/>
    </row>
    <row r="30" spans="23:38" x14ac:dyDescent="0.25">
      <c r="W30" s="20"/>
      <c r="Y30" s="20"/>
      <c r="AE30" s="20"/>
      <c r="AF30" s="20"/>
      <c r="AG30" s="20"/>
      <c r="AH30" s="20"/>
      <c r="AL30" s="23"/>
    </row>
    <row r="31" spans="23:38" x14ac:dyDescent="0.25">
      <c r="W31" s="20"/>
      <c r="Y31" s="20"/>
      <c r="AE31" s="20"/>
      <c r="AF31" s="20"/>
      <c r="AG31" s="20"/>
      <c r="AH31" s="20"/>
      <c r="AL31" s="23"/>
    </row>
    <row r="32" spans="23:38" x14ac:dyDescent="0.25">
      <c r="W32" s="20"/>
      <c r="Y32" s="20"/>
      <c r="AE32" s="20"/>
      <c r="AF32" s="20"/>
      <c r="AG32" s="20"/>
      <c r="AH32" s="20"/>
      <c r="AL32" s="23"/>
    </row>
    <row r="33" spans="23:38" x14ac:dyDescent="0.25">
      <c r="W33" s="20"/>
      <c r="Y33" s="20"/>
      <c r="AE33" s="20"/>
      <c r="AF33" s="20"/>
      <c r="AG33" s="20"/>
      <c r="AH33" s="20"/>
      <c r="AL33" s="23"/>
    </row>
    <row r="34" spans="23:38" x14ac:dyDescent="0.25">
      <c r="W34" s="20"/>
      <c r="Y34" s="20"/>
      <c r="AE34" s="20"/>
      <c r="AF34" s="20"/>
      <c r="AG34" s="20"/>
      <c r="AH34" s="20"/>
      <c r="AL34" s="23"/>
    </row>
    <row r="35" spans="23:38" x14ac:dyDescent="0.25">
      <c r="W35" s="20"/>
      <c r="Y35" s="20"/>
      <c r="AE35" s="20"/>
      <c r="AF35" s="20"/>
      <c r="AG35" s="20"/>
      <c r="AH35" s="20"/>
      <c r="AL35" s="23"/>
    </row>
    <row r="36" spans="23:38" x14ac:dyDescent="0.25">
      <c r="W36" s="20"/>
      <c r="Y36" s="20"/>
      <c r="AE36" s="20"/>
      <c r="AF36" s="20"/>
      <c r="AG36" s="20"/>
      <c r="AH36" s="20"/>
      <c r="AL36" s="23"/>
    </row>
    <row r="37" spans="23:38" x14ac:dyDescent="0.25">
      <c r="W37" s="20"/>
      <c r="Y37" s="20"/>
      <c r="AE37" s="20"/>
      <c r="AF37" s="20"/>
      <c r="AG37" s="20"/>
      <c r="AH37" s="20"/>
      <c r="AL37" s="23"/>
    </row>
    <row r="38" spans="23:38" x14ac:dyDescent="0.25">
      <c r="W38" s="20"/>
      <c r="Y38" s="20"/>
      <c r="AE38" s="20"/>
      <c r="AF38" s="20"/>
      <c r="AG38" s="20"/>
      <c r="AH38" s="20"/>
      <c r="AL38" s="23"/>
    </row>
    <row r="39" spans="23:38" x14ac:dyDescent="0.25">
      <c r="W39" s="20"/>
      <c r="Y39" s="20"/>
      <c r="AE39" s="20"/>
      <c r="AF39" s="20"/>
      <c r="AG39" s="20"/>
      <c r="AH39" s="20"/>
      <c r="AL39" s="23"/>
    </row>
    <row r="40" spans="23:38" x14ac:dyDescent="0.25">
      <c r="W40" s="20"/>
      <c r="Y40" s="20"/>
      <c r="AE40" s="20"/>
      <c r="AF40" s="20"/>
      <c r="AG40" s="20"/>
      <c r="AH40" s="20"/>
      <c r="AL40" s="23"/>
    </row>
    <row r="41" spans="23:38" x14ac:dyDescent="0.25">
      <c r="W41" s="20"/>
      <c r="Y41" s="20"/>
      <c r="AE41" s="20"/>
      <c r="AF41" s="20"/>
      <c r="AG41" s="20"/>
      <c r="AH41" s="20"/>
      <c r="AL41" s="23"/>
    </row>
    <row r="42" spans="23:38" x14ac:dyDescent="0.25">
      <c r="W42" s="20"/>
      <c r="Y42" s="20"/>
      <c r="AE42" s="20"/>
      <c r="AF42" s="20"/>
      <c r="AG42" s="20"/>
      <c r="AH42" s="20"/>
      <c r="AL42" s="23"/>
    </row>
    <row r="43" spans="23:38" x14ac:dyDescent="0.25">
      <c r="W43" s="20"/>
      <c r="Y43" s="20"/>
      <c r="AE43" s="20"/>
      <c r="AF43" s="20"/>
      <c r="AG43" s="20"/>
      <c r="AH43" s="20"/>
      <c r="AL43" s="23"/>
    </row>
    <row r="44" spans="23:38" x14ac:dyDescent="0.25">
      <c r="W44" s="20"/>
      <c r="Y44" s="20"/>
      <c r="AE44" s="20"/>
      <c r="AF44" s="20"/>
      <c r="AG44" s="20"/>
      <c r="AH44" s="20"/>
      <c r="AL44" s="23"/>
    </row>
    <row r="45" spans="23:38" x14ac:dyDescent="0.25">
      <c r="W45" s="20"/>
      <c r="Y45" s="20"/>
      <c r="AE45" s="20"/>
      <c r="AF45" s="20"/>
      <c r="AG45" s="20"/>
      <c r="AH45" s="20"/>
      <c r="AL45" s="23"/>
    </row>
    <row r="46" spans="23:38" x14ac:dyDescent="0.25">
      <c r="W46" s="20"/>
      <c r="Y46" s="20"/>
      <c r="AE46" s="20"/>
      <c r="AF46" s="20"/>
      <c r="AG46" s="20"/>
      <c r="AH46" s="20"/>
      <c r="AL46" s="23"/>
    </row>
    <row r="47" spans="23:38" x14ac:dyDescent="0.25">
      <c r="W47" s="20"/>
      <c r="Y47" s="20"/>
      <c r="AE47" s="20"/>
      <c r="AF47" s="20"/>
      <c r="AG47" s="20"/>
      <c r="AH47" s="20"/>
      <c r="AL47" s="23"/>
    </row>
    <row r="48" spans="23:38" x14ac:dyDescent="0.25">
      <c r="W48" s="20"/>
      <c r="Y48" s="20"/>
      <c r="AE48" s="20"/>
      <c r="AF48" s="20"/>
      <c r="AG48" s="20"/>
      <c r="AH48" s="20"/>
      <c r="AL48" s="23"/>
    </row>
    <row r="49" spans="23:38" x14ac:dyDescent="0.25">
      <c r="W49" s="20"/>
      <c r="Y49" s="20"/>
      <c r="AE49" s="20"/>
      <c r="AF49" s="20"/>
      <c r="AG49" s="20"/>
      <c r="AH49" s="20"/>
      <c r="AL49" s="23"/>
    </row>
    <row r="50" spans="23:38" x14ac:dyDescent="0.25">
      <c r="W50" s="20"/>
      <c r="Y50" s="20"/>
      <c r="AE50" s="20"/>
      <c r="AF50" s="20"/>
      <c r="AG50" s="20"/>
      <c r="AH50" s="20"/>
      <c r="AL50" s="23"/>
    </row>
    <row r="51" spans="23:38" x14ac:dyDescent="0.25">
      <c r="W51" s="20"/>
      <c r="Y51" s="20"/>
      <c r="AE51" s="20"/>
      <c r="AF51" s="20"/>
      <c r="AG51" s="20"/>
      <c r="AH51" s="20"/>
      <c r="AL51" s="23"/>
    </row>
    <row r="52" spans="23:38" x14ac:dyDescent="0.25">
      <c r="W52" s="20"/>
      <c r="Y52" s="20"/>
      <c r="AE52" s="20"/>
      <c r="AF52" s="20"/>
      <c r="AG52" s="20"/>
      <c r="AH52" s="20"/>
      <c r="AL52" s="23"/>
    </row>
    <row r="53" spans="23:38" x14ac:dyDescent="0.25">
      <c r="W53" s="20"/>
      <c r="Y53" s="20"/>
      <c r="AE53" s="20"/>
      <c r="AF53" s="20"/>
      <c r="AG53" s="20"/>
      <c r="AH53" s="20"/>
      <c r="AL53" s="23"/>
    </row>
    <row r="54" spans="23:38" x14ac:dyDescent="0.25">
      <c r="W54" s="20"/>
      <c r="Y54" s="20"/>
      <c r="AE54" s="20"/>
      <c r="AF54" s="20"/>
      <c r="AG54" s="20"/>
      <c r="AH54" s="20"/>
      <c r="AL54" s="23"/>
    </row>
    <row r="55" spans="23:38" x14ac:dyDescent="0.25">
      <c r="W55" s="20"/>
      <c r="Y55" s="20"/>
      <c r="AE55" s="20"/>
      <c r="AF55" s="20"/>
      <c r="AG55" s="20"/>
      <c r="AH55" s="20"/>
      <c r="AL55" s="23"/>
    </row>
    <row r="56" spans="23:38" x14ac:dyDescent="0.25">
      <c r="W56" s="20"/>
      <c r="Y56" s="20"/>
      <c r="AE56" s="20"/>
      <c r="AF56" s="20"/>
      <c r="AG56" s="20"/>
      <c r="AH56" s="20"/>
      <c r="AL56" s="23"/>
    </row>
    <row r="57" spans="23:38" x14ac:dyDescent="0.25">
      <c r="W57" s="20"/>
      <c r="Y57" s="20"/>
      <c r="AE57" s="20"/>
      <c r="AF57" s="20"/>
      <c r="AG57" s="20"/>
      <c r="AH57" s="20"/>
      <c r="AL57" s="23"/>
    </row>
    <row r="58" spans="23:38" x14ac:dyDescent="0.25">
      <c r="W58" s="20"/>
      <c r="Y58" s="20"/>
      <c r="AE58" s="20"/>
      <c r="AF58" s="20"/>
      <c r="AG58" s="20"/>
      <c r="AH58" s="20"/>
      <c r="AL58" s="23"/>
    </row>
    <row r="59" spans="23:38" x14ac:dyDescent="0.25">
      <c r="W59" s="20"/>
      <c r="Y59" s="20"/>
      <c r="AE59" s="20"/>
      <c r="AF59" s="20"/>
      <c r="AG59" s="20"/>
      <c r="AH59" s="20"/>
      <c r="AL59" s="23"/>
    </row>
    <row r="60" spans="23:38" x14ac:dyDescent="0.25">
      <c r="W60" s="20"/>
      <c r="Y60" s="20"/>
      <c r="AE60" s="20"/>
      <c r="AF60" s="20"/>
      <c r="AG60" s="20"/>
      <c r="AH60" s="20"/>
      <c r="AL60" s="23"/>
    </row>
    <row r="61" spans="23:38" x14ac:dyDescent="0.25">
      <c r="W61" s="20"/>
      <c r="Y61" s="20"/>
      <c r="AE61" s="20"/>
      <c r="AF61" s="20"/>
      <c r="AG61" s="20"/>
      <c r="AH61" s="20"/>
      <c r="AL61" s="23"/>
    </row>
    <row r="62" spans="23:38" x14ac:dyDescent="0.25">
      <c r="W62" s="20"/>
      <c r="Y62" s="20"/>
      <c r="AE62" s="20"/>
      <c r="AF62" s="20"/>
      <c r="AG62" s="20"/>
      <c r="AH62" s="20"/>
      <c r="AL62" s="23"/>
    </row>
    <row r="63" spans="23:38" x14ac:dyDescent="0.25">
      <c r="W63" s="20"/>
      <c r="Y63" s="20"/>
      <c r="AE63" s="20"/>
      <c r="AF63" s="20"/>
      <c r="AG63" s="20"/>
      <c r="AH63" s="20"/>
      <c r="AL63" s="23"/>
    </row>
    <row r="64" spans="23:38" x14ac:dyDescent="0.25">
      <c r="W64" s="20"/>
      <c r="Y64" s="20"/>
      <c r="AE64" s="20"/>
      <c r="AF64" s="20"/>
      <c r="AG64" s="20"/>
      <c r="AH64" s="20"/>
      <c r="AL64" s="23"/>
    </row>
    <row r="65" spans="23:38" x14ac:dyDescent="0.25">
      <c r="W65" s="20"/>
      <c r="Y65" s="20"/>
      <c r="AE65" s="20"/>
      <c r="AF65" s="20"/>
      <c r="AG65" s="20"/>
      <c r="AH65" s="20"/>
      <c r="AL65" s="23"/>
    </row>
    <row r="66" spans="23:38" x14ac:dyDescent="0.25">
      <c r="W66" s="20"/>
      <c r="Y66" s="20"/>
      <c r="AE66" s="20"/>
      <c r="AF66" s="20"/>
      <c r="AG66" s="20"/>
      <c r="AH66" s="20"/>
      <c r="AL66" s="23"/>
    </row>
    <row r="67" spans="23:38" x14ac:dyDescent="0.25">
      <c r="W67" s="20"/>
      <c r="Y67" s="20"/>
      <c r="AE67" s="20"/>
      <c r="AF67" s="20"/>
      <c r="AG67" s="20"/>
      <c r="AH67" s="20"/>
      <c r="AL67" s="23"/>
    </row>
    <row r="68" spans="23:38" x14ac:dyDescent="0.25">
      <c r="W68" s="20"/>
      <c r="Y68" s="20"/>
      <c r="AE68" s="20"/>
      <c r="AF68" s="20"/>
      <c r="AG68" s="20"/>
      <c r="AH68" s="20"/>
      <c r="AL68" s="23"/>
    </row>
    <row r="69" spans="23:38" x14ac:dyDescent="0.25">
      <c r="W69" s="20"/>
      <c r="Y69" s="20"/>
      <c r="AE69" s="20"/>
      <c r="AF69" s="20"/>
      <c r="AG69" s="20"/>
      <c r="AH69" s="20"/>
      <c r="AL69" s="23"/>
    </row>
    <row r="70" spans="23:38" x14ac:dyDescent="0.25">
      <c r="W70" s="20"/>
      <c r="Y70" s="20"/>
      <c r="AE70" s="20"/>
      <c r="AF70" s="20"/>
      <c r="AG70" s="20"/>
      <c r="AH70" s="20"/>
      <c r="AL70" s="23"/>
    </row>
    <row r="71" spans="23:38" x14ac:dyDescent="0.25">
      <c r="W71" s="20"/>
      <c r="Y71" s="20"/>
      <c r="AE71" s="20"/>
      <c r="AF71" s="20"/>
      <c r="AG71" s="20"/>
      <c r="AH71" s="20"/>
      <c r="AL71" s="23"/>
    </row>
    <row r="72" spans="23:38" x14ac:dyDescent="0.25">
      <c r="W72" s="20"/>
      <c r="Y72" s="20"/>
      <c r="AE72" s="20"/>
      <c r="AF72" s="20"/>
      <c r="AG72" s="20"/>
      <c r="AH72" s="20"/>
      <c r="AL72" s="23"/>
    </row>
    <row r="73" spans="23:38" x14ac:dyDescent="0.25">
      <c r="W73" s="20"/>
      <c r="Y73" s="20"/>
      <c r="AE73" s="20"/>
      <c r="AF73" s="20"/>
      <c r="AG73" s="20"/>
      <c r="AH73" s="20"/>
      <c r="AL73" s="23"/>
    </row>
    <row r="74" spans="23:38" x14ac:dyDescent="0.25">
      <c r="W74" s="20"/>
      <c r="Y74" s="20"/>
      <c r="AE74" s="20"/>
      <c r="AF74" s="20"/>
      <c r="AG74" s="20"/>
      <c r="AH74" s="20"/>
      <c r="AL74" s="23"/>
    </row>
    <row r="75" spans="23:38" x14ac:dyDescent="0.25">
      <c r="W75" s="20"/>
      <c r="Y75" s="20"/>
      <c r="AE75" s="20"/>
      <c r="AF75" s="20"/>
      <c r="AG75" s="20"/>
      <c r="AH75" s="20"/>
      <c r="AL75" s="23"/>
    </row>
    <row r="76" spans="23:38" x14ac:dyDescent="0.25">
      <c r="W76" s="20"/>
      <c r="Y76" s="20"/>
      <c r="AE76" s="20"/>
      <c r="AF76" s="20"/>
      <c r="AG76" s="20"/>
      <c r="AH76" s="20"/>
      <c r="AL76" s="23"/>
    </row>
    <row r="77" spans="23:38" x14ac:dyDescent="0.25">
      <c r="W77" s="20"/>
      <c r="Y77" s="20"/>
      <c r="AE77" s="20"/>
      <c r="AF77" s="20"/>
      <c r="AG77" s="20"/>
      <c r="AH77" s="20"/>
      <c r="AL77" s="23"/>
    </row>
    <row r="78" spans="23:38" x14ac:dyDescent="0.25">
      <c r="W78" s="20"/>
      <c r="Y78" s="20"/>
      <c r="AE78" s="20"/>
      <c r="AF78" s="20"/>
      <c r="AG78" s="20"/>
      <c r="AH78" s="20"/>
      <c r="AL78" s="23"/>
    </row>
    <row r="79" spans="23:38" x14ac:dyDescent="0.25">
      <c r="W79" s="20"/>
      <c r="Y79" s="20"/>
      <c r="AE79" s="20"/>
      <c r="AF79" s="20"/>
      <c r="AG79" s="20"/>
      <c r="AH79" s="20"/>
      <c r="AL79" s="23"/>
    </row>
    <row r="80" spans="23:38" x14ac:dyDescent="0.25">
      <c r="W80" s="20"/>
      <c r="Y80" s="20"/>
      <c r="AE80" s="20"/>
      <c r="AF80" s="20"/>
      <c r="AG80" s="20"/>
      <c r="AH80" s="20"/>
      <c r="AL80" s="23"/>
    </row>
    <row r="81" spans="23:38" x14ac:dyDescent="0.25">
      <c r="W81" s="20"/>
      <c r="Y81" s="20"/>
      <c r="AE81" s="20"/>
      <c r="AF81" s="20"/>
      <c r="AG81" s="20"/>
      <c r="AH81" s="20"/>
      <c r="AL81" s="23"/>
    </row>
    <row r="82" spans="23:38" x14ac:dyDescent="0.25">
      <c r="W82" s="20"/>
      <c r="Y82" s="20"/>
      <c r="AE82" s="20"/>
      <c r="AF82" s="20"/>
      <c r="AG82" s="20"/>
      <c r="AH82" s="20"/>
      <c r="AL82" s="23"/>
    </row>
    <row r="83" spans="23:38" x14ac:dyDescent="0.25">
      <c r="W83" s="20"/>
      <c r="Y83" s="20"/>
      <c r="AE83" s="20"/>
      <c r="AF83" s="20"/>
      <c r="AG83" s="20"/>
      <c r="AH83" s="20"/>
      <c r="AL83" s="23"/>
    </row>
    <row r="84" spans="23:38" x14ac:dyDescent="0.25">
      <c r="W84" s="20"/>
      <c r="Y84" s="20"/>
      <c r="AE84" s="20"/>
      <c r="AF84" s="20"/>
      <c r="AG84" s="20"/>
      <c r="AH84" s="20"/>
      <c r="AL84" s="23"/>
    </row>
    <row r="85" spans="23:38" x14ac:dyDescent="0.25">
      <c r="W85" s="20"/>
      <c r="Y85" s="20"/>
      <c r="AE85" s="20"/>
      <c r="AF85" s="20"/>
      <c r="AG85" s="20"/>
      <c r="AH85" s="20"/>
      <c r="AL85" s="23"/>
    </row>
    <row r="86" spans="23:38" x14ac:dyDescent="0.25">
      <c r="W86" s="20"/>
      <c r="Y86" s="20"/>
      <c r="AE86" s="20"/>
      <c r="AF86" s="20"/>
      <c r="AG86" s="20"/>
      <c r="AH86" s="20"/>
      <c r="AL86" s="23"/>
    </row>
    <row r="87" spans="23:38" x14ac:dyDescent="0.25">
      <c r="W87" s="20"/>
      <c r="Y87" s="20"/>
      <c r="AE87" s="20"/>
      <c r="AF87" s="20"/>
      <c r="AG87" s="20"/>
      <c r="AH87" s="20"/>
      <c r="AL87" s="23"/>
    </row>
    <row r="88" spans="23:38" x14ac:dyDescent="0.25">
      <c r="W88" s="20"/>
      <c r="Y88" s="20"/>
      <c r="AE88" s="20"/>
      <c r="AF88" s="20"/>
      <c r="AG88" s="20"/>
      <c r="AH88" s="20"/>
      <c r="AL88" s="23"/>
    </row>
    <row r="89" spans="23:38" x14ac:dyDescent="0.25">
      <c r="W89" s="20"/>
      <c r="Y89" s="20"/>
      <c r="AE89" s="20"/>
      <c r="AF89" s="20"/>
      <c r="AG89" s="20"/>
      <c r="AH89" s="20"/>
      <c r="AL89" s="23"/>
    </row>
    <row r="90" spans="23:38" x14ac:dyDescent="0.25">
      <c r="W90" s="20"/>
      <c r="Y90" s="20"/>
      <c r="AE90" s="20"/>
      <c r="AF90" s="20"/>
      <c r="AG90" s="20"/>
      <c r="AH90" s="20"/>
      <c r="AL90" s="23"/>
    </row>
    <row r="91" spans="23:38" x14ac:dyDescent="0.25">
      <c r="W91" s="20"/>
      <c r="Y91" s="20"/>
      <c r="AE91" s="20"/>
      <c r="AF91" s="20"/>
      <c r="AG91" s="20"/>
      <c r="AH91" s="20"/>
      <c r="AL91" s="23"/>
    </row>
    <row r="92" spans="23:38" x14ac:dyDescent="0.25">
      <c r="W92" s="20"/>
      <c r="Y92" s="20"/>
      <c r="AE92" s="20"/>
      <c r="AF92" s="20"/>
      <c r="AG92" s="20"/>
      <c r="AH92" s="20"/>
      <c r="AL92" s="23"/>
    </row>
    <row r="93" spans="23:38" x14ac:dyDescent="0.25">
      <c r="W93" s="20"/>
      <c r="Y93" s="20"/>
      <c r="AE93" s="20"/>
      <c r="AF93" s="20"/>
      <c r="AG93" s="20"/>
      <c r="AH93" s="20"/>
      <c r="AL93" s="23"/>
    </row>
    <row r="94" spans="23:38" x14ac:dyDescent="0.25">
      <c r="W94" s="20"/>
      <c r="Y94" s="20"/>
      <c r="AE94" s="20"/>
      <c r="AF94" s="20"/>
      <c r="AG94" s="20"/>
      <c r="AH94" s="20"/>
      <c r="AL94" s="23"/>
    </row>
    <row r="95" spans="23:38" x14ac:dyDescent="0.25">
      <c r="W95" s="20"/>
      <c r="Y95" s="20"/>
      <c r="AE95" s="20"/>
      <c r="AF95" s="20"/>
      <c r="AG95" s="20"/>
      <c r="AH95" s="20"/>
      <c r="AL95" s="23"/>
    </row>
    <row r="96" spans="23:38" x14ac:dyDescent="0.25">
      <c r="W96" s="20"/>
      <c r="Y96" s="20"/>
      <c r="AE96" s="20"/>
      <c r="AF96" s="20"/>
      <c r="AG96" s="20"/>
      <c r="AH96" s="20"/>
      <c r="AL96" s="23"/>
    </row>
    <row r="97" spans="23:38" x14ac:dyDescent="0.25">
      <c r="W97" s="20"/>
      <c r="Y97" s="20"/>
      <c r="AE97" s="20"/>
      <c r="AF97" s="20"/>
      <c r="AG97" s="20"/>
      <c r="AH97" s="20"/>
      <c r="AL97" s="23"/>
    </row>
    <row r="98" spans="23:38" x14ac:dyDescent="0.25">
      <c r="W98" s="20"/>
      <c r="Y98" s="20"/>
      <c r="AE98" s="20"/>
      <c r="AF98" s="20"/>
      <c r="AG98" s="20"/>
      <c r="AH98" s="20"/>
      <c r="AL98" s="23"/>
    </row>
    <row r="99" spans="23:38" x14ac:dyDescent="0.25">
      <c r="W99" s="20"/>
      <c r="Y99" s="20"/>
      <c r="AE99" s="20"/>
      <c r="AF99" s="20"/>
      <c r="AG99" s="20"/>
      <c r="AH99" s="20"/>
      <c r="AL99" s="23"/>
    </row>
    <row r="100" spans="23:38" x14ac:dyDescent="0.25">
      <c r="W100" s="20"/>
      <c r="Y100" s="20"/>
      <c r="AE100" s="20"/>
      <c r="AF100" s="20"/>
      <c r="AG100" s="20"/>
      <c r="AH100" s="20"/>
      <c r="AL100" s="23"/>
    </row>
    <row r="101" spans="23:38" x14ac:dyDescent="0.25">
      <c r="W101" s="20"/>
      <c r="Y101" s="20"/>
      <c r="AE101" s="20"/>
      <c r="AF101" s="20"/>
      <c r="AG101" s="20"/>
      <c r="AH101" s="20"/>
      <c r="AL101" s="23"/>
    </row>
    <row r="102" spans="23:38" x14ac:dyDescent="0.25">
      <c r="W102" s="20"/>
      <c r="Y102" s="20"/>
      <c r="AE102" s="20"/>
      <c r="AF102" s="20"/>
      <c r="AG102" s="20"/>
      <c r="AH102" s="20"/>
      <c r="AL102" s="23"/>
    </row>
    <row r="103" spans="23:38" x14ac:dyDescent="0.25">
      <c r="W103" s="20"/>
      <c r="Y103" s="20"/>
      <c r="AE103" s="20"/>
      <c r="AF103" s="20"/>
      <c r="AG103" s="20"/>
      <c r="AH103" s="20"/>
      <c r="AL103" s="23"/>
    </row>
    <row r="104" spans="23:38" x14ac:dyDescent="0.25">
      <c r="W104" s="20"/>
      <c r="Y104" s="20"/>
      <c r="AE104" s="20"/>
      <c r="AF104" s="20"/>
      <c r="AG104" s="20"/>
      <c r="AH104" s="20"/>
      <c r="AL104" s="23"/>
    </row>
    <row r="105" spans="23:38" x14ac:dyDescent="0.25">
      <c r="W105" s="20"/>
      <c r="Y105" s="20"/>
      <c r="AE105" s="20"/>
      <c r="AF105" s="20"/>
      <c r="AG105" s="20"/>
      <c r="AH105" s="20"/>
      <c r="AL105" s="23"/>
    </row>
    <row r="106" spans="23:38" x14ac:dyDescent="0.25">
      <c r="W106" s="20"/>
      <c r="Y106" s="20"/>
      <c r="AE106" s="20"/>
      <c r="AF106" s="20"/>
      <c r="AG106" s="20"/>
      <c r="AH106" s="20"/>
      <c r="AL106" s="23"/>
    </row>
    <row r="107" spans="23:38" x14ac:dyDescent="0.25">
      <c r="W107" s="20"/>
      <c r="Y107" s="20"/>
      <c r="AE107" s="20"/>
      <c r="AF107" s="20"/>
      <c r="AG107" s="20"/>
      <c r="AH107" s="20"/>
      <c r="AL107" s="23"/>
    </row>
    <row r="108" spans="23:38" x14ac:dyDescent="0.25">
      <c r="W108" s="20"/>
      <c r="Y108" s="20"/>
      <c r="AE108" s="20"/>
      <c r="AF108" s="20"/>
      <c r="AG108" s="20"/>
      <c r="AH108" s="20"/>
      <c r="AL108" s="23"/>
    </row>
    <row r="109" spans="23:38" x14ac:dyDescent="0.25">
      <c r="W109" s="20"/>
      <c r="Y109" s="20"/>
      <c r="AE109" s="20"/>
      <c r="AF109" s="20"/>
      <c r="AG109" s="20"/>
      <c r="AH109" s="20"/>
      <c r="AL109" s="23"/>
    </row>
    <row r="110" spans="23:38" x14ac:dyDescent="0.25">
      <c r="W110" s="20"/>
      <c r="Y110" s="20"/>
      <c r="AE110" s="20"/>
      <c r="AF110" s="20"/>
      <c r="AG110" s="20"/>
      <c r="AH110" s="20"/>
      <c r="AL110" s="23"/>
    </row>
    <row r="111" spans="23:38" x14ac:dyDescent="0.25">
      <c r="W111" s="20"/>
      <c r="Y111" s="20"/>
      <c r="AE111" s="20"/>
      <c r="AF111" s="20"/>
      <c r="AG111" s="20"/>
      <c r="AH111" s="20"/>
      <c r="AL111" s="23"/>
    </row>
    <row r="112" spans="23:38" x14ac:dyDescent="0.25">
      <c r="W112" s="20"/>
      <c r="Y112" s="20"/>
      <c r="AE112" s="20"/>
      <c r="AF112" s="20"/>
      <c r="AG112" s="20"/>
      <c r="AH112" s="20"/>
      <c r="AL112" s="23"/>
    </row>
    <row r="113" spans="23:38" x14ac:dyDescent="0.25">
      <c r="W113" s="20"/>
      <c r="Y113" s="20"/>
      <c r="AE113" s="20"/>
      <c r="AF113" s="20"/>
      <c r="AG113" s="20"/>
      <c r="AH113" s="20"/>
      <c r="AL113" s="23"/>
    </row>
    <row r="114" spans="23:38" x14ac:dyDescent="0.25">
      <c r="W114" s="20"/>
      <c r="Y114" s="20"/>
      <c r="AE114" s="20"/>
      <c r="AF114" s="20"/>
      <c r="AG114" s="20"/>
      <c r="AH114" s="20"/>
      <c r="AL114" s="23"/>
    </row>
    <row r="115" spans="23:38" x14ac:dyDescent="0.25">
      <c r="W115" s="20"/>
      <c r="Y115" s="20"/>
      <c r="AE115" s="20"/>
      <c r="AF115" s="20"/>
      <c r="AG115" s="20"/>
      <c r="AH115" s="20"/>
      <c r="AL115" s="23"/>
    </row>
    <row r="116" spans="23:38" x14ac:dyDescent="0.25">
      <c r="W116" s="20"/>
      <c r="Y116" s="20"/>
      <c r="AE116" s="20"/>
      <c r="AF116" s="20"/>
      <c r="AG116" s="20"/>
      <c r="AH116" s="20"/>
      <c r="AL116" s="23"/>
    </row>
    <row r="117" spans="23:38" x14ac:dyDescent="0.25">
      <c r="W117" s="20"/>
      <c r="Y117" s="20"/>
      <c r="AE117" s="20"/>
      <c r="AF117" s="20"/>
      <c r="AG117" s="20"/>
      <c r="AH117" s="20"/>
      <c r="AL117" s="23"/>
    </row>
    <row r="118" spans="23:38" x14ac:dyDescent="0.25">
      <c r="W118" s="20"/>
      <c r="Y118" s="20"/>
      <c r="AE118" s="20"/>
      <c r="AF118" s="20"/>
      <c r="AG118" s="20"/>
      <c r="AH118" s="20"/>
      <c r="AL118" s="23"/>
    </row>
    <row r="119" spans="23:38" x14ac:dyDescent="0.25">
      <c r="W119" s="20"/>
      <c r="Y119" s="20"/>
      <c r="AE119" s="20"/>
      <c r="AF119" s="20"/>
      <c r="AG119" s="20"/>
      <c r="AH119" s="20"/>
      <c r="AL119" s="23"/>
    </row>
    <row r="120" spans="23:38" x14ac:dyDescent="0.25">
      <c r="W120" s="20"/>
      <c r="Y120" s="20"/>
      <c r="AE120" s="20"/>
      <c r="AF120" s="20"/>
      <c r="AG120" s="20"/>
      <c r="AH120" s="20"/>
      <c r="AL120" s="23"/>
    </row>
    <row r="121" spans="23:38" x14ac:dyDescent="0.25">
      <c r="W121" s="20"/>
      <c r="Y121" s="20"/>
      <c r="AE121" s="20"/>
      <c r="AF121" s="20"/>
      <c r="AG121" s="20"/>
      <c r="AH121" s="20"/>
      <c r="AL121" s="23"/>
    </row>
    <row r="122" spans="23:38" x14ac:dyDescent="0.25">
      <c r="W122" s="20"/>
      <c r="Y122" s="20"/>
      <c r="AE122" s="20"/>
      <c r="AF122" s="20"/>
      <c r="AG122" s="20"/>
      <c r="AH122" s="20"/>
      <c r="AL122" s="23"/>
    </row>
    <row r="123" spans="23:38" x14ac:dyDescent="0.25">
      <c r="W123" s="20"/>
      <c r="Y123" s="20"/>
      <c r="AE123" s="20"/>
      <c r="AF123" s="20"/>
      <c r="AG123" s="20"/>
      <c r="AH123" s="20"/>
      <c r="AL123" s="23"/>
    </row>
    <row r="124" spans="23:38" x14ac:dyDescent="0.25">
      <c r="W124" s="20"/>
      <c r="Y124" s="20"/>
      <c r="AE124" s="20"/>
      <c r="AF124" s="20"/>
      <c r="AG124" s="20"/>
      <c r="AH124" s="20"/>
      <c r="AL124" s="23"/>
    </row>
    <row r="125" spans="23:38" x14ac:dyDescent="0.25">
      <c r="W125" s="20"/>
      <c r="Y125" s="20"/>
      <c r="AE125" s="20"/>
      <c r="AF125" s="20"/>
      <c r="AG125" s="20"/>
      <c r="AH125" s="20"/>
      <c r="AL125" s="23"/>
    </row>
    <row r="126" spans="23:38" x14ac:dyDescent="0.25">
      <c r="W126" s="20"/>
      <c r="Y126" s="20"/>
      <c r="AE126" s="20"/>
      <c r="AF126" s="20"/>
      <c r="AG126" s="20"/>
      <c r="AH126" s="20"/>
      <c r="AL126" s="23"/>
    </row>
    <row r="127" spans="23:38" x14ac:dyDescent="0.25">
      <c r="W127" s="20"/>
      <c r="Y127" s="20"/>
      <c r="AE127" s="20"/>
      <c r="AF127" s="20"/>
      <c r="AG127" s="20"/>
      <c r="AH127" s="20"/>
      <c r="AL127" s="23"/>
    </row>
    <row r="128" spans="23:38" x14ac:dyDescent="0.25">
      <c r="W128" s="20"/>
      <c r="Y128" s="20"/>
      <c r="AE128" s="20"/>
      <c r="AF128" s="20"/>
      <c r="AG128" s="20"/>
      <c r="AH128" s="20"/>
      <c r="AL128" s="23"/>
    </row>
    <row r="129" spans="23:38" x14ac:dyDescent="0.25">
      <c r="W129" s="20"/>
      <c r="Y129" s="20"/>
      <c r="AE129" s="20"/>
      <c r="AF129" s="20"/>
      <c r="AG129" s="20"/>
      <c r="AH129" s="20"/>
      <c r="AL129" s="23"/>
    </row>
    <row r="130" spans="23:38" x14ac:dyDescent="0.25">
      <c r="W130" s="20"/>
      <c r="Y130" s="20"/>
      <c r="AE130" s="20"/>
      <c r="AF130" s="20"/>
      <c r="AG130" s="20"/>
      <c r="AH130" s="20"/>
      <c r="AL130" s="23"/>
    </row>
    <row r="131" spans="23:38" x14ac:dyDescent="0.25">
      <c r="W131" s="20"/>
      <c r="Y131" s="20"/>
      <c r="AE131" s="20"/>
      <c r="AF131" s="20"/>
      <c r="AG131" s="20"/>
      <c r="AH131" s="20"/>
      <c r="AL131" s="23"/>
    </row>
    <row r="132" spans="23:38" x14ac:dyDescent="0.25">
      <c r="W132" s="20"/>
      <c r="Y132" s="20"/>
      <c r="AE132" s="20"/>
      <c r="AF132" s="20"/>
      <c r="AG132" s="20"/>
      <c r="AH132" s="20"/>
      <c r="AL132" s="23"/>
    </row>
    <row r="133" spans="23:38" x14ac:dyDescent="0.25">
      <c r="W133" s="20"/>
      <c r="Y133" s="20"/>
      <c r="AE133" s="20"/>
      <c r="AF133" s="20"/>
      <c r="AG133" s="20"/>
      <c r="AH133" s="20"/>
      <c r="AL133" s="23"/>
    </row>
    <row r="134" spans="23:38" x14ac:dyDescent="0.25">
      <c r="W134" s="20"/>
      <c r="Y134" s="20"/>
      <c r="AE134" s="20"/>
      <c r="AF134" s="20"/>
      <c r="AG134" s="20"/>
      <c r="AH134" s="20"/>
      <c r="AL134" s="23"/>
    </row>
    <row r="135" spans="23:38" x14ac:dyDescent="0.25">
      <c r="W135" s="20"/>
      <c r="Y135" s="20"/>
      <c r="AE135" s="20"/>
      <c r="AF135" s="20"/>
      <c r="AG135" s="20"/>
      <c r="AH135" s="20"/>
      <c r="AL135" s="23"/>
    </row>
    <row r="136" spans="23:38" x14ac:dyDescent="0.25">
      <c r="W136" s="20"/>
      <c r="Y136" s="20"/>
      <c r="AE136" s="20"/>
      <c r="AF136" s="20"/>
      <c r="AG136" s="20"/>
      <c r="AH136" s="20"/>
      <c r="AL136" s="23"/>
    </row>
    <row r="137" spans="23:38" x14ac:dyDescent="0.25">
      <c r="W137" s="20"/>
      <c r="Y137" s="20"/>
      <c r="AE137" s="20"/>
      <c r="AF137" s="20"/>
      <c r="AG137" s="20"/>
      <c r="AH137" s="20"/>
      <c r="AL137" s="23"/>
    </row>
    <row r="138" spans="23:38" x14ac:dyDescent="0.25">
      <c r="W138" s="20"/>
      <c r="Y138" s="20"/>
      <c r="AE138" s="20"/>
      <c r="AF138" s="20"/>
      <c r="AG138" s="20"/>
      <c r="AH138" s="20"/>
      <c r="AL138" s="23"/>
    </row>
    <row r="139" spans="23:38" x14ac:dyDescent="0.25">
      <c r="W139" s="20"/>
      <c r="Y139" s="20"/>
      <c r="AE139" s="20"/>
      <c r="AF139" s="20"/>
      <c r="AG139" s="20"/>
      <c r="AH139" s="20"/>
      <c r="AL139" s="23"/>
    </row>
    <row r="140" spans="23:38" x14ac:dyDescent="0.25">
      <c r="W140" s="20"/>
      <c r="Y140" s="20"/>
      <c r="AE140" s="20"/>
      <c r="AF140" s="20"/>
      <c r="AG140" s="20"/>
      <c r="AH140" s="20"/>
      <c r="AL140" s="23"/>
    </row>
    <row r="141" spans="23:38" x14ac:dyDescent="0.25">
      <c r="W141" s="20"/>
      <c r="Y141" s="20"/>
      <c r="AE141" s="20"/>
      <c r="AF141" s="20"/>
      <c r="AG141" s="20"/>
      <c r="AH141" s="20"/>
      <c r="AL141" s="23"/>
    </row>
    <row r="142" spans="23:38" x14ac:dyDescent="0.25">
      <c r="W142" s="20"/>
      <c r="Y142" s="20"/>
      <c r="AE142" s="20"/>
      <c r="AF142" s="20"/>
      <c r="AG142" s="20"/>
      <c r="AH142" s="20"/>
      <c r="AL142" s="23"/>
    </row>
    <row r="143" spans="23:38" x14ac:dyDescent="0.25">
      <c r="W143" s="20"/>
      <c r="Y143" s="20"/>
      <c r="AE143" s="20"/>
      <c r="AF143" s="20"/>
      <c r="AG143" s="20"/>
      <c r="AH143" s="20"/>
      <c r="AL143" s="23"/>
    </row>
    <row r="144" spans="23:38" x14ac:dyDescent="0.25">
      <c r="W144" s="20"/>
      <c r="Y144" s="20"/>
      <c r="AE144" s="20"/>
      <c r="AF144" s="20"/>
      <c r="AG144" s="20"/>
      <c r="AH144" s="20"/>
      <c r="AL144" s="23"/>
    </row>
    <row r="145" spans="23:38" x14ac:dyDescent="0.25">
      <c r="W145" s="20"/>
      <c r="Y145" s="20"/>
      <c r="AE145" s="20"/>
      <c r="AF145" s="20"/>
      <c r="AG145" s="20"/>
      <c r="AH145" s="20"/>
      <c r="AL145" s="23"/>
    </row>
    <row r="146" spans="23:38" x14ac:dyDescent="0.25">
      <c r="W146" s="20"/>
      <c r="Y146" s="20"/>
      <c r="AE146" s="20"/>
      <c r="AF146" s="20"/>
      <c r="AG146" s="20"/>
      <c r="AH146" s="20"/>
      <c r="AL146" s="23"/>
    </row>
    <row r="147" spans="23:38" x14ac:dyDescent="0.25">
      <c r="W147" s="20"/>
      <c r="Y147" s="20"/>
      <c r="AE147" s="20"/>
      <c r="AF147" s="20"/>
      <c r="AG147" s="20"/>
      <c r="AH147" s="20"/>
      <c r="AL147" s="23"/>
    </row>
    <row r="148" spans="23:38" x14ac:dyDescent="0.25">
      <c r="W148" s="20"/>
      <c r="Y148" s="20"/>
      <c r="AE148" s="20"/>
      <c r="AF148" s="20"/>
      <c r="AG148" s="20"/>
      <c r="AH148" s="20"/>
      <c r="AL148" s="23"/>
    </row>
    <row r="149" spans="23:38" x14ac:dyDescent="0.25">
      <c r="W149" s="20"/>
      <c r="Y149" s="20"/>
      <c r="AE149" s="20"/>
      <c r="AF149" s="20"/>
      <c r="AG149" s="20"/>
      <c r="AH149" s="20"/>
      <c r="AL149" s="23"/>
    </row>
    <row r="150" spans="23:38" x14ac:dyDescent="0.25">
      <c r="W150" s="20"/>
      <c r="Y150" s="20"/>
      <c r="AE150" s="20"/>
      <c r="AF150" s="20"/>
      <c r="AG150" s="20"/>
      <c r="AH150" s="20"/>
      <c r="AL150" s="23"/>
    </row>
    <row r="151" spans="23:38" x14ac:dyDescent="0.25">
      <c r="W151" s="20"/>
      <c r="Y151" s="20"/>
      <c r="AE151" s="20"/>
      <c r="AF151" s="20"/>
      <c r="AG151" s="20"/>
      <c r="AH151" s="20"/>
      <c r="AL151" s="23"/>
    </row>
    <row r="152" spans="23:38" x14ac:dyDescent="0.25">
      <c r="W152" s="20"/>
      <c r="Y152" s="20"/>
      <c r="AE152" s="20"/>
      <c r="AF152" s="20"/>
      <c r="AG152" s="20"/>
      <c r="AH152" s="20"/>
      <c r="AL152" s="23"/>
    </row>
    <row r="153" spans="23:38" x14ac:dyDescent="0.25">
      <c r="W153" s="20"/>
      <c r="Y153" s="20"/>
      <c r="AE153" s="20"/>
      <c r="AF153" s="20"/>
      <c r="AG153" s="20"/>
      <c r="AH153" s="20"/>
      <c r="AL153" s="23"/>
    </row>
    <row r="154" spans="23:38" x14ac:dyDescent="0.25">
      <c r="W154" s="20"/>
      <c r="Y154" s="20"/>
      <c r="AE154" s="20"/>
      <c r="AF154" s="20"/>
      <c r="AG154" s="20"/>
      <c r="AH154" s="20"/>
      <c r="AL154" s="23"/>
    </row>
    <row r="155" spans="23:38" x14ac:dyDescent="0.25">
      <c r="W155" s="20"/>
      <c r="Y155" s="20"/>
      <c r="AE155" s="20"/>
      <c r="AF155" s="20"/>
      <c r="AG155" s="20"/>
      <c r="AH155" s="20"/>
      <c r="AL155" s="23"/>
    </row>
    <row r="156" spans="23:38" x14ac:dyDescent="0.25">
      <c r="W156" s="20"/>
      <c r="Y156" s="20"/>
      <c r="AE156" s="20"/>
      <c r="AF156" s="20"/>
      <c r="AG156" s="20"/>
      <c r="AH156" s="20"/>
      <c r="AL156" s="23"/>
    </row>
    <row r="157" spans="23:38" x14ac:dyDescent="0.25">
      <c r="W157" s="20"/>
      <c r="Y157" s="20"/>
      <c r="AE157" s="20"/>
      <c r="AF157" s="20"/>
      <c r="AG157" s="20"/>
      <c r="AH157" s="20"/>
      <c r="AL157" s="23"/>
    </row>
    <row r="158" spans="23:38" x14ac:dyDescent="0.25">
      <c r="W158" s="20"/>
      <c r="Y158" s="20"/>
      <c r="AE158" s="20"/>
      <c r="AF158" s="20"/>
      <c r="AG158" s="20"/>
      <c r="AH158" s="20"/>
      <c r="AL158" s="23"/>
    </row>
    <row r="159" spans="23:38" x14ac:dyDescent="0.25">
      <c r="W159" s="20"/>
      <c r="Y159" s="20"/>
      <c r="AE159" s="20"/>
      <c r="AF159" s="20"/>
      <c r="AG159" s="20"/>
      <c r="AH159" s="20"/>
      <c r="AL159" s="23"/>
    </row>
    <row r="160" spans="23:38" x14ac:dyDescent="0.25">
      <c r="W160" s="20"/>
      <c r="Y160" s="20"/>
      <c r="AE160" s="20"/>
      <c r="AF160" s="20"/>
      <c r="AG160" s="20"/>
      <c r="AH160" s="20"/>
      <c r="AL160" s="23"/>
    </row>
    <row r="161" spans="23:38" x14ac:dyDescent="0.25">
      <c r="W161" s="20"/>
      <c r="Y161" s="20"/>
      <c r="AE161" s="20"/>
      <c r="AF161" s="20"/>
      <c r="AG161" s="20"/>
      <c r="AH161" s="20"/>
      <c r="AL161" s="23"/>
    </row>
    <row r="162" spans="23:38" x14ac:dyDescent="0.25">
      <c r="W162" s="20"/>
      <c r="Y162" s="20"/>
      <c r="AE162" s="20"/>
      <c r="AF162" s="20"/>
      <c r="AG162" s="20"/>
      <c r="AH162" s="20"/>
      <c r="AL162" s="23"/>
    </row>
    <row r="163" spans="23:38" x14ac:dyDescent="0.25">
      <c r="W163" s="20"/>
      <c r="Y163" s="20"/>
      <c r="AE163" s="20"/>
      <c r="AF163" s="20"/>
      <c r="AG163" s="20"/>
      <c r="AH163" s="20"/>
      <c r="AL163" s="23"/>
    </row>
    <row r="164" spans="23:38" x14ac:dyDescent="0.25">
      <c r="W164" s="20"/>
      <c r="Y164" s="20"/>
      <c r="AE164" s="20"/>
      <c r="AF164" s="20"/>
      <c r="AG164" s="20"/>
      <c r="AH164" s="20"/>
      <c r="AL164" s="23"/>
    </row>
    <row r="165" spans="23:38" x14ac:dyDescent="0.25">
      <c r="W165" s="20"/>
      <c r="Y165" s="20"/>
      <c r="AE165" s="20"/>
      <c r="AF165" s="20"/>
      <c r="AG165" s="20"/>
      <c r="AH165" s="20"/>
      <c r="AL165" s="23"/>
    </row>
    <row r="166" spans="23:38" x14ac:dyDescent="0.25">
      <c r="W166" s="20"/>
      <c r="Y166" s="20"/>
      <c r="AE166" s="20"/>
      <c r="AF166" s="20"/>
      <c r="AG166" s="20"/>
      <c r="AH166" s="20"/>
      <c r="AL166" s="23"/>
    </row>
    <row r="167" spans="23:38" x14ac:dyDescent="0.25">
      <c r="W167" s="20"/>
      <c r="Y167" s="20"/>
      <c r="AE167" s="20"/>
      <c r="AF167" s="20"/>
      <c r="AG167" s="20"/>
      <c r="AH167" s="20"/>
      <c r="AL167" s="23"/>
    </row>
    <row r="168" spans="23:38" x14ac:dyDescent="0.25">
      <c r="W168" s="20"/>
      <c r="Y168" s="20"/>
      <c r="AE168" s="20"/>
      <c r="AF168" s="20"/>
      <c r="AG168" s="20"/>
      <c r="AH168" s="20"/>
      <c r="AL168" s="23"/>
    </row>
    <row r="169" spans="23:38" x14ac:dyDescent="0.25">
      <c r="W169" s="20"/>
      <c r="Y169" s="20"/>
      <c r="AE169" s="20"/>
      <c r="AF169" s="20"/>
      <c r="AG169" s="20"/>
      <c r="AH169" s="20"/>
      <c r="AL169" s="23"/>
    </row>
    <row r="170" spans="23:38" x14ac:dyDescent="0.25">
      <c r="W170" s="20"/>
      <c r="Y170" s="20"/>
      <c r="AE170" s="20"/>
      <c r="AF170" s="20"/>
      <c r="AG170" s="20"/>
      <c r="AH170" s="20"/>
      <c r="AL170" s="23"/>
    </row>
    <row r="171" spans="23:38" x14ac:dyDescent="0.25">
      <c r="W171" s="20"/>
      <c r="Y171" s="20"/>
      <c r="AE171" s="20"/>
      <c r="AF171" s="20"/>
      <c r="AG171" s="20"/>
      <c r="AH171" s="20"/>
      <c r="AL171" s="23"/>
    </row>
    <row r="172" spans="23:38" x14ac:dyDescent="0.25">
      <c r="W172" s="20"/>
      <c r="Y172" s="20"/>
      <c r="AE172" s="20"/>
      <c r="AF172" s="20"/>
      <c r="AG172" s="20"/>
      <c r="AH172" s="20"/>
      <c r="AL172" s="23"/>
    </row>
    <row r="173" spans="23:38" x14ac:dyDescent="0.25">
      <c r="W173" s="20"/>
      <c r="Y173" s="20"/>
      <c r="AE173" s="20"/>
      <c r="AF173" s="20"/>
      <c r="AG173" s="20"/>
      <c r="AH173" s="20"/>
      <c r="AL173" s="23"/>
    </row>
    <row r="174" spans="23:38" x14ac:dyDescent="0.25">
      <c r="W174" s="20"/>
      <c r="Y174" s="20"/>
      <c r="AE174" s="20"/>
      <c r="AF174" s="20"/>
      <c r="AG174" s="20"/>
      <c r="AH174" s="20"/>
      <c r="AL174" s="23"/>
    </row>
    <row r="175" spans="23:38" x14ac:dyDescent="0.25">
      <c r="W175" s="20"/>
      <c r="Y175" s="20"/>
      <c r="AE175" s="20"/>
      <c r="AF175" s="20"/>
      <c r="AG175" s="20"/>
      <c r="AH175" s="20"/>
      <c r="AL175" s="23"/>
    </row>
    <row r="176" spans="23:38" x14ac:dyDescent="0.25">
      <c r="W176" s="20"/>
      <c r="Y176" s="20"/>
      <c r="AE176" s="20"/>
      <c r="AF176" s="20"/>
      <c r="AG176" s="20"/>
      <c r="AH176" s="20"/>
      <c r="AL176" s="23"/>
    </row>
    <row r="177" spans="23:38" x14ac:dyDescent="0.25">
      <c r="W177" s="20"/>
      <c r="Y177" s="20"/>
      <c r="AE177" s="20"/>
      <c r="AF177" s="20"/>
      <c r="AG177" s="20"/>
      <c r="AH177" s="20"/>
      <c r="AL177" s="23"/>
    </row>
    <row r="178" spans="23:38" x14ac:dyDescent="0.25">
      <c r="W178" s="20"/>
      <c r="Y178" s="20"/>
      <c r="AE178" s="20"/>
      <c r="AF178" s="20"/>
      <c r="AG178" s="20"/>
      <c r="AH178" s="20"/>
      <c r="AL178" s="23"/>
    </row>
    <row r="179" spans="23:38" x14ac:dyDescent="0.25">
      <c r="W179" s="20"/>
      <c r="Y179" s="20"/>
      <c r="AE179" s="20"/>
      <c r="AF179" s="20"/>
      <c r="AG179" s="20"/>
      <c r="AH179" s="20"/>
      <c r="AL179" s="23"/>
    </row>
    <row r="180" spans="23:38" x14ac:dyDescent="0.25">
      <c r="W180" s="20"/>
      <c r="Y180" s="20"/>
      <c r="AE180" s="20"/>
      <c r="AF180" s="20"/>
      <c r="AG180" s="20"/>
      <c r="AH180" s="20"/>
      <c r="AL180" s="23"/>
    </row>
    <row r="181" spans="23:38" x14ac:dyDescent="0.25">
      <c r="W181" s="20"/>
      <c r="Y181" s="20"/>
      <c r="AE181" s="20"/>
      <c r="AF181" s="20"/>
      <c r="AG181" s="20"/>
      <c r="AH181" s="20"/>
      <c r="AL181" s="23"/>
    </row>
    <row r="182" spans="23:38" x14ac:dyDescent="0.25">
      <c r="W182" s="20"/>
      <c r="Y182" s="20"/>
      <c r="AE182" s="20"/>
      <c r="AF182" s="20"/>
      <c r="AG182" s="20"/>
      <c r="AH182" s="20"/>
      <c r="AL182" s="23"/>
    </row>
    <row r="183" spans="23:38" x14ac:dyDescent="0.25">
      <c r="W183" s="20"/>
      <c r="Y183" s="20"/>
      <c r="AE183" s="20"/>
      <c r="AF183" s="20"/>
      <c r="AG183" s="20"/>
      <c r="AH183" s="20"/>
      <c r="AL183" s="23"/>
    </row>
    <row r="184" spans="23:38" x14ac:dyDescent="0.25">
      <c r="W184" s="20"/>
      <c r="Y184" s="20"/>
      <c r="AE184" s="20"/>
      <c r="AF184" s="20"/>
      <c r="AG184" s="20"/>
      <c r="AH184" s="20"/>
      <c r="AL184" s="23"/>
    </row>
    <row r="185" spans="23:38" x14ac:dyDescent="0.25">
      <c r="W185" s="20"/>
      <c r="Y185" s="20"/>
      <c r="AE185" s="20"/>
      <c r="AF185" s="20"/>
      <c r="AG185" s="20"/>
      <c r="AH185" s="20"/>
      <c r="AL185" s="23"/>
    </row>
    <row r="186" spans="23:38" x14ac:dyDescent="0.25">
      <c r="W186" s="20"/>
      <c r="Y186" s="20"/>
      <c r="AE186" s="20"/>
      <c r="AF186" s="20"/>
      <c r="AG186" s="20"/>
      <c r="AH186" s="20"/>
      <c r="AL186" s="23"/>
    </row>
    <row r="187" spans="23:38" x14ac:dyDescent="0.25">
      <c r="W187" s="20"/>
      <c r="Y187" s="20"/>
      <c r="AE187" s="20"/>
      <c r="AF187" s="20"/>
      <c r="AG187" s="20"/>
      <c r="AH187" s="20"/>
      <c r="AL187" s="23"/>
    </row>
    <row r="188" spans="23:38" x14ac:dyDescent="0.25">
      <c r="W188" s="20"/>
      <c r="Y188" s="20"/>
      <c r="AE188" s="20"/>
      <c r="AF188" s="20"/>
      <c r="AG188" s="20"/>
      <c r="AH188" s="20"/>
      <c r="AL188" s="23"/>
    </row>
    <row r="189" spans="23:38" x14ac:dyDescent="0.25">
      <c r="W189" s="20"/>
      <c r="Y189" s="20"/>
      <c r="AE189" s="20"/>
      <c r="AF189" s="20"/>
      <c r="AG189" s="20"/>
      <c r="AH189" s="20"/>
      <c r="AL189" s="23"/>
    </row>
    <row r="190" spans="23:38" x14ac:dyDescent="0.25">
      <c r="W190" s="20"/>
      <c r="Y190" s="20"/>
      <c r="AE190" s="20"/>
      <c r="AF190" s="20"/>
      <c r="AG190" s="20"/>
      <c r="AH190" s="20"/>
      <c r="AL190" s="23"/>
    </row>
    <row r="191" spans="23:38" x14ac:dyDescent="0.25">
      <c r="W191" s="20"/>
      <c r="Y191" s="20"/>
      <c r="AE191" s="20"/>
      <c r="AF191" s="20"/>
      <c r="AG191" s="20"/>
      <c r="AH191" s="20"/>
      <c r="AL191" s="23"/>
    </row>
    <row r="192" spans="23:38" x14ac:dyDescent="0.25">
      <c r="W192" s="20"/>
      <c r="Y192" s="20"/>
      <c r="AE192" s="20"/>
      <c r="AF192" s="20"/>
      <c r="AG192" s="20"/>
      <c r="AH192" s="20"/>
      <c r="AL192" s="23"/>
    </row>
    <row r="193" spans="23:38" x14ac:dyDescent="0.25">
      <c r="W193" s="20"/>
      <c r="Y193" s="20"/>
      <c r="AE193" s="20"/>
      <c r="AF193" s="20"/>
      <c r="AG193" s="20"/>
      <c r="AH193" s="20"/>
      <c r="AL193" s="23"/>
    </row>
    <row r="194" spans="23:38" x14ac:dyDescent="0.25">
      <c r="W194" s="20"/>
      <c r="Y194" s="20"/>
      <c r="AE194" s="20"/>
      <c r="AF194" s="20"/>
      <c r="AG194" s="20"/>
      <c r="AH194" s="20"/>
      <c r="AL194" s="23"/>
    </row>
    <row r="195" spans="23:38" x14ac:dyDescent="0.25">
      <c r="W195" s="20"/>
      <c r="Y195" s="20"/>
      <c r="AE195" s="20"/>
      <c r="AF195" s="20"/>
      <c r="AG195" s="20"/>
      <c r="AH195" s="20"/>
      <c r="AL195" s="23"/>
    </row>
    <row r="196" spans="23:38" x14ac:dyDescent="0.25">
      <c r="W196" s="20"/>
      <c r="Y196" s="20"/>
      <c r="AE196" s="20"/>
      <c r="AF196" s="20"/>
      <c r="AG196" s="20"/>
      <c r="AH196" s="20"/>
      <c r="AL196" s="23"/>
    </row>
    <row r="197" spans="23:38" x14ac:dyDescent="0.25">
      <c r="W197" s="20"/>
      <c r="Y197" s="20"/>
      <c r="AE197" s="20"/>
      <c r="AF197" s="20"/>
      <c r="AG197" s="20"/>
      <c r="AH197" s="20"/>
      <c r="AL197" s="23"/>
    </row>
    <row r="198" spans="23:38" x14ac:dyDescent="0.25">
      <c r="W198" s="20"/>
      <c r="Y198" s="20"/>
      <c r="AE198" s="20"/>
      <c r="AF198" s="20"/>
      <c r="AG198" s="20"/>
      <c r="AH198" s="20"/>
      <c r="AL198" s="23"/>
    </row>
    <row r="199" spans="23:38" x14ac:dyDescent="0.25">
      <c r="W199" s="20"/>
      <c r="Y199" s="20"/>
      <c r="AE199" s="20"/>
      <c r="AF199" s="20"/>
      <c r="AG199" s="20"/>
      <c r="AH199" s="20"/>
      <c r="AL199" s="23"/>
    </row>
    <row r="200" spans="23:38" x14ac:dyDescent="0.25">
      <c r="W200" s="20"/>
      <c r="Y200" s="20"/>
      <c r="AE200" s="20"/>
      <c r="AF200" s="20"/>
      <c r="AG200" s="20"/>
      <c r="AH200" s="20"/>
      <c r="AL200" s="23"/>
    </row>
    <row r="201" spans="23:38" x14ac:dyDescent="0.25">
      <c r="W201" s="20"/>
      <c r="Y201" s="20"/>
      <c r="AE201" s="20"/>
      <c r="AF201" s="20"/>
      <c r="AG201" s="20"/>
      <c r="AH201" s="20"/>
      <c r="AL201" s="23"/>
    </row>
    <row r="202" spans="23:38" x14ac:dyDescent="0.25">
      <c r="W202" s="20"/>
      <c r="Y202" s="20"/>
      <c r="AE202" s="20"/>
      <c r="AF202" s="20"/>
      <c r="AG202" s="20"/>
      <c r="AH202" s="20"/>
      <c r="AL202" s="23"/>
    </row>
    <row r="203" spans="23:38" x14ac:dyDescent="0.25">
      <c r="W203" s="20"/>
      <c r="Y203" s="20"/>
      <c r="AE203" s="20"/>
      <c r="AF203" s="20"/>
      <c r="AG203" s="20"/>
      <c r="AH203" s="20"/>
      <c r="AL203" s="23"/>
    </row>
    <row r="204" spans="23:38" x14ac:dyDescent="0.25">
      <c r="W204" s="20"/>
      <c r="Y204" s="20"/>
      <c r="AE204" s="20"/>
      <c r="AF204" s="20"/>
      <c r="AG204" s="20"/>
      <c r="AH204" s="20"/>
      <c r="AL204" s="23"/>
    </row>
    <row r="205" spans="23:38" x14ac:dyDescent="0.25">
      <c r="W205" s="20"/>
      <c r="Y205" s="20"/>
      <c r="AE205" s="20"/>
      <c r="AF205" s="20"/>
      <c r="AG205" s="20"/>
      <c r="AH205" s="20"/>
      <c r="AL205" s="23"/>
    </row>
    <row r="206" spans="23:38" x14ac:dyDescent="0.25">
      <c r="W206" s="20"/>
      <c r="Y206" s="20"/>
      <c r="AE206" s="20"/>
      <c r="AF206" s="20"/>
      <c r="AG206" s="20"/>
      <c r="AH206" s="20"/>
      <c r="AL206" s="23"/>
    </row>
    <row r="207" spans="23:38" x14ac:dyDescent="0.25">
      <c r="W207" s="20"/>
      <c r="Y207" s="20"/>
      <c r="AE207" s="20"/>
      <c r="AF207" s="20"/>
      <c r="AG207" s="20"/>
      <c r="AH207" s="20"/>
      <c r="AL207" s="23"/>
    </row>
    <row r="208" spans="23:38" x14ac:dyDescent="0.25">
      <c r="W208" s="20"/>
      <c r="Y208" s="20"/>
      <c r="AE208" s="20"/>
      <c r="AF208" s="20"/>
      <c r="AG208" s="20"/>
      <c r="AH208" s="20"/>
      <c r="AL208" s="23"/>
    </row>
    <row r="209" spans="23:38" x14ac:dyDescent="0.25">
      <c r="W209" s="20"/>
      <c r="Y209" s="20"/>
      <c r="AE209" s="20"/>
      <c r="AF209" s="20"/>
      <c r="AG209" s="20"/>
      <c r="AH209" s="20"/>
      <c r="AL209" s="23"/>
    </row>
    <row r="210" spans="23:38" x14ac:dyDescent="0.25">
      <c r="W210" s="20"/>
      <c r="Y210" s="20"/>
      <c r="AE210" s="20"/>
      <c r="AF210" s="20"/>
      <c r="AG210" s="20"/>
      <c r="AH210" s="20"/>
      <c r="AL210" s="23"/>
    </row>
    <row r="211" spans="23:38" x14ac:dyDescent="0.25">
      <c r="W211" s="20"/>
      <c r="Y211" s="20"/>
      <c r="AE211" s="20"/>
      <c r="AF211" s="20"/>
      <c r="AG211" s="20"/>
      <c r="AH211" s="20"/>
      <c r="AL211" s="23"/>
    </row>
    <row r="212" spans="23:38" x14ac:dyDescent="0.25">
      <c r="W212" s="20"/>
      <c r="Y212" s="20"/>
      <c r="AE212" s="20"/>
      <c r="AF212" s="20"/>
      <c r="AG212" s="20"/>
      <c r="AH212" s="20"/>
      <c r="AL212" s="23"/>
    </row>
    <row r="213" spans="23:38" x14ac:dyDescent="0.25">
      <c r="W213" s="20"/>
      <c r="Y213" s="20"/>
      <c r="AE213" s="20"/>
      <c r="AF213" s="20"/>
      <c r="AG213" s="20"/>
      <c r="AH213" s="20"/>
      <c r="AL213" s="23"/>
    </row>
    <row r="214" spans="23:38" x14ac:dyDescent="0.25">
      <c r="W214" s="20"/>
      <c r="Y214" s="20"/>
      <c r="AE214" s="20"/>
      <c r="AF214" s="20"/>
      <c r="AG214" s="20"/>
      <c r="AH214" s="20"/>
      <c r="AL214" s="23"/>
    </row>
    <row r="215" spans="23:38" x14ac:dyDescent="0.25">
      <c r="W215" s="20"/>
      <c r="Y215" s="20"/>
      <c r="AE215" s="20"/>
      <c r="AF215" s="20"/>
      <c r="AG215" s="20"/>
      <c r="AH215" s="20"/>
      <c r="AL215" s="23"/>
    </row>
    <row r="216" spans="23:38" x14ac:dyDescent="0.25">
      <c r="W216" s="20"/>
      <c r="Y216" s="20"/>
      <c r="AE216" s="20"/>
      <c r="AF216" s="20"/>
      <c r="AG216" s="20"/>
      <c r="AH216" s="20"/>
      <c r="AL216" s="23"/>
    </row>
    <row r="217" spans="23:38" x14ac:dyDescent="0.25">
      <c r="W217" s="20"/>
      <c r="Y217" s="20"/>
      <c r="AE217" s="20"/>
      <c r="AF217" s="20"/>
      <c r="AG217" s="20"/>
      <c r="AH217" s="20"/>
      <c r="AL217" s="23"/>
    </row>
    <row r="218" spans="23:38" x14ac:dyDescent="0.25">
      <c r="W218" s="20"/>
      <c r="Y218" s="20"/>
      <c r="AE218" s="20"/>
      <c r="AF218" s="20"/>
      <c r="AG218" s="20"/>
      <c r="AH218" s="20"/>
      <c r="AL218" s="23"/>
    </row>
    <row r="219" spans="23:38" x14ac:dyDescent="0.25">
      <c r="W219" s="20"/>
      <c r="Y219" s="20"/>
      <c r="AE219" s="20"/>
      <c r="AF219" s="20"/>
      <c r="AG219" s="20"/>
      <c r="AH219" s="20"/>
      <c r="AL219" s="23"/>
    </row>
    <row r="220" spans="23:38" x14ac:dyDescent="0.25">
      <c r="W220" s="20"/>
      <c r="Y220" s="20"/>
      <c r="AE220" s="20"/>
      <c r="AF220" s="20"/>
      <c r="AG220" s="20"/>
      <c r="AH220" s="20"/>
      <c r="AL220" s="23"/>
    </row>
    <row r="221" spans="23:38" x14ac:dyDescent="0.25">
      <c r="W221" s="20"/>
      <c r="Y221" s="20"/>
      <c r="AE221" s="20"/>
      <c r="AF221" s="20"/>
      <c r="AG221" s="20"/>
      <c r="AH221" s="20"/>
      <c r="AL221" s="23"/>
    </row>
    <row r="222" spans="23:38" x14ac:dyDescent="0.25">
      <c r="W222" s="20"/>
      <c r="Y222" s="20"/>
      <c r="AE222" s="20"/>
      <c r="AF222" s="20"/>
      <c r="AG222" s="20"/>
      <c r="AH222" s="20"/>
      <c r="AL222" s="23"/>
    </row>
    <row r="223" spans="23:38" x14ac:dyDescent="0.25">
      <c r="W223" s="20"/>
      <c r="Y223" s="20"/>
      <c r="AE223" s="20"/>
      <c r="AF223" s="20"/>
      <c r="AG223" s="20"/>
      <c r="AH223" s="20"/>
      <c r="AL223" s="23"/>
    </row>
    <row r="224" spans="23:38" x14ac:dyDescent="0.25">
      <c r="W224" s="20"/>
      <c r="Y224" s="20"/>
      <c r="AE224" s="20"/>
      <c r="AF224" s="20"/>
      <c r="AG224" s="20"/>
      <c r="AH224" s="20"/>
      <c r="AL224" s="23"/>
    </row>
    <row r="225" spans="23:38" x14ac:dyDescent="0.25">
      <c r="W225" s="20"/>
      <c r="Y225" s="20"/>
      <c r="AE225" s="20"/>
      <c r="AF225" s="20"/>
      <c r="AG225" s="20"/>
      <c r="AH225" s="20"/>
      <c r="AL225" s="23"/>
    </row>
    <row r="226" spans="23:38" x14ac:dyDescent="0.25">
      <c r="W226" s="20"/>
      <c r="Y226" s="20"/>
      <c r="AE226" s="20"/>
      <c r="AF226" s="20"/>
      <c r="AG226" s="20"/>
      <c r="AH226" s="20"/>
      <c r="AL226" s="23"/>
    </row>
    <row r="227" spans="23:38" x14ac:dyDescent="0.25">
      <c r="W227" s="20"/>
      <c r="Y227" s="20"/>
      <c r="AE227" s="20"/>
      <c r="AF227" s="20"/>
      <c r="AG227" s="20"/>
      <c r="AH227" s="20"/>
      <c r="AL227" s="23"/>
    </row>
    <row r="228" spans="23:38" x14ac:dyDescent="0.25">
      <c r="W228" s="20"/>
      <c r="Y228" s="20"/>
      <c r="AE228" s="20"/>
      <c r="AF228" s="20"/>
      <c r="AG228" s="20"/>
      <c r="AH228" s="20"/>
      <c r="AL228" s="23"/>
    </row>
    <row r="229" spans="23:38" x14ac:dyDescent="0.25">
      <c r="W229" s="20"/>
      <c r="Y229" s="20"/>
      <c r="AE229" s="20"/>
      <c r="AF229" s="20"/>
      <c r="AG229" s="20"/>
      <c r="AH229" s="20"/>
      <c r="AL229" s="23"/>
    </row>
    <row r="230" spans="23:38" x14ac:dyDescent="0.25">
      <c r="W230" s="20"/>
      <c r="Y230" s="20"/>
      <c r="AE230" s="20"/>
      <c r="AF230" s="20"/>
      <c r="AG230" s="20"/>
      <c r="AH230" s="20"/>
      <c r="AL230" s="23"/>
    </row>
    <row r="231" spans="23:38" x14ac:dyDescent="0.25">
      <c r="W231" s="20"/>
      <c r="Y231" s="20"/>
      <c r="AE231" s="20"/>
      <c r="AF231" s="20"/>
      <c r="AG231" s="20"/>
      <c r="AH231" s="20"/>
      <c r="AL231" s="23"/>
    </row>
    <row r="232" spans="23:38" x14ac:dyDescent="0.25">
      <c r="W232" s="20"/>
      <c r="Y232" s="20"/>
      <c r="AE232" s="20"/>
      <c r="AF232" s="20"/>
      <c r="AG232" s="20"/>
      <c r="AH232" s="20"/>
      <c r="AL232" s="23"/>
    </row>
    <row r="233" spans="23:38" x14ac:dyDescent="0.25">
      <c r="W233" s="20"/>
      <c r="Y233" s="20"/>
      <c r="AE233" s="20"/>
      <c r="AF233" s="20"/>
      <c r="AG233" s="20"/>
      <c r="AH233" s="20"/>
      <c r="AL233" s="23"/>
    </row>
    <row r="234" spans="23:38" x14ac:dyDescent="0.25">
      <c r="W234" s="20"/>
      <c r="Y234" s="20"/>
      <c r="AE234" s="20"/>
      <c r="AF234" s="20"/>
      <c r="AG234" s="20"/>
      <c r="AH234" s="20"/>
      <c r="AL234" s="23"/>
    </row>
    <row r="235" spans="23:38" x14ac:dyDescent="0.25">
      <c r="W235" s="20"/>
      <c r="Y235" s="20"/>
      <c r="AE235" s="20"/>
      <c r="AF235" s="20"/>
      <c r="AG235" s="20"/>
      <c r="AH235" s="20"/>
      <c r="AL235" s="23"/>
    </row>
    <row r="236" spans="23:38" x14ac:dyDescent="0.25">
      <c r="W236" s="20"/>
      <c r="Y236" s="20"/>
      <c r="AE236" s="20"/>
      <c r="AF236" s="20"/>
      <c r="AG236" s="20"/>
      <c r="AH236" s="20"/>
      <c r="AL236" s="23"/>
    </row>
    <row r="237" spans="23:38" x14ac:dyDescent="0.25">
      <c r="W237" s="20"/>
      <c r="Y237" s="20"/>
      <c r="AE237" s="20"/>
      <c r="AF237" s="20"/>
      <c r="AG237" s="20"/>
      <c r="AH237" s="20"/>
      <c r="AL237" s="23"/>
    </row>
    <row r="238" spans="23:38" x14ac:dyDescent="0.25">
      <c r="W238" s="20"/>
      <c r="Y238" s="20"/>
      <c r="AE238" s="20"/>
      <c r="AF238" s="20"/>
      <c r="AG238" s="20"/>
      <c r="AH238" s="20"/>
      <c r="AL238" s="23"/>
    </row>
    <row r="239" spans="23:38" x14ac:dyDescent="0.25">
      <c r="W239" s="20"/>
      <c r="Y239" s="20"/>
      <c r="AE239" s="20"/>
      <c r="AF239" s="20"/>
      <c r="AG239" s="20"/>
      <c r="AH239" s="20"/>
      <c r="AL239" s="23"/>
    </row>
    <row r="240" spans="23:38" x14ac:dyDescent="0.25">
      <c r="W240" s="20"/>
      <c r="Y240" s="20"/>
      <c r="AE240" s="20"/>
      <c r="AF240" s="20"/>
      <c r="AG240" s="20"/>
      <c r="AH240" s="20"/>
      <c r="AL240" s="23"/>
    </row>
    <row r="241" spans="23:38" x14ac:dyDescent="0.25">
      <c r="W241" s="20"/>
      <c r="Y241" s="20"/>
      <c r="AE241" s="20"/>
      <c r="AF241" s="20"/>
      <c r="AG241" s="20"/>
      <c r="AH241" s="20"/>
      <c r="AL241" s="23"/>
    </row>
    <row r="242" spans="23:38" x14ac:dyDescent="0.25">
      <c r="W242" s="20"/>
      <c r="Y242" s="20"/>
      <c r="AE242" s="20"/>
      <c r="AF242" s="20"/>
      <c r="AG242" s="20"/>
      <c r="AH242" s="20"/>
      <c r="AL242" s="23"/>
    </row>
    <row r="243" spans="23:38" x14ac:dyDescent="0.25">
      <c r="W243" s="20"/>
      <c r="Y243" s="20"/>
      <c r="AE243" s="20"/>
      <c r="AF243" s="20"/>
      <c r="AG243" s="20"/>
      <c r="AH243" s="20"/>
      <c r="AL243" s="23"/>
    </row>
    <row r="244" spans="23:38" x14ac:dyDescent="0.25">
      <c r="W244" s="20"/>
      <c r="Y244" s="20"/>
      <c r="AE244" s="20"/>
      <c r="AF244" s="20"/>
      <c r="AG244" s="20"/>
      <c r="AH244" s="20"/>
      <c r="AL244" s="23"/>
    </row>
    <row r="245" spans="23:38" x14ac:dyDescent="0.25">
      <c r="W245" s="20"/>
      <c r="Y245" s="20"/>
      <c r="AE245" s="20"/>
      <c r="AF245" s="20"/>
      <c r="AG245" s="20"/>
      <c r="AH245" s="20"/>
      <c r="AL245" s="23"/>
    </row>
    <row r="246" spans="23:38" x14ac:dyDescent="0.25">
      <c r="W246" s="20"/>
      <c r="Y246" s="20"/>
      <c r="AE246" s="20"/>
      <c r="AF246" s="20"/>
      <c r="AG246" s="20"/>
      <c r="AH246" s="20"/>
      <c r="AL246" s="23"/>
    </row>
    <row r="247" spans="23:38" x14ac:dyDescent="0.25">
      <c r="W247" s="20"/>
      <c r="Y247" s="20"/>
      <c r="AE247" s="20"/>
      <c r="AF247" s="20"/>
      <c r="AG247" s="20"/>
      <c r="AH247" s="20"/>
      <c r="AL247" s="23"/>
    </row>
    <row r="248" spans="23:38" x14ac:dyDescent="0.25">
      <c r="W248" s="20"/>
      <c r="Y248" s="20"/>
      <c r="AE248" s="20"/>
      <c r="AF248" s="20"/>
      <c r="AG248" s="20"/>
      <c r="AH248" s="20"/>
      <c r="AL248" s="23"/>
    </row>
    <row r="249" spans="23:38" x14ac:dyDescent="0.25">
      <c r="W249" s="20"/>
      <c r="Y249" s="20"/>
      <c r="AE249" s="20"/>
      <c r="AF249" s="20"/>
      <c r="AG249" s="20"/>
      <c r="AH249" s="20"/>
      <c r="AL249" s="23"/>
    </row>
    <row r="250" spans="23:38" x14ac:dyDescent="0.25">
      <c r="W250" s="20"/>
      <c r="Y250" s="20"/>
      <c r="AE250" s="20"/>
      <c r="AF250" s="20"/>
      <c r="AG250" s="20"/>
      <c r="AH250" s="20"/>
      <c r="AL250" s="23"/>
    </row>
    <row r="251" spans="23:38" x14ac:dyDescent="0.25">
      <c r="W251" s="20"/>
      <c r="Y251" s="20"/>
      <c r="AE251" s="20"/>
      <c r="AF251" s="20"/>
      <c r="AG251" s="20"/>
      <c r="AH251" s="20"/>
      <c r="AL251" s="23"/>
    </row>
    <row r="252" spans="23:38" x14ac:dyDescent="0.25">
      <c r="W252" s="20"/>
      <c r="Y252" s="20"/>
      <c r="AE252" s="20"/>
      <c r="AF252" s="20"/>
      <c r="AG252" s="20"/>
      <c r="AH252" s="20"/>
      <c r="AL252" s="23"/>
    </row>
    <row r="253" spans="23:38" x14ac:dyDescent="0.25">
      <c r="W253" s="20"/>
      <c r="Y253" s="20"/>
      <c r="AE253" s="20"/>
      <c r="AF253" s="20"/>
      <c r="AG253" s="20"/>
      <c r="AH253" s="20"/>
      <c r="AL253" s="23"/>
    </row>
    <row r="254" spans="23:38" x14ac:dyDescent="0.25">
      <c r="W254" s="20"/>
      <c r="Y254" s="20"/>
      <c r="AE254" s="20"/>
      <c r="AF254" s="20"/>
      <c r="AG254" s="20"/>
      <c r="AH254" s="20"/>
      <c r="AL254" s="23"/>
    </row>
    <row r="255" spans="23:38" x14ac:dyDescent="0.25">
      <c r="W255" s="20"/>
      <c r="Y255" s="20"/>
      <c r="AE255" s="20"/>
      <c r="AF255" s="20"/>
      <c r="AG255" s="20"/>
      <c r="AH255" s="20"/>
      <c r="AL255" s="23"/>
    </row>
    <row r="256" spans="23:38" x14ac:dyDescent="0.25">
      <c r="W256" s="20"/>
      <c r="Y256" s="20"/>
      <c r="AE256" s="20"/>
      <c r="AF256" s="20"/>
      <c r="AG256" s="20"/>
      <c r="AH256" s="20"/>
      <c r="AL256" s="23"/>
    </row>
    <row r="257" spans="23:38" x14ac:dyDescent="0.25">
      <c r="W257" s="20"/>
      <c r="Y257" s="20"/>
      <c r="AE257" s="20"/>
      <c r="AF257" s="20"/>
      <c r="AG257" s="20"/>
      <c r="AH257" s="20"/>
      <c r="AL257" s="23"/>
    </row>
    <row r="258" spans="23:38" x14ac:dyDescent="0.25">
      <c r="W258" s="20"/>
      <c r="Y258" s="20"/>
      <c r="AE258" s="20"/>
      <c r="AF258" s="20"/>
      <c r="AG258" s="20"/>
      <c r="AH258" s="20"/>
      <c r="AL258" s="23"/>
    </row>
    <row r="259" spans="23:38" x14ac:dyDescent="0.25">
      <c r="W259" s="20"/>
      <c r="Y259" s="20"/>
      <c r="AE259" s="20"/>
      <c r="AF259" s="20"/>
      <c r="AG259" s="20"/>
      <c r="AH259" s="20"/>
      <c r="AL259" s="23"/>
    </row>
    <row r="260" spans="23:38" x14ac:dyDescent="0.25">
      <c r="W260" s="20"/>
      <c r="Y260" s="20"/>
      <c r="AE260" s="20"/>
      <c r="AF260" s="20"/>
      <c r="AG260" s="20"/>
      <c r="AH260" s="20"/>
      <c r="AL260" s="23"/>
    </row>
    <row r="261" spans="23:38" x14ac:dyDescent="0.25">
      <c r="W261" s="20"/>
      <c r="Y261" s="20"/>
      <c r="AE261" s="20"/>
      <c r="AF261" s="20"/>
      <c r="AG261" s="20"/>
      <c r="AH261" s="20"/>
      <c r="AL261" s="23"/>
    </row>
    <row r="262" spans="23:38" x14ac:dyDescent="0.25">
      <c r="W262" s="20"/>
      <c r="Y262" s="20"/>
      <c r="AE262" s="20"/>
      <c r="AF262" s="20"/>
      <c r="AG262" s="20"/>
      <c r="AH262" s="20"/>
      <c r="AL262" s="23"/>
    </row>
    <row r="263" spans="23:38" x14ac:dyDescent="0.25">
      <c r="W263" s="20"/>
      <c r="Y263" s="20"/>
      <c r="AE263" s="20"/>
      <c r="AF263" s="20"/>
      <c r="AG263" s="20"/>
      <c r="AH263" s="20"/>
      <c r="AL263" s="23"/>
    </row>
    <row r="264" spans="23:38" x14ac:dyDescent="0.25">
      <c r="W264" s="20"/>
      <c r="Y264" s="20"/>
      <c r="AE264" s="20"/>
      <c r="AF264" s="20"/>
      <c r="AG264" s="20"/>
      <c r="AH264" s="20"/>
      <c r="AL264" s="23"/>
    </row>
    <row r="265" spans="23:38" x14ac:dyDescent="0.25">
      <c r="W265" s="20"/>
      <c r="Y265" s="20"/>
      <c r="AE265" s="20"/>
      <c r="AF265" s="20"/>
      <c r="AG265" s="20"/>
      <c r="AH265" s="20"/>
      <c r="AL265" s="23"/>
    </row>
    <row r="266" spans="23:38" x14ac:dyDescent="0.25">
      <c r="W266" s="20"/>
      <c r="Y266" s="20"/>
      <c r="AE266" s="20"/>
      <c r="AF266" s="20"/>
      <c r="AG266" s="20"/>
      <c r="AH266" s="20"/>
      <c r="AL266" s="23"/>
    </row>
    <row r="267" spans="23:38" x14ac:dyDescent="0.25">
      <c r="W267" s="20"/>
      <c r="Y267" s="20"/>
      <c r="AE267" s="20"/>
      <c r="AF267" s="20"/>
      <c r="AG267" s="20"/>
      <c r="AH267" s="20"/>
      <c r="AL267" s="23"/>
    </row>
    <row r="268" spans="23:38" x14ac:dyDescent="0.25">
      <c r="W268" s="20"/>
      <c r="Y268" s="20"/>
      <c r="AE268" s="20"/>
      <c r="AF268" s="20"/>
      <c r="AG268" s="20"/>
      <c r="AH268" s="20"/>
      <c r="AL268" s="23"/>
    </row>
    <row r="269" spans="23:38" x14ac:dyDescent="0.25">
      <c r="W269" s="20"/>
      <c r="Y269" s="20"/>
      <c r="AE269" s="20"/>
      <c r="AF269" s="20"/>
      <c r="AG269" s="20"/>
      <c r="AH269" s="20"/>
      <c r="AL269" s="23"/>
    </row>
    <row r="270" spans="23:38" x14ac:dyDescent="0.25">
      <c r="W270" s="20"/>
      <c r="Y270" s="20"/>
      <c r="AE270" s="20"/>
      <c r="AF270" s="20"/>
      <c r="AG270" s="20"/>
      <c r="AH270" s="20"/>
      <c r="AL270" s="23"/>
    </row>
    <row r="271" spans="23:38" x14ac:dyDescent="0.25">
      <c r="W271" s="20"/>
      <c r="Y271" s="20"/>
      <c r="AE271" s="20"/>
      <c r="AF271" s="20"/>
      <c r="AG271" s="20"/>
      <c r="AH271" s="20"/>
      <c r="AL271" s="23"/>
    </row>
    <row r="272" spans="23:38" x14ac:dyDescent="0.25">
      <c r="W272" s="20"/>
      <c r="Y272" s="20"/>
      <c r="AE272" s="20"/>
      <c r="AF272" s="20"/>
      <c r="AG272" s="20"/>
      <c r="AH272" s="20"/>
      <c r="AL272" s="23"/>
    </row>
    <row r="273" spans="23:38" x14ac:dyDescent="0.25">
      <c r="W273" s="20"/>
      <c r="Y273" s="20"/>
      <c r="AE273" s="20"/>
      <c r="AF273" s="20"/>
      <c r="AG273" s="20"/>
      <c r="AH273" s="20"/>
      <c r="AL273" s="23"/>
    </row>
    <row r="274" spans="23:38" x14ac:dyDescent="0.25">
      <c r="W274" s="20"/>
      <c r="Y274" s="20"/>
      <c r="AE274" s="20"/>
      <c r="AF274" s="20"/>
      <c r="AG274" s="20"/>
      <c r="AH274" s="20"/>
      <c r="AL274" s="23"/>
    </row>
    <row r="275" spans="23:38" x14ac:dyDescent="0.25">
      <c r="W275" s="20"/>
      <c r="Y275" s="20"/>
      <c r="AE275" s="20"/>
      <c r="AF275" s="20"/>
      <c r="AG275" s="20"/>
      <c r="AH275" s="20"/>
      <c r="AL275" s="23"/>
    </row>
    <row r="276" spans="23:38" x14ac:dyDescent="0.25">
      <c r="W276" s="20"/>
      <c r="Y276" s="20"/>
      <c r="AE276" s="20"/>
      <c r="AF276" s="20"/>
      <c r="AG276" s="20"/>
      <c r="AH276" s="20"/>
      <c r="AL276" s="23"/>
    </row>
  </sheetData>
  <sheetProtection formatCells="0" formatColumns="0" formatRows="0"/>
  <autoFilter ref="A1:BB12" xr:uid="{00000000-0009-0000-0000-000010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7" showButton="0"/>
    <filterColumn colId="38"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autoFilter>
  <mergeCells count="140">
    <mergeCell ref="X9:X10"/>
    <mergeCell ref="Z9:Z10"/>
    <mergeCell ref="M9:M10"/>
    <mergeCell ref="O9:O10"/>
    <mergeCell ref="Q9:Q10"/>
    <mergeCell ref="M7:M8"/>
    <mergeCell ref="P4:P6"/>
    <mergeCell ref="U7:U8"/>
    <mergeCell ref="V7:V8"/>
    <mergeCell ref="W7:W8"/>
    <mergeCell ref="Q4:Q6"/>
    <mergeCell ref="S4:S6"/>
    <mergeCell ref="T4:T6"/>
    <mergeCell ref="I4:I6"/>
    <mergeCell ref="J4:J6"/>
    <mergeCell ref="K4:K6"/>
    <mergeCell ref="L4:L6"/>
    <mergeCell ref="M4:M6"/>
    <mergeCell ref="O4:O6"/>
    <mergeCell ref="N4:N6"/>
    <mergeCell ref="S11:S12"/>
    <mergeCell ref="T11:T12"/>
    <mergeCell ref="A11:A12"/>
    <mergeCell ref="B11:B12"/>
    <mergeCell ref="C11:C12"/>
    <mergeCell ref="D11:D12"/>
    <mergeCell ref="E11:E12"/>
    <mergeCell ref="F11:F12"/>
    <mergeCell ref="G11:G12"/>
    <mergeCell ref="H11:H12"/>
    <mergeCell ref="I11:I12"/>
    <mergeCell ref="AR5:AR6"/>
    <mergeCell ref="AS5:AS6"/>
    <mergeCell ref="U4:U6"/>
    <mergeCell ref="Z7:Z8"/>
    <mergeCell ref="AS2:AS3"/>
    <mergeCell ref="AQ2:AQ3"/>
    <mergeCell ref="AR2:AR3"/>
    <mergeCell ref="AA11:AA12"/>
    <mergeCell ref="U9:U10"/>
    <mergeCell ref="U11:U12"/>
    <mergeCell ref="X11:X12"/>
    <mergeCell ref="V11:V12"/>
    <mergeCell ref="AB4:AB6"/>
    <mergeCell ref="Z4:Z6"/>
    <mergeCell ref="X4:X6"/>
    <mergeCell ref="V4:V6"/>
    <mergeCell ref="AM7:AM8"/>
    <mergeCell ref="AN7:AN8"/>
    <mergeCell ref="AP5:AP6"/>
    <mergeCell ref="AK2:AM3"/>
    <mergeCell ref="AN2:AN3"/>
    <mergeCell ref="X7:X8"/>
    <mergeCell ref="Y7:Y8"/>
    <mergeCell ref="AA7:AA8"/>
    <mergeCell ref="AB11:AB12"/>
    <mergeCell ref="AM11:AM12"/>
    <mergeCell ref="AN11:AN12"/>
    <mergeCell ref="AN9:AN10"/>
    <mergeCell ref="J11:J12"/>
    <mergeCell ref="K11:K12"/>
    <mergeCell ref="L11:L12"/>
    <mergeCell ref="M11:M12"/>
    <mergeCell ref="O11:O12"/>
    <mergeCell ref="Q11:Q12"/>
    <mergeCell ref="N11:N12"/>
    <mergeCell ref="P11:P12"/>
    <mergeCell ref="Z11:Z12"/>
    <mergeCell ref="K9:K10"/>
    <mergeCell ref="L9:L10"/>
    <mergeCell ref="N9:N10"/>
    <mergeCell ref="P9:P10"/>
    <mergeCell ref="R9:R10"/>
    <mergeCell ref="V9:V10"/>
    <mergeCell ref="T9:T10"/>
    <mergeCell ref="AA9:AA10"/>
    <mergeCell ref="AB9:AB10"/>
    <mergeCell ref="AM9:AM10"/>
    <mergeCell ref="R11:R12"/>
    <mergeCell ref="AB7:AB8"/>
    <mergeCell ref="A4:A6"/>
    <mergeCell ref="B4:B6"/>
    <mergeCell ref="C4:C6"/>
    <mergeCell ref="D4:D6"/>
    <mergeCell ref="E4:E6"/>
    <mergeCell ref="F4:F6"/>
    <mergeCell ref="F9:F10"/>
    <mergeCell ref="G9:G10"/>
    <mergeCell ref="H9:H10"/>
    <mergeCell ref="I9:I10"/>
    <mergeCell ref="J9:J10"/>
    <mergeCell ref="S7:S8"/>
    <mergeCell ref="T7:T8"/>
    <mergeCell ref="A9:A10"/>
    <mergeCell ref="B9:B10"/>
    <mergeCell ref="C9:C10"/>
    <mergeCell ref="D9:D10"/>
    <mergeCell ref="E9:E10"/>
    <mergeCell ref="I7:I8"/>
    <mergeCell ref="J7:J8"/>
    <mergeCell ref="K7:K8"/>
    <mergeCell ref="L7:L8"/>
    <mergeCell ref="S9:S10"/>
    <mergeCell ref="A7:A8"/>
    <mergeCell ref="B7:B8"/>
    <mergeCell ref="C7:C8"/>
    <mergeCell ref="N7:N8"/>
    <mergeCell ref="O7:O8"/>
    <mergeCell ref="P7:P8"/>
    <mergeCell ref="Q7:Q8"/>
    <mergeCell ref="R7:R8"/>
    <mergeCell ref="D7:D8"/>
    <mergeCell ref="E7:E8"/>
    <mergeCell ref="F7:F8"/>
    <mergeCell ref="G7:G8"/>
    <mergeCell ref="H7:H8"/>
    <mergeCell ref="AU2:BX2"/>
    <mergeCell ref="AO1:BX1"/>
    <mergeCell ref="AO2:AP3"/>
    <mergeCell ref="AA4:AA6"/>
    <mergeCell ref="Y4:Y6"/>
    <mergeCell ref="G4:G6"/>
    <mergeCell ref="H4:H6"/>
    <mergeCell ref="G3:H3"/>
    <mergeCell ref="AI3:AJ3"/>
    <mergeCell ref="AC2:AC3"/>
    <mergeCell ref="AD2:AG2"/>
    <mergeCell ref="AH2:AH3"/>
    <mergeCell ref="AN4:AN6"/>
    <mergeCell ref="AM4:AM6"/>
    <mergeCell ref="W4:W6"/>
    <mergeCell ref="AT5:AT6"/>
    <mergeCell ref="AT2:AT3"/>
    <mergeCell ref="U1:AB2"/>
    <mergeCell ref="AL1:AN1"/>
    <mergeCell ref="AQ5:AQ6"/>
    <mergeCell ref="A1:T2"/>
    <mergeCell ref="AC1:AJ1"/>
    <mergeCell ref="R4:R6"/>
    <mergeCell ref="AI2:AJ2"/>
  </mergeCells>
  <conditionalFormatting sqref="AC4 AK4:AL8">
    <cfRule type="containsText" dxfId="339" priority="142" operator="containsText" text="MEDIA">
      <formula>NOT(ISERROR(SEARCH("MEDIA",AC4)))</formula>
    </cfRule>
    <cfRule type="containsText" dxfId="338" priority="143" operator="containsText" text="ALTA">
      <formula>NOT(ISERROR(SEARCH("ALTA",AC4)))</formula>
    </cfRule>
  </conditionalFormatting>
  <conditionalFormatting sqref="AC10:AC11">
    <cfRule type="containsText" dxfId="337" priority="90" operator="containsText" text="BAJA">
      <formula>NOT(ISERROR(SEARCH("BAJA",AC10)))</formula>
    </cfRule>
    <cfRule type="containsText" dxfId="336" priority="91" operator="containsText" text="MEDIA">
      <formula>NOT(ISERROR(SEARCH("MEDIA",AC10)))</formula>
    </cfRule>
    <cfRule type="containsText" dxfId="335" priority="92" operator="containsText" text="ALTA">
      <formula>NOT(ISERROR(SEARCH("ALTA",AC10)))</formula>
    </cfRule>
  </conditionalFormatting>
  <conditionalFormatting sqref="AC13:AD13">
    <cfRule type="containsText" dxfId="334" priority="87" operator="containsText" text="BAJA">
      <formula>NOT(ISERROR(SEARCH("BAJA",AC13)))</formula>
    </cfRule>
    <cfRule type="containsText" dxfId="333" priority="88" operator="containsText" text="MEDIA">
      <formula>NOT(ISERROR(SEARCH("MEDIA",AC13)))</formula>
    </cfRule>
    <cfRule type="containsText" dxfId="332" priority="89" operator="containsText" text="ALTA">
      <formula>NOT(ISERROR(SEARCH("ALTA",AC13)))</formula>
    </cfRule>
  </conditionalFormatting>
  <conditionalFormatting sqref="AI13">
    <cfRule type="containsText" dxfId="331" priority="67" operator="containsText" text="BAJA">
      <formula>NOT(ISERROR(SEARCH("BAJA",AI13)))</formula>
    </cfRule>
    <cfRule type="containsText" dxfId="330" priority="68" operator="containsText" text="MEDIA">
      <formula>NOT(ISERROR(SEARCH("MEDIA",AI13)))</formula>
    </cfRule>
    <cfRule type="containsText" dxfId="329" priority="69" operator="containsText" text="ALTA">
      <formula>NOT(ISERROR(SEARCH("ALTA",AI13)))</formula>
    </cfRule>
  </conditionalFormatting>
  <conditionalFormatting sqref="AI14:AJ14">
    <cfRule type="containsText" dxfId="328" priority="64" operator="containsText" text="BAJA">
      <formula>NOT(ISERROR(SEARCH("BAJA",AI14)))</formula>
    </cfRule>
    <cfRule type="containsText" dxfId="327" priority="65" operator="containsText" text="MEDIA">
      <formula>NOT(ISERROR(SEARCH("MEDIA",AI14)))</formula>
    </cfRule>
    <cfRule type="containsText" dxfId="326" priority="66" operator="containsText" text="ALTA">
      <formula>NOT(ISERROR(SEARCH("ALTA",AI14)))</formula>
    </cfRule>
  </conditionalFormatting>
  <conditionalFormatting sqref="AK4:AL8 AC4">
    <cfRule type="containsText" dxfId="325" priority="141" operator="containsText" text="BAJA">
      <formula>NOT(ISERROR(SEARCH("BAJA",AC4)))</formula>
    </cfRule>
  </conditionalFormatting>
  <conditionalFormatting sqref="AK13:AL14">
    <cfRule type="containsText" dxfId="324" priority="48" operator="containsText" text="BAJA">
      <formula>NOT(ISERROR(SEARCH("BAJA",AK13)))</formula>
    </cfRule>
    <cfRule type="containsText" dxfId="323" priority="49" operator="containsText" text="MEDIA">
      <formula>NOT(ISERROR(SEARCH("MEDIA",AK13)))</formula>
    </cfRule>
    <cfRule type="containsText" dxfId="322" priority="50" operator="containsText" text="ALTA">
      <formula>NOT(ISERROR(SEARCH("ALTA",AK13)))</formula>
    </cfRule>
  </conditionalFormatting>
  <conditionalFormatting sqref="AL4:AL14">
    <cfRule type="cellIs" dxfId="321" priority="44" operator="greaterThan">
      <formula>75%</formula>
    </cfRule>
    <cfRule type="cellIs" dxfId="320" priority="45" operator="between">
      <formula>51%</formula>
      <formula>75%</formula>
    </cfRule>
    <cfRule type="cellIs" dxfId="319" priority="46" operator="between">
      <formula>26%</formula>
      <formula>50%</formula>
    </cfRule>
    <cfRule type="cellIs" dxfId="318" priority="47" operator="between">
      <formula>0%</formula>
      <formula>25%</formula>
    </cfRule>
  </conditionalFormatting>
  <conditionalFormatting sqref="AL9:AL12">
    <cfRule type="containsText" dxfId="317" priority="97" operator="containsText" text="BAJA">
      <formula>NOT(ISERROR(SEARCH("BAJA",AL9)))</formula>
    </cfRule>
    <cfRule type="containsText" dxfId="316" priority="98" operator="containsText" text="MEDIA">
      <formula>NOT(ISERROR(SEARCH("MEDIA",AL9)))</formula>
    </cfRule>
    <cfRule type="containsText" dxfId="315" priority="99" operator="containsText" text="ALTA">
      <formula>NOT(ISERROR(SEARCH("ALTA",AL9)))</formula>
    </cfRule>
  </conditionalFormatting>
  <conditionalFormatting sqref="AO13:AO14">
    <cfRule type="containsText" dxfId="314" priority="41" operator="containsText" text="BAJA">
      <formula>NOT(ISERROR(SEARCH("BAJA",AO13)))</formula>
    </cfRule>
    <cfRule type="containsText" dxfId="313" priority="42" operator="containsText" text="MEDIA">
      <formula>NOT(ISERROR(SEARCH("MEDIA",AO13)))</formula>
    </cfRule>
    <cfRule type="containsText" dxfId="312" priority="43" operator="containsText" text="ALTA">
      <formula>NOT(ISERROR(SEARCH("ALTA",AO13)))</formula>
    </cfRule>
  </conditionalFormatting>
  <conditionalFormatting sqref="AP13">
    <cfRule type="containsText" dxfId="311" priority="4" operator="containsText" text="BAJA">
      <formula>NOT(ISERROR(SEARCH("BAJA",AP13)))</formula>
    </cfRule>
    <cfRule type="containsText" dxfId="310" priority="5" operator="containsText" text="MEDIA">
      <formula>NOT(ISERROR(SEARCH("MEDIA",AP13)))</formula>
    </cfRule>
    <cfRule type="containsText" dxfId="309" priority="6" operator="containsText" text="ALTA">
      <formula>NOT(ISERROR(SEARCH("ALTA",AP13)))</formula>
    </cfRule>
  </conditionalFormatting>
  <dataValidations count="2">
    <dataValidation type="list" allowBlank="1" showInputMessage="1" showErrorMessage="1" sqref="A4 A7 A13:A14" xr:uid="{00000000-0002-0000-1000-000000000000}">
      <formula1>"SI,NO"</formula1>
    </dataValidation>
    <dataValidation type="list" allowBlank="1" showInputMessage="1" showErrorMessage="1" sqref="AF4:AF10" xr:uid="{00000000-0002-0000-1000-00000100000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r:uid="{28EC7C9E-59C2-4B16-B774-7B1039C606AD}">
          <x14:formula1>
            <xm:f>Listas!$R$2:$R$3</xm:f>
          </x14:formula1>
          <xm:sqref>AV4:AV14 BA4:BA14 BF4:BF14 BU4:BU14 BP4:BP14 BK4:BK14</xm:sqref>
        </x14:dataValidation>
        <x14:dataValidation type="list" allowBlank="1" showInputMessage="1" showErrorMessage="1" xr:uid="{2FEAF83A-ABC2-4CA8-924D-BFF8FF8EAF7D}">
          <x14:formula1>
            <xm:f>Listas!$K$2:$K$5</xm:f>
          </x14:formula1>
          <xm:sqref>S13</xm:sqref>
        </x14:dataValidation>
        <x14:dataValidation type="list" allowBlank="1" showInputMessage="1" showErrorMessage="1" xr:uid="{F6F67C4A-DAD5-4318-89E2-64B0344E9E7B}">
          <x14:formula1>
            <xm:f>Listas!$K$2:$K$6</xm:f>
          </x14:formula1>
          <xm:sqref>S14</xm:sqref>
        </x14:dataValidation>
        <x14:dataValidation type="list" allowBlank="1" showInputMessage="1" showErrorMessage="1" xr:uid="{DC602D68-C114-4395-8629-ABC9EF24A8C8}">
          <x14:formula1>
            <xm:f>Listas!$M$2:$M$15</xm:f>
          </x14:formula1>
          <xm:sqref>B13:B14</xm:sqref>
        </x14:dataValidation>
        <x14:dataValidation type="list" allowBlank="1" showInputMessage="1" showErrorMessage="1" xr:uid="{7D01692E-4A0E-49CB-83BB-87702F6EE468}">
          <x14:formula1>
            <xm:f>Listas!$L$2:$L$5</xm:f>
          </x14:formula1>
          <xm:sqref>T13:T14</xm:sqref>
        </x14:dataValidation>
        <x14:dataValidation type="list" allowBlank="1" showInputMessage="1" showErrorMessage="1" xr:uid="{39F0BF16-1C4A-4F46-BDB8-5FDB1370391A}">
          <x14:formula1>
            <xm:f>Listas!$Q$2:$Q$8</xm:f>
          </x14:formula1>
          <xm:sqref>J13:J14</xm:sqref>
        </x14:dataValidation>
        <x14:dataValidation type="list" allowBlank="1" showInputMessage="1" showErrorMessage="1" xr:uid="{2A0BEA43-44C8-43C1-9C00-960754E75D7F}">
          <x14:formula1>
            <xm:f>Listas!$N$2:$N$7</xm:f>
          </x14:formula1>
          <xm:sqref>M13:M14</xm:sqref>
        </x14:dataValidation>
        <x14:dataValidation type="list" allowBlank="1" showInputMessage="1" showErrorMessage="1" xr:uid="{3FB19E91-CADD-4EE2-8A52-FD71DC788F2C}">
          <x14:formula1>
            <xm:f>Listas!$O$2:$O$7</xm:f>
          </x14:formula1>
          <xm:sqref>O13:O14</xm:sqref>
        </x14:dataValidation>
        <x14:dataValidation type="list" allowBlank="1" showInputMessage="1" showErrorMessage="1" xr:uid="{E0A2BF55-A20A-4877-ACA4-7A50B09D2733}">
          <x14:formula1>
            <xm:f>Listas!$P$2:$P$7</xm:f>
          </x14:formula1>
          <xm:sqref>Q13:Q14</xm:sqref>
        </x14:dataValidation>
        <x14:dataValidation type="list" allowBlank="1" showInputMessage="1" showErrorMessage="1" xr:uid="{DCE36050-C5E7-4600-A33D-F1D1F1E22C4E}">
          <x14:formula1>
            <xm:f>Listas!$F$2:$F$4</xm:f>
          </x14:formula1>
          <xm:sqref>AD13:AD14</xm:sqref>
        </x14:dataValidation>
        <x14:dataValidation type="list" allowBlank="1" showInputMessage="1" showErrorMessage="1" xr:uid="{6085A776-7625-4710-B029-8769D6C9EA24}">
          <x14:formula1>
            <xm:f>Listas!$H$2:$H$3</xm:f>
          </x14:formula1>
          <xm:sqref>AK14 AI13</xm:sqref>
        </x14:dataValidation>
        <x14:dataValidation type="list" allowBlank="1" showInputMessage="1" showErrorMessage="1" xr:uid="{DCC0BE89-5C09-4BFF-B07E-CC601C461CC0}">
          <x14:formula1>
            <xm:f>Listas!$G$2:$G$11</xm:f>
          </x14:formula1>
          <xm:sqref>C13:C14</xm:sqref>
        </x14:dataValidation>
        <x14:dataValidation type="list" allowBlank="1" showInputMessage="1" showErrorMessage="1" xr:uid="{C5E8E19C-300C-4A69-90FF-CF6A4050EBF9}">
          <x14:formula1>
            <xm:f>Listas!$C$2:$C$8</xm:f>
          </x14:formula1>
          <xm:sqref>E13:E14</xm:sqref>
        </x14:dataValidation>
        <x14:dataValidation type="list" allowBlank="1" showInputMessage="1" showErrorMessage="1" xr:uid="{19B9EF8A-D9A5-4137-B2E5-C1184AAE3DAC}">
          <x14:formula1>
            <xm:f>Listas!$B$2:$B$7</xm:f>
          </x14:formula1>
          <xm:sqref>D13:D14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X29"/>
  <sheetViews>
    <sheetView showGridLines="0" zoomScale="88" zoomScaleNormal="130" workbookViewId="0">
      <selection activeCell="H20" sqref="H20"/>
    </sheetView>
  </sheetViews>
  <sheetFormatPr baseColWidth="10" defaultColWidth="11.42578125" defaultRowHeight="15" x14ac:dyDescent="0.25"/>
  <cols>
    <col min="1" max="1" width="3.7109375" customWidth="1"/>
    <col min="8" max="8" width="9.7109375" customWidth="1"/>
    <col min="26" max="26" width="22.85546875" customWidth="1"/>
    <col min="27" max="27" width="15" bestFit="1" customWidth="1"/>
    <col min="41" max="41" width="2.7109375" customWidth="1"/>
  </cols>
  <sheetData>
    <row r="1" spans="2:50" x14ac:dyDescent="0.25">
      <c r="B1" t="s">
        <v>109</v>
      </c>
    </row>
    <row r="3" spans="2:50" x14ac:dyDescent="0.25">
      <c r="B3" s="9" t="s">
        <v>110</v>
      </c>
      <c r="R3" s="9" t="s">
        <v>111</v>
      </c>
    </row>
    <row r="4" spans="2:50" x14ac:dyDescent="0.25">
      <c r="R4" s="9" t="s">
        <v>112</v>
      </c>
      <c r="AG4" s="9" t="s">
        <v>113</v>
      </c>
    </row>
    <row r="5" spans="2:50" x14ac:dyDescent="0.25">
      <c r="B5" s="9" t="s">
        <v>114</v>
      </c>
      <c r="J5" s="9" t="s">
        <v>115</v>
      </c>
      <c r="R5" s="9" t="s">
        <v>116</v>
      </c>
      <c r="Y5" s="9" t="s">
        <v>117</v>
      </c>
      <c r="AG5" s="9" t="s">
        <v>118</v>
      </c>
      <c r="AP5" s="9" t="s">
        <v>119</v>
      </c>
      <c r="AX5" s="9" t="s">
        <v>120</v>
      </c>
    </row>
    <row r="23" spans="25:27" x14ac:dyDescent="0.25">
      <c r="Y23" t="s">
        <v>1018</v>
      </c>
    </row>
    <row r="24" spans="25:27" x14ac:dyDescent="0.25">
      <c r="Z24" s="55" t="s">
        <v>1017</v>
      </c>
      <c r="AA24" s="455"/>
    </row>
    <row r="25" spans="25:27" ht="45" x14ac:dyDescent="0.25">
      <c r="Y25" s="56" t="s">
        <v>121</v>
      </c>
      <c r="Z25" s="57">
        <v>37376466903</v>
      </c>
      <c r="AA25" s="456"/>
    </row>
    <row r="26" spans="25:27" x14ac:dyDescent="0.25">
      <c r="Y26" s="58">
        <v>0.01</v>
      </c>
      <c r="Z26" s="59">
        <f>+$Z$25*Y26</f>
        <v>373764669.03000003</v>
      </c>
      <c r="AA26" s="457"/>
    </row>
    <row r="27" spans="25:27" x14ac:dyDescent="0.25">
      <c r="Y27" s="58">
        <v>0.03</v>
      </c>
      <c r="Z27" s="59">
        <f>+$Z$25*Y27</f>
        <v>1121294007.0899999</v>
      </c>
      <c r="AA27" s="457"/>
    </row>
    <row r="28" spans="25:27" x14ac:dyDescent="0.25">
      <c r="Y28" s="58">
        <v>0.06</v>
      </c>
      <c r="Z28" s="59">
        <f>+$Z$25*Y28</f>
        <v>2242588014.1799998</v>
      </c>
      <c r="AA28" s="457"/>
    </row>
    <row r="29" spans="25:27" x14ac:dyDescent="0.25">
      <c r="Y29" s="58">
        <v>0.1</v>
      </c>
      <c r="Z29" s="59">
        <f>+$Z$25*Y29</f>
        <v>3737646690.3000002</v>
      </c>
      <c r="AA29" s="457"/>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DB62E-0BAD-4318-9486-2FCC7C6A6F7B}">
  <dimension ref="A1:BX267"/>
  <sheetViews>
    <sheetView topLeftCell="A4" zoomScale="73" zoomScaleNormal="130" workbookViewId="0">
      <selection activeCell="AP12" sqref="AP12"/>
    </sheetView>
  </sheetViews>
  <sheetFormatPr baseColWidth="10" defaultColWidth="11.42578125" defaultRowHeight="35.1" customHeight="1"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43" style="2" customWidth="1"/>
    <col min="9" max="12" width="32.42578125" style="2" customWidth="1"/>
    <col min="13" max="13" width="19.140625" style="2" customWidth="1"/>
    <col min="14" max="14" width="3.42578125" style="2" hidden="1" customWidth="1"/>
    <col min="15" max="15" width="17.28515625" style="2" customWidth="1"/>
    <col min="16" max="16" width="3.42578125" style="2" hidden="1" customWidth="1"/>
    <col min="17" max="17" width="19.7109375" style="2" customWidth="1"/>
    <col min="18" max="18" width="3" style="2" hidden="1" customWidth="1"/>
    <col min="19" max="20" width="21.85546875" style="2" customWidth="1"/>
    <col min="21" max="21" width="10.4257812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51.28515625" style="2" customWidth="1"/>
    <col min="29" max="29" width="79.14062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3.7109375" style="24" hidden="1" customWidth="1"/>
    <col min="39" max="39" width="13.7109375" style="2" customWidth="1"/>
    <col min="40" max="40" width="15.28515625" style="2" customWidth="1"/>
    <col min="41" max="41" width="2.28515625" style="5" customWidth="1"/>
    <col min="42" max="42" width="49.28515625" style="5" customWidth="1"/>
    <col min="43" max="43" width="17" style="4" customWidth="1"/>
    <col min="44" max="45" width="11.5703125" style="3" customWidth="1"/>
    <col min="46" max="46" width="34.28515625" style="2" customWidth="1"/>
    <col min="47" max="47" width="14.85546875" style="1" customWidth="1"/>
    <col min="48" max="49" width="41.5703125" style="71" customWidth="1"/>
    <col min="50" max="50" width="14.85546875" style="1" customWidth="1"/>
    <col min="51" max="51" width="46.7109375" style="1" customWidth="1"/>
    <col min="52" max="52" width="17.85546875" style="1" customWidth="1"/>
    <col min="53" max="53" width="14.85546875" style="1" customWidth="1"/>
    <col min="54" max="54" width="25.7109375" style="1" customWidth="1"/>
    <col min="55" max="55" width="23.28515625" style="1" customWidth="1"/>
    <col min="56" max="56" width="26.140625" style="1" customWidth="1"/>
    <col min="57" max="57" width="38" style="1" customWidth="1"/>
    <col min="58" max="58" width="17.7109375" style="1" customWidth="1"/>
    <col min="59" max="59" width="36.28515625" style="1" customWidth="1"/>
    <col min="60" max="60" width="26.7109375" style="1" customWidth="1"/>
    <col min="61" max="61" width="30.28515625" style="1" customWidth="1"/>
    <col min="62" max="62" width="34.28515625" style="1" customWidth="1"/>
    <col min="63" max="63" width="14.42578125" style="1" customWidth="1"/>
    <col min="64" max="64" width="27.5703125" style="1" customWidth="1"/>
    <col min="65" max="65" width="45.42578125" style="1" customWidth="1"/>
    <col min="66" max="66" width="32.7109375" style="4" customWidth="1"/>
    <col min="67" max="67" width="34.85546875" style="4" customWidth="1"/>
    <col min="68" max="241" width="11.42578125" style="1"/>
    <col min="242" max="242" width="21.85546875" style="1" customWidth="1"/>
    <col min="243" max="243" width="13.85546875" style="1" customWidth="1"/>
    <col min="244" max="244" width="38.7109375" style="1" customWidth="1"/>
    <col min="245" max="245" width="3" style="1" bestFit="1" customWidth="1"/>
    <col min="246" max="246" width="32.28515625" style="1" customWidth="1"/>
    <col min="247" max="247" width="46.28515625" style="1" customWidth="1"/>
    <col min="248" max="248" width="19" style="1" customWidth="1"/>
    <col min="249" max="249" width="0" style="1" hidden="1" customWidth="1"/>
    <col min="250" max="250" width="17.7109375" style="1" customWidth="1"/>
    <col min="251" max="251" width="0" style="1" hidden="1" customWidth="1"/>
    <col min="252" max="252" width="22.28515625" style="1" customWidth="1"/>
    <col min="253" max="253" width="5.28515625" style="1" customWidth="1"/>
    <col min="254" max="254" width="36.28515625" style="1" customWidth="1"/>
    <col min="255" max="255" width="5.7109375" style="1" customWidth="1"/>
    <col min="256" max="256" width="0" style="1" hidden="1" customWidth="1"/>
    <col min="257" max="257" width="20.7109375" style="1" customWidth="1"/>
    <col min="258" max="258" width="4.85546875" style="1" customWidth="1"/>
    <col min="259" max="259" width="0" style="1" hidden="1" customWidth="1"/>
    <col min="260" max="260" width="24.7109375" style="1" customWidth="1"/>
    <col min="261" max="261" width="12.28515625" style="1" customWidth="1"/>
    <col min="262" max="262" width="0" style="1" hidden="1" customWidth="1"/>
    <col min="263" max="263" width="3.42578125" style="1" customWidth="1"/>
    <col min="264" max="264" width="0" style="1" hidden="1" customWidth="1"/>
    <col min="265" max="265" width="17.7109375" style="1" customWidth="1"/>
    <col min="266" max="266" width="3.42578125" style="1" customWidth="1"/>
    <col min="267" max="267" width="0" style="1" hidden="1" customWidth="1"/>
    <col min="268" max="268" width="23.7109375" style="1" customWidth="1"/>
    <col min="269" max="269" width="10" style="1" customWidth="1"/>
    <col min="270" max="270" width="0" style="1" hidden="1" customWidth="1"/>
    <col min="271" max="272" width="14.7109375" style="1" customWidth="1"/>
    <col min="273" max="273" width="12.85546875" style="1" customWidth="1"/>
    <col min="274" max="274" width="3.28515625" style="1" customWidth="1"/>
    <col min="275" max="275" width="30.28515625" style="1" customWidth="1"/>
    <col min="276" max="276" width="5" style="1" customWidth="1"/>
    <col min="277" max="277" width="0" style="1" hidden="1" customWidth="1"/>
    <col min="278" max="278" width="14.28515625" style="1" customWidth="1"/>
    <col min="279" max="279" width="5.7109375" style="1" customWidth="1"/>
    <col min="280" max="280" width="0" style="1" hidden="1" customWidth="1"/>
    <col min="281" max="281" width="17.28515625" style="1" customWidth="1"/>
    <col min="282" max="282" width="12.7109375" style="1" customWidth="1"/>
    <col min="283" max="283" width="0" style="1" hidden="1" customWidth="1"/>
    <col min="284" max="284" width="5.28515625" style="1" customWidth="1"/>
    <col min="285" max="285" width="0" style="1" hidden="1" customWidth="1"/>
    <col min="286" max="286" width="17" style="1" customWidth="1"/>
    <col min="287" max="287" width="6.28515625" style="1" customWidth="1"/>
    <col min="288" max="288" width="0" style="1" hidden="1" customWidth="1"/>
    <col min="289" max="289" width="14.28515625" style="1" customWidth="1"/>
    <col min="290" max="290" width="7.5703125" style="1" customWidth="1"/>
    <col min="291" max="291" width="0" style="1" hidden="1" customWidth="1"/>
    <col min="292" max="293" width="14.28515625" style="1" customWidth="1"/>
    <col min="294" max="294" width="20.85546875" style="1" customWidth="1"/>
    <col min="295" max="295" width="14.42578125" style="1" customWidth="1"/>
    <col min="296" max="296" width="15" style="1" customWidth="1"/>
    <col min="297" max="297" width="2.7109375" style="1" customWidth="1"/>
    <col min="298" max="298" width="11.7109375" style="1" customWidth="1"/>
    <col min="299" max="299" width="11.5703125" style="1" customWidth="1"/>
    <col min="300" max="300" width="2.28515625" style="1" customWidth="1"/>
    <col min="301" max="301" width="41" style="1" customWidth="1"/>
    <col min="302" max="302" width="14.28515625" style="1" customWidth="1"/>
    <col min="303" max="304" width="11.5703125" style="1" customWidth="1"/>
    <col min="305" max="305" width="21.85546875" style="1" customWidth="1"/>
    <col min="306" max="497" width="11.42578125" style="1"/>
    <col min="498" max="498" width="21.85546875" style="1" customWidth="1"/>
    <col min="499" max="499" width="13.85546875" style="1" customWidth="1"/>
    <col min="500" max="500" width="38.7109375" style="1" customWidth="1"/>
    <col min="501" max="501" width="3" style="1" bestFit="1" customWidth="1"/>
    <col min="502" max="502" width="32.28515625" style="1" customWidth="1"/>
    <col min="503" max="503" width="46.28515625" style="1" customWidth="1"/>
    <col min="504" max="504" width="19" style="1" customWidth="1"/>
    <col min="505" max="505" width="0" style="1" hidden="1" customWidth="1"/>
    <col min="506" max="506" width="17.7109375" style="1" customWidth="1"/>
    <col min="507" max="507" width="0" style="1" hidden="1" customWidth="1"/>
    <col min="508" max="508" width="22.28515625" style="1" customWidth="1"/>
    <col min="509" max="509" width="5.28515625" style="1" customWidth="1"/>
    <col min="510" max="510" width="36.28515625" style="1" customWidth="1"/>
    <col min="511" max="511" width="5.7109375" style="1" customWidth="1"/>
    <col min="512" max="512" width="0" style="1" hidden="1" customWidth="1"/>
    <col min="513" max="513" width="20.7109375" style="1" customWidth="1"/>
    <col min="514" max="514" width="4.85546875" style="1" customWidth="1"/>
    <col min="515" max="515" width="0" style="1" hidden="1" customWidth="1"/>
    <col min="516" max="516" width="24.7109375" style="1" customWidth="1"/>
    <col min="517" max="517" width="12.28515625" style="1" customWidth="1"/>
    <col min="518" max="518" width="0" style="1" hidden="1" customWidth="1"/>
    <col min="519" max="519" width="3.42578125" style="1" customWidth="1"/>
    <col min="520" max="520" width="0" style="1" hidden="1" customWidth="1"/>
    <col min="521" max="521" width="17.7109375" style="1" customWidth="1"/>
    <col min="522" max="522" width="3.42578125" style="1" customWidth="1"/>
    <col min="523" max="523" width="0" style="1" hidden="1" customWidth="1"/>
    <col min="524" max="524" width="23.7109375" style="1" customWidth="1"/>
    <col min="525" max="525" width="10" style="1" customWidth="1"/>
    <col min="526" max="526" width="0" style="1" hidden="1" customWidth="1"/>
    <col min="527" max="528" width="14.7109375" style="1" customWidth="1"/>
    <col min="529" max="529" width="12.85546875" style="1" customWidth="1"/>
    <col min="530" max="530" width="3.28515625" style="1" customWidth="1"/>
    <col min="531" max="531" width="30.28515625" style="1" customWidth="1"/>
    <col min="532" max="532" width="5" style="1" customWidth="1"/>
    <col min="533" max="533" width="0" style="1" hidden="1" customWidth="1"/>
    <col min="534" max="534" width="14.28515625" style="1" customWidth="1"/>
    <col min="535" max="535" width="5.7109375" style="1" customWidth="1"/>
    <col min="536" max="536" width="0" style="1" hidden="1" customWidth="1"/>
    <col min="537" max="537" width="17.28515625" style="1" customWidth="1"/>
    <col min="538" max="538" width="12.7109375" style="1" customWidth="1"/>
    <col min="539" max="539" width="0" style="1" hidden="1" customWidth="1"/>
    <col min="540" max="540" width="5.28515625" style="1" customWidth="1"/>
    <col min="541" max="541" width="0" style="1" hidden="1" customWidth="1"/>
    <col min="542" max="542" width="17" style="1" customWidth="1"/>
    <col min="543" max="543" width="6.28515625" style="1" customWidth="1"/>
    <col min="544" max="544" width="0" style="1" hidden="1" customWidth="1"/>
    <col min="545" max="545" width="14.28515625" style="1" customWidth="1"/>
    <col min="546" max="546" width="7.5703125" style="1" customWidth="1"/>
    <col min="547" max="547" width="0" style="1" hidden="1" customWidth="1"/>
    <col min="548" max="549" width="14.28515625" style="1" customWidth="1"/>
    <col min="550" max="550" width="20.85546875" style="1" customWidth="1"/>
    <col min="551" max="551" width="14.42578125" style="1" customWidth="1"/>
    <col min="552" max="552" width="15" style="1" customWidth="1"/>
    <col min="553" max="553" width="2.7109375" style="1" customWidth="1"/>
    <col min="554" max="554" width="11.7109375" style="1" customWidth="1"/>
    <col min="555" max="555" width="11.5703125" style="1" customWidth="1"/>
    <col min="556" max="556" width="2.28515625" style="1" customWidth="1"/>
    <col min="557" max="557" width="41" style="1" customWidth="1"/>
    <col min="558" max="558" width="14.28515625" style="1" customWidth="1"/>
    <col min="559" max="560" width="11.5703125" style="1" customWidth="1"/>
    <col min="561" max="561" width="21.85546875" style="1" customWidth="1"/>
    <col min="562" max="753" width="11.42578125" style="1"/>
    <col min="754" max="754" width="21.85546875" style="1" customWidth="1"/>
    <col min="755" max="755" width="13.85546875" style="1" customWidth="1"/>
    <col min="756" max="756" width="38.7109375" style="1" customWidth="1"/>
    <col min="757" max="757" width="3" style="1" bestFit="1" customWidth="1"/>
    <col min="758" max="758" width="32.28515625" style="1" customWidth="1"/>
    <col min="759" max="759" width="46.28515625" style="1" customWidth="1"/>
    <col min="760" max="760" width="19" style="1" customWidth="1"/>
    <col min="761" max="761" width="0" style="1" hidden="1" customWidth="1"/>
    <col min="762" max="762" width="17.7109375" style="1" customWidth="1"/>
    <col min="763" max="763" width="0" style="1" hidden="1" customWidth="1"/>
    <col min="764" max="764" width="22.28515625" style="1" customWidth="1"/>
    <col min="765" max="765" width="5.28515625" style="1" customWidth="1"/>
    <col min="766" max="766" width="36.28515625" style="1" customWidth="1"/>
    <col min="767" max="767" width="5.7109375" style="1" customWidth="1"/>
    <col min="768" max="768" width="0" style="1" hidden="1" customWidth="1"/>
    <col min="769" max="769" width="20.7109375" style="1" customWidth="1"/>
    <col min="770" max="770" width="4.85546875" style="1" customWidth="1"/>
    <col min="771" max="771" width="0" style="1" hidden="1" customWidth="1"/>
    <col min="772" max="772" width="24.7109375" style="1" customWidth="1"/>
    <col min="773" max="773" width="12.28515625" style="1" customWidth="1"/>
    <col min="774" max="774" width="0" style="1" hidden="1" customWidth="1"/>
    <col min="775" max="775" width="3.42578125" style="1" customWidth="1"/>
    <col min="776" max="776" width="0" style="1" hidden="1" customWidth="1"/>
    <col min="777" max="777" width="17.7109375" style="1" customWidth="1"/>
    <col min="778" max="778" width="3.42578125" style="1" customWidth="1"/>
    <col min="779" max="779" width="0" style="1" hidden="1" customWidth="1"/>
    <col min="780" max="780" width="23.7109375" style="1" customWidth="1"/>
    <col min="781" max="781" width="10" style="1" customWidth="1"/>
    <col min="782" max="782" width="0" style="1" hidden="1" customWidth="1"/>
    <col min="783" max="784" width="14.7109375" style="1" customWidth="1"/>
    <col min="785" max="785" width="12.85546875" style="1" customWidth="1"/>
    <col min="786" max="786" width="3.28515625" style="1" customWidth="1"/>
    <col min="787" max="787" width="30.28515625" style="1" customWidth="1"/>
    <col min="788" max="788" width="5" style="1" customWidth="1"/>
    <col min="789" max="789" width="0" style="1" hidden="1" customWidth="1"/>
    <col min="790" max="790" width="14.28515625" style="1" customWidth="1"/>
    <col min="791" max="791" width="5.7109375" style="1" customWidth="1"/>
    <col min="792" max="792" width="0" style="1" hidden="1" customWidth="1"/>
    <col min="793" max="793" width="17.28515625" style="1" customWidth="1"/>
    <col min="794" max="794" width="12.7109375" style="1" customWidth="1"/>
    <col min="795" max="795" width="0" style="1" hidden="1" customWidth="1"/>
    <col min="796" max="796" width="5.28515625" style="1" customWidth="1"/>
    <col min="797" max="797" width="0" style="1" hidden="1" customWidth="1"/>
    <col min="798" max="798" width="17" style="1" customWidth="1"/>
    <col min="799" max="799" width="6.28515625" style="1" customWidth="1"/>
    <col min="800" max="800" width="0" style="1" hidden="1" customWidth="1"/>
    <col min="801" max="801" width="14.28515625" style="1" customWidth="1"/>
    <col min="802" max="802" width="7.5703125" style="1" customWidth="1"/>
    <col min="803" max="803" width="0" style="1" hidden="1" customWidth="1"/>
    <col min="804" max="805" width="14.28515625" style="1" customWidth="1"/>
    <col min="806" max="806" width="20.85546875" style="1" customWidth="1"/>
    <col min="807" max="807" width="14.42578125" style="1" customWidth="1"/>
    <col min="808" max="808" width="15" style="1" customWidth="1"/>
    <col min="809" max="809" width="2.7109375" style="1" customWidth="1"/>
    <col min="810" max="810" width="11.7109375" style="1" customWidth="1"/>
    <col min="811" max="811" width="11.5703125" style="1" customWidth="1"/>
    <col min="812" max="812" width="2.28515625" style="1" customWidth="1"/>
    <col min="813" max="813" width="41" style="1" customWidth="1"/>
    <col min="814" max="814" width="14.28515625" style="1" customWidth="1"/>
    <col min="815" max="816" width="11.5703125" style="1" customWidth="1"/>
    <col min="817" max="817" width="21.85546875" style="1" customWidth="1"/>
    <col min="818" max="1009" width="11.42578125" style="1"/>
    <col min="1010" max="1010" width="21.85546875" style="1" customWidth="1"/>
    <col min="1011" max="1011" width="13.85546875" style="1" customWidth="1"/>
    <col min="1012" max="1012" width="38.7109375" style="1" customWidth="1"/>
    <col min="1013" max="1013" width="3" style="1" bestFit="1" customWidth="1"/>
    <col min="1014" max="1014" width="32.28515625" style="1" customWidth="1"/>
    <col min="1015" max="1015" width="46.28515625" style="1" customWidth="1"/>
    <col min="1016" max="1016" width="19" style="1" customWidth="1"/>
    <col min="1017" max="1017" width="0" style="1" hidden="1" customWidth="1"/>
    <col min="1018" max="1018" width="17.7109375" style="1" customWidth="1"/>
    <col min="1019" max="1019" width="0" style="1" hidden="1" customWidth="1"/>
    <col min="1020" max="1020" width="22.28515625" style="1" customWidth="1"/>
    <col min="1021" max="1021" width="5.28515625" style="1" customWidth="1"/>
    <col min="1022" max="1022" width="36.28515625" style="1" customWidth="1"/>
    <col min="1023" max="1023" width="5.7109375" style="1" customWidth="1"/>
    <col min="1024" max="1024" width="0" style="1" hidden="1" customWidth="1"/>
    <col min="1025" max="1025" width="20.7109375" style="1" customWidth="1"/>
    <col min="1026" max="1026" width="4.85546875" style="1" customWidth="1"/>
    <col min="1027" max="1027" width="0" style="1" hidden="1" customWidth="1"/>
    <col min="1028" max="1028" width="24.7109375" style="1" customWidth="1"/>
    <col min="1029" max="1029" width="12.28515625" style="1" customWidth="1"/>
    <col min="1030" max="1030" width="0" style="1" hidden="1" customWidth="1"/>
    <col min="1031" max="1031" width="3.42578125" style="1" customWidth="1"/>
    <col min="1032" max="1032" width="0" style="1" hidden="1" customWidth="1"/>
    <col min="1033" max="1033" width="17.7109375" style="1" customWidth="1"/>
    <col min="1034" max="1034" width="3.42578125" style="1" customWidth="1"/>
    <col min="1035" max="1035" width="0" style="1" hidden="1" customWidth="1"/>
    <col min="1036" max="1036" width="23.7109375" style="1" customWidth="1"/>
    <col min="1037" max="1037" width="10" style="1" customWidth="1"/>
    <col min="1038" max="1038" width="0" style="1" hidden="1" customWidth="1"/>
    <col min="1039" max="1040" width="14.7109375" style="1" customWidth="1"/>
    <col min="1041" max="1041" width="12.85546875" style="1" customWidth="1"/>
    <col min="1042" max="1042" width="3.28515625" style="1" customWidth="1"/>
    <col min="1043" max="1043" width="30.28515625" style="1" customWidth="1"/>
    <col min="1044" max="1044" width="5" style="1" customWidth="1"/>
    <col min="1045" max="1045" width="0" style="1" hidden="1" customWidth="1"/>
    <col min="1046" max="1046" width="14.28515625" style="1" customWidth="1"/>
    <col min="1047" max="1047" width="5.7109375" style="1" customWidth="1"/>
    <col min="1048" max="1048" width="0" style="1" hidden="1" customWidth="1"/>
    <col min="1049" max="1049" width="17.28515625" style="1" customWidth="1"/>
    <col min="1050" max="1050" width="12.7109375" style="1" customWidth="1"/>
    <col min="1051" max="1051" width="0" style="1" hidden="1" customWidth="1"/>
    <col min="1052" max="1052" width="5.28515625" style="1" customWidth="1"/>
    <col min="1053" max="1053" width="0" style="1" hidden="1" customWidth="1"/>
    <col min="1054" max="1054" width="17" style="1" customWidth="1"/>
    <col min="1055" max="1055" width="6.28515625" style="1" customWidth="1"/>
    <col min="1056" max="1056" width="0" style="1" hidden="1" customWidth="1"/>
    <col min="1057" max="1057" width="14.28515625" style="1" customWidth="1"/>
    <col min="1058" max="1058" width="7.5703125" style="1" customWidth="1"/>
    <col min="1059" max="1059" width="0" style="1" hidden="1" customWidth="1"/>
    <col min="1060" max="1061" width="14.28515625" style="1" customWidth="1"/>
    <col min="1062" max="1062" width="20.85546875" style="1" customWidth="1"/>
    <col min="1063" max="1063" width="14.42578125" style="1" customWidth="1"/>
    <col min="1064" max="1064" width="15" style="1" customWidth="1"/>
    <col min="1065" max="1065" width="2.7109375" style="1" customWidth="1"/>
    <col min="1066" max="1066" width="11.7109375" style="1" customWidth="1"/>
    <col min="1067" max="1067" width="11.5703125" style="1" customWidth="1"/>
    <col min="1068" max="1068" width="2.28515625" style="1" customWidth="1"/>
    <col min="1069" max="1069" width="41" style="1" customWidth="1"/>
    <col min="1070" max="1070" width="14.28515625" style="1" customWidth="1"/>
    <col min="1071" max="1072" width="11.5703125" style="1" customWidth="1"/>
    <col min="1073" max="1073" width="21.85546875" style="1" customWidth="1"/>
    <col min="1074" max="1265" width="11.42578125" style="1"/>
    <col min="1266" max="1266" width="21.85546875" style="1" customWidth="1"/>
    <col min="1267" max="1267" width="13.85546875" style="1" customWidth="1"/>
    <col min="1268" max="1268" width="38.7109375" style="1" customWidth="1"/>
    <col min="1269" max="1269" width="3" style="1" bestFit="1" customWidth="1"/>
    <col min="1270" max="1270" width="32.28515625" style="1" customWidth="1"/>
    <col min="1271" max="1271" width="46.28515625" style="1" customWidth="1"/>
    <col min="1272" max="1272" width="19" style="1" customWidth="1"/>
    <col min="1273" max="1273" width="0" style="1" hidden="1" customWidth="1"/>
    <col min="1274" max="1274" width="17.7109375" style="1" customWidth="1"/>
    <col min="1275" max="1275" width="0" style="1" hidden="1" customWidth="1"/>
    <col min="1276" max="1276" width="22.28515625" style="1" customWidth="1"/>
    <col min="1277" max="1277" width="5.28515625" style="1" customWidth="1"/>
    <col min="1278" max="1278" width="36.28515625" style="1" customWidth="1"/>
    <col min="1279" max="1279" width="5.7109375" style="1" customWidth="1"/>
    <col min="1280" max="1280" width="0" style="1" hidden="1" customWidth="1"/>
    <col min="1281" max="1281" width="20.7109375" style="1" customWidth="1"/>
    <col min="1282" max="1282" width="4.85546875" style="1" customWidth="1"/>
    <col min="1283" max="1283" width="0" style="1" hidden="1" customWidth="1"/>
    <col min="1284" max="1284" width="24.7109375" style="1" customWidth="1"/>
    <col min="1285" max="1285" width="12.28515625" style="1" customWidth="1"/>
    <col min="1286" max="1286" width="0" style="1" hidden="1" customWidth="1"/>
    <col min="1287" max="1287" width="3.42578125" style="1" customWidth="1"/>
    <col min="1288" max="1288" width="0" style="1" hidden="1" customWidth="1"/>
    <col min="1289" max="1289" width="17.7109375" style="1" customWidth="1"/>
    <col min="1290" max="1290" width="3.42578125" style="1" customWidth="1"/>
    <col min="1291" max="1291" width="0" style="1" hidden="1" customWidth="1"/>
    <col min="1292" max="1292" width="23.7109375" style="1" customWidth="1"/>
    <col min="1293" max="1293" width="10" style="1" customWidth="1"/>
    <col min="1294" max="1294" width="0" style="1" hidden="1" customWidth="1"/>
    <col min="1295" max="1296" width="14.7109375" style="1" customWidth="1"/>
    <col min="1297" max="1297" width="12.85546875" style="1" customWidth="1"/>
    <col min="1298" max="1298" width="3.28515625" style="1" customWidth="1"/>
    <col min="1299" max="1299" width="30.28515625" style="1" customWidth="1"/>
    <col min="1300" max="1300" width="5" style="1" customWidth="1"/>
    <col min="1301" max="1301" width="0" style="1" hidden="1" customWidth="1"/>
    <col min="1302" max="1302" width="14.28515625" style="1" customWidth="1"/>
    <col min="1303" max="1303" width="5.7109375" style="1" customWidth="1"/>
    <col min="1304" max="1304" width="0" style="1" hidden="1" customWidth="1"/>
    <col min="1305" max="1305" width="17.28515625" style="1" customWidth="1"/>
    <col min="1306" max="1306" width="12.7109375" style="1" customWidth="1"/>
    <col min="1307" max="1307" width="0" style="1" hidden="1" customWidth="1"/>
    <col min="1308" max="1308" width="5.28515625" style="1" customWidth="1"/>
    <col min="1309" max="1309" width="0" style="1" hidden="1" customWidth="1"/>
    <col min="1310" max="1310" width="17" style="1" customWidth="1"/>
    <col min="1311" max="1311" width="6.28515625" style="1" customWidth="1"/>
    <col min="1312" max="1312" width="0" style="1" hidden="1" customWidth="1"/>
    <col min="1313" max="1313" width="14.28515625" style="1" customWidth="1"/>
    <col min="1314" max="1314" width="7.5703125" style="1" customWidth="1"/>
    <col min="1315" max="1315" width="0" style="1" hidden="1" customWidth="1"/>
    <col min="1316" max="1317" width="14.28515625" style="1" customWidth="1"/>
    <col min="1318" max="1318" width="20.85546875" style="1" customWidth="1"/>
    <col min="1319" max="1319" width="14.42578125" style="1" customWidth="1"/>
    <col min="1320" max="1320" width="15" style="1" customWidth="1"/>
    <col min="1321" max="1321" width="2.7109375" style="1" customWidth="1"/>
    <col min="1322" max="1322" width="11.7109375" style="1" customWidth="1"/>
    <col min="1323" max="1323" width="11.5703125" style="1" customWidth="1"/>
    <col min="1324" max="1324" width="2.28515625" style="1" customWidth="1"/>
    <col min="1325" max="1325" width="41" style="1" customWidth="1"/>
    <col min="1326" max="1326" width="14.28515625" style="1" customWidth="1"/>
    <col min="1327" max="1328" width="11.5703125" style="1" customWidth="1"/>
    <col min="1329" max="1329" width="21.85546875" style="1" customWidth="1"/>
    <col min="1330" max="1521" width="11.42578125" style="1"/>
    <col min="1522" max="1522" width="21.85546875" style="1" customWidth="1"/>
    <col min="1523" max="1523" width="13.85546875" style="1" customWidth="1"/>
    <col min="1524" max="1524" width="38.7109375" style="1" customWidth="1"/>
    <col min="1525" max="1525" width="3" style="1" bestFit="1" customWidth="1"/>
    <col min="1526" max="1526" width="32.28515625" style="1" customWidth="1"/>
    <col min="1527" max="1527" width="46.28515625" style="1" customWidth="1"/>
    <col min="1528" max="1528" width="19" style="1" customWidth="1"/>
    <col min="1529" max="1529" width="0" style="1" hidden="1" customWidth="1"/>
    <col min="1530" max="1530" width="17.7109375" style="1" customWidth="1"/>
    <col min="1531" max="1531" width="0" style="1" hidden="1" customWidth="1"/>
    <col min="1532" max="1532" width="22.28515625" style="1" customWidth="1"/>
    <col min="1533" max="1533" width="5.28515625" style="1" customWidth="1"/>
    <col min="1534" max="1534" width="36.28515625" style="1" customWidth="1"/>
    <col min="1535" max="1535" width="5.7109375" style="1" customWidth="1"/>
    <col min="1536" max="1536" width="0" style="1" hidden="1" customWidth="1"/>
    <col min="1537" max="1537" width="20.7109375" style="1" customWidth="1"/>
    <col min="1538" max="1538" width="4.85546875" style="1" customWidth="1"/>
    <col min="1539" max="1539" width="0" style="1" hidden="1" customWidth="1"/>
    <col min="1540" max="1540" width="24.7109375" style="1" customWidth="1"/>
    <col min="1541" max="1541" width="12.28515625" style="1" customWidth="1"/>
    <col min="1542" max="1542" width="0" style="1" hidden="1" customWidth="1"/>
    <col min="1543" max="1543" width="3.42578125" style="1" customWidth="1"/>
    <col min="1544" max="1544" width="0" style="1" hidden="1" customWidth="1"/>
    <col min="1545" max="1545" width="17.7109375" style="1" customWidth="1"/>
    <col min="1546" max="1546" width="3.42578125" style="1" customWidth="1"/>
    <col min="1547" max="1547" width="0" style="1" hidden="1" customWidth="1"/>
    <col min="1548" max="1548" width="23.7109375" style="1" customWidth="1"/>
    <col min="1549" max="1549" width="10" style="1" customWidth="1"/>
    <col min="1550" max="1550" width="0" style="1" hidden="1" customWidth="1"/>
    <col min="1551" max="1552" width="14.7109375" style="1" customWidth="1"/>
    <col min="1553" max="1553" width="12.85546875" style="1" customWidth="1"/>
    <col min="1554" max="1554" width="3.28515625" style="1" customWidth="1"/>
    <col min="1555" max="1555" width="30.28515625" style="1" customWidth="1"/>
    <col min="1556" max="1556" width="5" style="1" customWidth="1"/>
    <col min="1557" max="1557" width="0" style="1" hidden="1" customWidth="1"/>
    <col min="1558" max="1558" width="14.28515625" style="1" customWidth="1"/>
    <col min="1559" max="1559" width="5.7109375" style="1" customWidth="1"/>
    <col min="1560" max="1560" width="0" style="1" hidden="1" customWidth="1"/>
    <col min="1561" max="1561" width="17.28515625" style="1" customWidth="1"/>
    <col min="1562" max="1562" width="12.7109375" style="1" customWidth="1"/>
    <col min="1563" max="1563" width="0" style="1" hidden="1" customWidth="1"/>
    <col min="1564" max="1564" width="5.28515625" style="1" customWidth="1"/>
    <col min="1565" max="1565" width="0" style="1" hidden="1" customWidth="1"/>
    <col min="1566" max="1566" width="17" style="1" customWidth="1"/>
    <col min="1567" max="1567" width="6.28515625" style="1" customWidth="1"/>
    <col min="1568" max="1568" width="0" style="1" hidden="1" customWidth="1"/>
    <col min="1569" max="1569" width="14.28515625" style="1" customWidth="1"/>
    <col min="1570" max="1570" width="7.5703125" style="1" customWidth="1"/>
    <col min="1571" max="1571" width="0" style="1" hidden="1" customWidth="1"/>
    <col min="1572" max="1573" width="14.28515625" style="1" customWidth="1"/>
    <col min="1574" max="1574" width="20.85546875" style="1" customWidth="1"/>
    <col min="1575" max="1575" width="14.42578125" style="1" customWidth="1"/>
    <col min="1576" max="1576" width="15" style="1" customWidth="1"/>
    <col min="1577" max="1577" width="2.7109375" style="1" customWidth="1"/>
    <col min="1578" max="1578" width="11.7109375" style="1" customWidth="1"/>
    <col min="1579" max="1579" width="11.5703125" style="1" customWidth="1"/>
    <col min="1580" max="1580" width="2.28515625" style="1" customWidth="1"/>
    <col min="1581" max="1581" width="41" style="1" customWidth="1"/>
    <col min="1582" max="1582" width="14.28515625" style="1" customWidth="1"/>
    <col min="1583" max="1584" width="11.5703125" style="1" customWidth="1"/>
    <col min="1585" max="1585" width="21.85546875" style="1" customWidth="1"/>
    <col min="1586" max="1777" width="11.42578125" style="1"/>
    <col min="1778" max="1778" width="21.85546875" style="1" customWidth="1"/>
    <col min="1779" max="1779" width="13.85546875" style="1" customWidth="1"/>
    <col min="1780" max="1780" width="38.7109375" style="1" customWidth="1"/>
    <col min="1781" max="1781" width="3" style="1" bestFit="1" customWidth="1"/>
    <col min="1782" max="1782" width="32.28515625" style="1" customWidth="1"/>
    <col min="1783" max="1783" width="46.28515625" style="1" customWidth="1"/>
    <col min="1784" max="1784" width="19" style="1" customWidth="1"/>
    <col min="1785" max="1785" width="0" style="1" hidden="1" customWidth="1"/>
    <col min="1786" max="1786" width="17.7109375" style="1" customWidth="1"/>
    <col min="1787" max="1787" width="0" style="1" hidden="1" customWidth="1"/>
    <col min="1788" max="1788" width="22.28515625" style="1" customWidth="1"/>
    <col min="1789" max="1789" width="5.28515625" style="1" customWidth="1"/>
    <col min="1790" max="1790" width="36.28515625" style="1" customWidth="1"/>
    <col min="1791" max="1791" width="5.7109375" style="1" customWidth="1"/>
    <col min="1792" max="1792" width="0" style="1" hidden="1" customWidth="1"/>
    <col min="1793" max="1793" width="20.7109375" style="1" customWidth="1"/>
    <col min="1794" max="1794" width="4.85546875" style="1" customWidth="1"/>
    <col min="1795" max="1795" width="0" style="1" hidden="1" customWidth="1"/>
    <col min="1796" max="1796" width="24.7109375" style="1" customWidth="1"/>
    <col min="1797" max="1797" width="12.28515625" style="1" customWidth="1"/>
    <col min="1798" max="1798" width="0" style="1" hidden="1" customWidth="1"/>
    <col min="1799" max="1799" width="3.42578125" style="1" customWidth="1"/>
    <col min="1800" max="1800" width="0" style="1" hidden="1" customWidth="1"/>
    <col min="1801" max="1801" width="17.7109375" style="1" customWidth="1"/>
    <col min="1802" max="1802" width="3.42578125" style="1" customWidth="1"/>
    <col min="1803" max="1803" width="0" style="1" hidden="1" customWidth="1"/>
    <col min="1804" max="1804" width="23.7109375" style="1" customWidth="1"/>
    <col min="1805" max="1805" width="10" style="1" customWidth="1"/>
    <col min="1806" max="1806" width="0" style="1" hidden="1" customWidth="1"/>
    <col min="1807" max="1808" width="14.7109375" style="1" customWidth="1"/>
    <col min="1809" max="1809" width="12.85546875" style="1" customWidth="1"/>
    <col min="1810" max="1810" width="3.28515625" style="1" customWidth="1"/>
    <col min="1811" max="1811" width="30.28515625" style="1" customWidth="1"/>
    <col min="1812" max="1812" width="5" style="1" customWidth="1"/>
    <col min="1813" max="1813" width="0" style="1" hidden="1" customWidth="1"/>
    <col min="1814" max="1814" width="14.28515625" style="1" customWidth="1"/>
    <col min="1815" max="1815" width="5.7109375" style="1" customWidth="1"/>
    <col min="1816" max="1816" width="0" style="1" hidden="1" customWidth="1"/>
    <col min="1817" max="1817" width="17.28515625" style="1" customWidth="1"/>
    <col min="1818" max="1818" width="12.7109375" style="1" customWidth="1"/>
    <col min="1819" max="1819" width="0" style="1" hidden="1" customWidth="1"/>
    <col min="1820" max="1820" width="5.28515625" style="1" customWidth="1"/>
    <col min="1821" max="1821" width="0" style="1" hidden="1" customWidth="1"/>
    <col min="1822" max="1822" width="17" style="1" customWidth="1"/>
    <col min="1823" max="1823" width="6.28515625" style="1" customWidth="1"/>
    <col min="1824" max="1824" width="0" style="1" hidden="1" customWidth="1"/>
    <col min="1825" max="1825" width="14.28515625" style="1" customWidth="1"/>
    <col min="1826" max="1826" width="7.5703125" style="1" customWidth="1"/>
    <col min="1827" max="1827" width="0" style="1" hidden="1" customWidth="1"/>
    <col min="1828" max="1829" width="14.28515625" style="1" customWidth="1"/>
    <col min="1830" max="1830" width="20.85546875" style="1" customWidth="1"/>
    <col min="1831" max="1831" width="14.42578125" style="1" customWidth="1"/>
    <col min="1832" max="1832" width="15" style="1" customWidth="1"/>
    <col min="1833" max="1833" width="2.7109375" style="1" customWidth="1"/>
    <col min="1834" max="1834" width="11.7109375" style="1" customWidth="1"/>
    <col min="1835" max="1835" width="11.5703125" style="1" customWidth="1"/>
    <col min="1836" max="1836" width="2.28515625" style="1" customWidth="1"/>
    <col min="1837" max="1837" width="41" style="1" customWidth="1"/>
    <col min="1838" max="1838" width="14.28515625" style="1" customWidth="1"/>
    <col min="1839" max="1840" width="11.5703125" style="1" customWidth="1"/>
    <col min="1841" max="1841" width="21.85546875" style="1" customWidth="1"/>
    <col min="1842" max="2033" width="11.42578125" style="1"/>
    <col min="2034" max="2034" width="21.85546875" style="1" customWidth="1"/>
    <col min="2035" max="2035" width="13.85546875" style="1" customWidth="1"/>
    <col min="2036" max="2036" width="38.7109375" style="1" customWidth="1"/>
    <col min="2037" max="2037" width="3" style="1" bestFit="1" customWidth="1"/>
    <col min="2038" max="2038" width="32.28515625" style="1" customWidth="1"/>
    <col min="2039" max="2039" width="46.28515625" style="1" customWidth="1"/>
    <col min="2040" max="2040" width="19" style="1" customWidth="1"/>
    <col min="2041" max="2041" width="0" style="1" hidden="1" customWidth="1"/>
    <col min="2042" max="2042" width="17.7109375" style="1" customWidth="1"/>
    <col min="2043" max="2043" width="0" style="1" hidden="1" customWidth="1"/>
    <col min="2044" max="2044" width="22.28515625" style="1" customWidth="1"/>
    <col min="2045" max="2045" width="5.28515625" style="1" customWidth="1"/>
    <col min="2046" max="2046" width="36.28515625" style="1" customWidth="1"/>
    <col min="2047" max="2047" width="5.7109375" style="1" customWidth="1"/>
    <col min="2048" max="2048" width="0" style="1" hidden="1" customWidth="1"/>
    <col min="2049" max="2049" width="20.7109375" style="1" customWidth="1"/>
    <col min="2050" max="2050" width="4.85546875" style="1" customWidth="1"/>
    <col min="2051" max="2051" width="0" style="1" hidden="1" customWidth="1"/>
    <col min="2052" max="2052" width="24.7109375" style="1" customWidth="1"/>
    <col min="2053" max="2053" width="12.28515625" style="1" customWidth="1"/>
    <col min="2054" max="2054" width="0" style="1" hidden="1" customWidth="1"/>
    <col min="2055" max="2055" width="3.42578125" style="1" customWidth="1"/>
    <col min="2056" max="2056" width="0" style="1" hidden="1" customWidth="1"/>
    <col min="2057" max="2057" width="17.7109375" style="1" customWidth="1"/>
    <col min="2058" max="2058" width="3.42578125" style="1" customWidth="1"/>
    <col min="2059" max="2059" width="0" style="1" hidden="1" customWidth="1"/>
    <col min="2060" max="2060" width="23.7109375" style="1" customWidth="1"/>
    <col min="2061" max="2061" width="10" style="1" customWidth="1"/>
    <col min="2062" max="2062" width="0" style="1" hidden="1" customWidth="1"/>
    <col min="2063" max="2064" width="14.7109375" style="1" customWidth="1"/>
    <col min="2065" max="2065" width="12.85546875" style="1" customWidth="1"/>
    <col min="2066" max="2066" width="3.28515625" style="1" customWidth="1"/>
    <col min="2067" max="2067" width="30.28515625" style="1" customWidth="1"/>
    <col min="2068" max="2068" width="5" style="1" customWidth="1"/>
    <col min="2069" max="2069" width="0" style="1" hidden="1" customWidth="1"/>
    <col min="2070" max="2070" width="14.28515625" style="1" customWidth="1"/>
    <col min="2071" max="2071" width="5.7109375" style="1" customWidth="1"/>
    <col min="2072" max="2072" width="0" style="1" hidden="1" customWidth="1"/>
    <col min="2073" max="2073" width="17.28515625" style="1" customWidth="1"/>
    <col min="2074" max="2074" width="12.7109375" style="1" customWidth="1"/>
    <col min="2075" max="2075" width="0" style="1" hidden="1" customWidth="1"/>
    <col min="2076" max="2076" width="5.28515625" style="1" customWidth="1"/>
    <col min="2077" max="2077" width="0" style="1" hidden="1" customWidth="1"/>
    <col min="2078" max="2078" width="17" style="1" customWidth="1"/>
    <col min="2079" max="2079" width="6.28515625" style="1" customWidth="1"/>
    <col min="2080" max="2080" width="0" style="1" hidden="1" customWidth="1"/>
    <col min="2081" max="2081" width="14.28515625" style="1" customWidth="1"/>
    <col min="2082" max="2082" width="7.5703125" style="1" customWidth="1"/>
    <col min="2083" max="2083" width="0" style="1" hidden="1" customWidth="1"/>
    <col min="2084" max="2085" width="14.28515625" style="1" customWidth="1"/>
    <col min="2086" max="2086" width="20.85546875" style="1" customWidth="1"/>
    <col min="2087" max="2087" width="14.42578125" style="1" customWidth="1"/>
    <col min="2088" max="2088" width="15" style="1" customWidth="1"/>
    <col min="2089" max="2089" width="2.7109375" style="1" customWidth="1"/>
    <col min="2090" max="2090" width="11.7109375" style="1" customWidth="1"/>
    <col min="2091" max="2091" width="11.5703125" style="1" customWidth="1"/>
    <col min="2092" max="2092" width="2.28515625" style="1" customWidth="1"/>
    <col min="2093" max="2093" width="41" style="1" customWidth="1"/>
    <col min="2094" max="2094" width="14.28515625" style="1" customWidth="1"/>
    <col min="2095" max="2096" width="11.5703125" style="1" customWidth="1"/>
    <col min="2097" max="2097" width="21.85546875" style="1" customWidth="1"/>
    <col min="2098" max="2289" width="11.42578125" style="1"/>
    <col min="2290" max="2290" width="21.85546875" style="1" customWidth="1"/>
    <col min="2291" max="2291" width="13.85546875" style="1" customWidth="1"/>
    <col min="2292" max="2292" width="38.7109375" style="1" customWidth="1"/>
    <col min="2293" max="2293" width="3" style="1" bestFit="1" customWidth="1"/>
    <col min="2294" max="2294" width="32.28515625" style="1" customWidth="1"/>
    <col min="2295" max="2295" width="46.28515625" style="1" customWidth="1"/>
    <col min="2296" max="2296" width="19" style="1" customWidth="1"/>
    <col min="2297" max="2297" width="0" style="1" hidden="1" customWidth="1"/>
    <col min="2298" max="2298" width="17.7109375" style="1" customWidth="1"/>
    <col min="2299" max="2299" width="0" style="1" hidden="1" customWidth="1"/>
    <col min="2300" max="2300" width="22.28515625" style="1" customWidth="1"/>
    <col min="2301" max="2301" width="5.28515625" style="1" customWidth="1"/>
    <col min="2302" max="2302" width="36.28515625" style="1" customWidth="1"/>
    <col min="2303" max="2303" width="5.7109375" style="1" customWidth="1"/>
    <col min="2304" max="2304" width="0" style="1" hidden="1" customWidth="1"/>
    <col min="2305" max="2305" width="20.7109375" style="1" customWidth="1"/>
    <col min="2306" max="2306" width="4.85546875" style="1" customWidth="1"/>
    <col min="2307" max="2307" width="0" style="1" hidden="1" customWidth="1"/>
    <col min="2308" max="2308" width="24.7109375" style="1" customWidth="1"/>
    <col min="2309" max="2309" width="12.28515625" style="1" customWidth="1"/>
    <col min="2310" max="2310" width="0" style="1" hidden="1" customWidth="1"/>
    <col min="2311" max="2311" width="3.42578125" style="1" customWidth="1"/>
    <col min="2312" max="2312" width="0" style="1" hidden="1" customWidth="1"/>
    <col min="2313" max="2313" width="17.7109375" style="1" customWidth="1"/>
    <col min="2314" max="2314" width="3.42578125" style="1" customWidth="1"/>
    <col min="2315" max="2315" width="0" style="1" hidden="1" customWidth="1"/>
    <col min="2316" max="2316" width="23.7109375" style="1" customWidth="1"/>
    <col min="2317" max="2317" width="10" style="1" customWidth="1"/>
    <col min="2318" max="2318" width="0" style="1" hidden="1" customWidth="1"/>
    <col min="2319" max="2320" width="14.7109375" style="1" customWidth="1"/>
    <col min="2321" max="2321" width="12.85546875" style="1" customWidth="1"/>
    <col min="2322" max="2322" width="3.28515625" style="1" customWidth="1"/>
    <col min="2323" max="2323" width="30.28515625" style="1" customWidth="1"/>
    <col min="2324" max="2324" width="5" style="1" customWidth="1"/>
    <col min="2325" max="2325" width="0" style="1" hidden="1" customWidth="1"/>
    <col min="2326" max="2326" width="14.28515625" style="1" customWidth="1"/>
    <col min="2327" max="2327" width="5.7109375" style="1" customWidth="1"/>
    <col min="2328" max="2328" width="0" style="1" hidden="1" customWidth="1"/>
    <col min="2329" max="2329" width="17.28515625" style="1" customWidth="1"/>
    <col min="2330" max="2330" width="12.7109375" style="1" customWidth="1"/>
    <col min="2331" max="2331" width="0" style="1" hidden="1" customWidth="1"/>
    <col min="2332" max="2332" width="5.28515625" style="1" customWidth="1"/>
    <col min="2333" max="2333" width="0" style="1" hidden="1" customWidth="1"/>
    <col min="2334" max="2334" width="17" style="1" customWidth="1"/>
    <col min="2335" max="2335" width="6.28515625" style="1" customWidth="1"/>
    <col min="2336" max="2336" width="0" style="1" hidden="1" customWidth="1"/>
    <col min="2337" max="2337" width="14.28515625" style="1" customWidth="1"/>
    <col min="2338" max="2338" width="7.5703125" style="1" customWidth="1"/>
    <col min="2339" max="2339" width="0" style="1" hidden="1" customWidth="1"/>
    <col min="2340" max="2341" width="14.28515625" style="1" customWidth="1"/>
    <col min="2342" max="2342" width="20.85546875" style="1" customWidth="1"/>
    <col min="2343" max="2343" width="14.42578125" style="1" customWidth="1"/>
    <col min="2344" max="2344" width="15" style="1" customWidth="1"/>
    <col min="2345" max="2345" width="2.7109375" style="1" customWidth="1"/>
    <col min="2346" max="2346" width="11.7109375" style="1" customWidth="1"/>
    <col min="2347" max="2347" width="11.5703125" style="1" customWidth="1"/>
    <col min="2348" max="2348" width="2.28515625" style="1" customWidth="1"/>
    <col min="2349" max="2349" width="41" style="1" customWidth="1"/>
    <col min="2350" max="2350" width="14.28515625" style="1" customWidth="1"/>
    <col min="2351" max="2352" width="11.5703125" style="1" customWidth="1"/>
    <col min="2353" max="2353" width="21.85546875" style="1" customWidth="1"/>
    <col min="2354" max="2545" width="11.42578125" style="1"/>
    <col min="2546" max="2546" width="21.85546875" style="1" customWidth="1"/>
    <col min="2547" max="2547" width="13.85546875" style="1" customWidth="1"/>
    <col min="2548" max="2548" width="38.7109375" style="1" customWidth="1"/>
    <col min="2549" max="2549" width="3" style="1" bestFit="1" customWidth="1"/>
    <col min="2550" max="2550" width="32.28515625" style="1" customWidth="1"/>
    <col min="2551" max="2551" width="46.28515625" style="1" customWidth="1"/>
    <col min="2552" max="2552" width="19" style="1" customWidth="1"/>
    <col min="2553" max="2553" width="0" style="1" hidden="1" customWidth="1"/>
    <col min="2554" max="2554" width="17.7109375" style="1" customWidth="1"/>
    <col min="2555" max="2555" width="0" style="1" hidden="1" customWidth="1"/>
    <col min="2556" max="2556" width="22.28515625" style="1" customWidth="1"/>
    <col min="2557" max="2557" width="5.28515625" style="1" customWidth="1"/>
    <col min="2558" max="2558" width="36.28515625" style="1" customWidth="1"/>
    <col min="2559" max="2559" width="5.7109375" style="1" customWidth="1"/>
    <col min="2560" max="2560" width="0" style="1" hidden="1" customWidth="1"/>
    <col min="2561" max="2561" width="20.7109375" style="1" customWidth="1"/>
    <col min="2562" max="2562" width="4.85546875" style="1" customWidth="1"/>
    <col min="2563" max="2563" width="0" style="1" hidden="1" customWidth="1"/>
    <col min="2564" max="2564" width="24.7109375" style="1" customWidth="1"/>
    <col min="2565" max="2565" width="12.28515625" style="1" customWidth="1"/>
    <col min="2566" max="2566" width="0" style="1" hidden="1" customWidth="1"/>
    <col min="2567" max="2567" width="3.42578125" style="1" customWidth="1"/>
    <col min="2568" max="2568" width="0" style="1" hidden="1" customWidth="1"/>
    <col min="2569" max="2569" width="17.7109375" style="1" customWidth="1"/>
    <col min="2570" max="2570" width="3.42578125" style="1" customWidth="1"/>
    <col min="2571" max="2571" width="0" style="1" hidden="1" customWidth="1"/>
    <col min="2572" max="2572" width="23.7109375" style="1" customWidth="1"/>
    <col min="2573" max="2573" width="10" style="1" customWidth="1"/>
    <col min="2574" max="2574" width="0" style="1" hidden="1" customWidth="1"/>
    <col min="2575" max="2576" width="14.7109375" style="1" customWidth="1"/>
    <col min="2577" max="2577" width="12.85546875" style="1" customWidth="1"/>
    <col min="2578" max="2578" width="3.28515625" style="1" customWidth="1"/>
    <col min="2579" max="2579" width="30.28515625" style="1" customWidth="1"/>
    <col min="2580" max="2580" width="5" style="1" customWidth="1"/>
    <col min="2581" max="2581" width="0" style="1" hidden="1" customWidth="1"/>
    <col min="2582" max="2582" width="14.28515625" style="1" customWidth="1"/>
    <col min="2583" max="2583" width="5.7109375" style="1" customWidth="1"/>
    <col min="2584" max="2584" width="0" style="1" hidden="1" customWidth="1"/>
    <col min="2585" max="2585" width="17.28515625" style="1" customWidth="1"/>
    <col min="2586" max="2586" width="12.7109375" style="1" customWidth="1"/>
    <col min="2587" max="2587" width="0" style="1" hidden="1" customWidth="1"/>
    <col min="2588" max="2588" width="5.28515625" style="1" customWidth="1"/>
    <col min="2589" max="2589" width="0" style="1" hidden="1" customWidth="1"/>
    <col min="2590" max="2590" width="17" style="1" customWidth="1"/>
    <col min="2591" max="2591" width="6.28515625" style="1" customWidth="1"/>
    <col min="2592" max="2592" width="0" style="1" hidden="1" customWidth="1"/>
    <col min="2593" max="2593" width="14.28515625" style="1" customWidth="1"/>
    <col min="2594" max="2594" width="7.5703125" style="1" customWidth="1"/>
    <col min="2595" max="2595" width="0" style="1" hidden="1" customWidth="1"/>
    <col min="2596" max="2597" width="14.28515625" style="1" customWidth="1"/>
    <col min="2598" max="2598" width="20.85546875" style="1" customWidth="1"/>
    <col min="2599" max="2599" width="14.42578125" style="1" customWidth="1"/>
    <col min="2600" max="2600" width="15" style="1" customWidth="1"/>
    <col min="2601" max="2601" width="2.7109375" style="1" customWidth="1"/>
    <col min="2602" max="2602" width="11.7109375" style="1" customWidth="1"/>
    <col min="2603" max="2603" width="11.5703125" style="1" customWidth="1"/>
    <col min="2604" max="2604" width="2.28515625" style="1" customWidth="1"/>
    <col min="2605" max="2605" width="41" style="1" customWidth="1"/>
    <col min="2606" max="2606" width="14.28515625" style="1" customWidth="1"/>
    <col min="2607" max="2608" width="11.5703125" style="1" customWidth="1"/>
    <col min="2609" max="2609" width="21.85546875" style="1" customWidth="1"/>
    <col min="2610" max="2801" width="11.42578125" style="1"/>
    <col min="2802" max="2802" width="21.85546875" style="1" customWidth="1"/>
    <col min="2803" max="2803" width="13.85546875" style="1" customWidth="1"/>
    <col min="2804" max="2804" width="38.7109375" style="1" customWidth="1"/>
    <col min="2805" max="2805" width="3" style="1" bestFit="1" customWidth="1"/>
    <col min="2806" max="2806" width="32.28515625" style="1" customWidth="1"/>
    <col min="2807" max="2807" width="46.28515625" style="1" customWidth="1"/>
    <col min="2808" max="2808" width="19" style="1" customWidth="1"/>
    <col min="2809" max="2809" width="0" style="1" hidden="1" customWidth="1"/>
    <col min="2810" max="2810" width="17.7109375" style="1" customWidth="1"/>
    <col min="2811" max="2811" width="0" style="1" hidden="1" customWidth="1"/>
    <col min="2812" max="2812" width="22.28515625" style="1" customWidth="1"/>
    <col min="2813" max="2813" width="5.28515625" style="1" customWidth="1"/>
    <col min="2814" max="2814" width="36.28515625" style="1" customWidth="1"/>
    <col min="2815" max="2815" width="5.7109375" style="1" customWidth="1"/>
    <col min="2816" max="2816" width="0" style="1" hidden="1" customWidth="1"/>
    <col min="2817" max="2817" width="20.7109375" style="1" customWidth="1"/>
    <col min="2818" max="2818" width="4.85546875" style="1" customWidth="1"/>
    <col min="2819" max="2819" width="0" style="1" hidden="1" customWidth="1"/>
    <col min="2820" max="2820" width="24.7109375" style="1" customWidth="1"/>
    <col min="2821" max="2821" width="12.28515625" style="1" customWidth="1"/>
    <col min="2822" max="2822" width="0" style="1" hidden="1" customWidth="1"/>
    <col min="2823" max="2823" width="3.42578125" style="1" customWidth="1"/>
    <col min="2824" max="2824" width="0" style="1" hidden="1" customWidth="1"/>
    <col min="2825" max="2825" width="17.7109375" style="1" customWidth="1"/>
    <col min="2826" max="2826" width="3.42578125" style="1" customWidth="1"/>
    <col min="2827" max="2827" width="0" style="1" hidden="1" customWidth="1"/>
    <col min="2828" max="2828" width="23.7109375" style="1" customWidth="1"/>
    <col min="2829" max="2829" width="10" style="1" customWidth="1"/>
    <col min="2830" max="2830" width="0" style="1" hidden="1" customWidth="1"/>
    <col min="2831" max="2832" width="14.7109375" style="1" customWidth="1"/>
    <col min="2833" max="2833" width="12.85546875" style="1" customWidth="1"/>
    <col min="2834" max="2834" width="3.28515625" style="1" customWidth="1"/>
    <col min="2835" max="2835" width="30.28515625" style="1" customWidth="1"/>
    <col min="2836" max="2836" width="5" style="1" customWidth="1"/>
    <col min="2837" max="2837" width="0" style="1" hidden="1" customWidth="1"/>
    <col min="2838" max="2838" width="14.28515625" style="1" customWidth="1"/>
    <col min="2839" max="2839" width="5.7109375" style="1" customWidth="1"/>
    <col min="2840" max="2840" width="0" style="1" hidden="1" customWidth="1"/>
    <col min="2841" max="2841" width="17.28515625" style="1" customWidth="1"/>
    <col min="2842" max="2842" width="12.7109375" style="1" customWidth="1"/>
    <col min="2843" max="2843" width="0" style="1" hidden="1" customWidth="1"/>
    <col min="2844" max="2844" width="5.28515625" style="1" customWidth="1"/>
    <col min="2845" max="2845" width="0" style="1" hidden="1" customWidth="1"/>
    <col min="2846" max="2846" width="17" style="1" customWidth="1"/>
    <col min="2847" max="2847" width="6.28515625" style="1" customWidth="1"/>
    <col min="2848" max="2848" width="0" style="1" hidden="1" customWidth="1"/>
    <col min="2849" max="2849" width="14.28515625" style="1" customWidth="1"/>
    <col min="2850" max="2850" width="7.5703125" style="1" customWidth="1"/>
    <col min="2851" max="2851" width="0" style="1" hidden="1" customWidth="1"/>
    <col min="2852" max="2853" width="14.28515625" style="1" customWidth="1"/>
    <col min="2854" max="2854" width="20.85546875" style="1" customWidth="1"/>
    <col min="2855" max="2855" width="14.42578125" style="1" customWidth="1"/>
    <col min="2856" max="2856" width="15" style="1" customWidth="1"/>
    <col min="2857" max="2857" width="2.7109375" style="1" customWidth="1"/>
    <col min="2858" max="2858" width="11.7109375" style="1" customWidth="1"/>
    <col min="2859" max="2859" width="11.5703125" style="1" customWidth="1"/>
    <col min="2860" max="2860" width="2.28515625" style="1" customWidth="1"/>
    <col min="2861" max="2861" width="41" style="1" customWidth="1"/>
    <col min="2862" max="2862" width="14.28515625" style="1" customWidth="1"/>
    <col min="2863" max="2864" width="11.5703125" style="1" customWidth="1"/>
    <col min="2865" max="2865" width="21.85546875" style="1" customWidth="1"/>
    <col min="2866" max="3057" width="11.42578125" style="1"/>
    <col min="3058" max="3058" width="21.85546875" style="1" customWidth="1"/>
    <col min="3059" max="3059" width="13.85546875" style="1" customWidth="1"/>
    <col min="3060" max="3060" width="38.7109375" style="1" customWidth="1"/>
    <col min="3061" max="3061" width="3" style="1" bestFit="1" customWidth="1"/>
    <col min="3062" max="3062" width="32.28515625" style="1" customWidth="1"/>
    <col min="3063" max="3063" width="46.28515625" style="1" customWidth="1"/>
    <col min="3064" max="3064" width="19" style="1" customWidth="1"/>
    <col min="3065" max="3065" width="0" style="1" hidden="1" customWidth="1"/>
    <col min="3066" max="3066" width="17.7109375" style="1" customWidth="1"/>
    <col min="3067" max="3067" width="0" style="1" hidden="1" customWidth="1"/>
    <col min="3068" max="3068" width="22.28515625" style="1" customWidth="1"/>
    <col min="3069" max="3069" width="5.28515625" style="1" customWidth="1"/>
    <col min="3070" max="3070" width="36.28515625" style="1" customWidth="1"/>
    <col min="3071" max="3071" width="5.7109375" style="1" customWidth="1"/>
    <col min="3072" max="3072" width="0" style="1" hidden="1" customWidth="1"/>
    <col min="3073" max="3073" width="20.7109375" style="1" customWidth="1"/>
    <col min="3074" max="3074" width="4.85546875" style="1" customWidth="1"/>
    <col min="3075" max="3075" width="0" style="1" hidden="1" customWidth="1"/>
    <col min="3076" max="3076" width="24.7109375" style="1" customWidth="1"/>
    <col min="3077" max="3077" width="12.28515625" style="1" customWidth="1"/>
    <col min="3078" max="3078" width="0" style="1" hidden="1" customWidth="1"/>
    <col min="3079" max="3079" width="3.42578125" style="1" customWidth="1"/>
    <col min="3080" max="3080" width="0" style="1" hidden="1" customWidth="1"/>
    <col min="3081" max="3081" width="17.7109375" style="1" customWidth="1"/>
    <col min="3082" max="3082" width="3.42578125" style="1" customWidth="1"/>
    <col min="3083" max="3083" width="0" style="1" hidden="1" customWidth="1"/>
    <col min="3084" max="3084" width="23.7109375" style="1" customWidth="1"/>
    <col min="3085" max="3085" width="10" style="1" customWidth="1"/>
    <col min="3086" max="3086" width="0" style="1" hidden="1" customWidth="1"/>
    <col min="3087" max="3088" width="14.7109375" style="1" customWidth="1"/>
    <col min="3089" max="3089" width="12.85546875" style="1" customWidth="1"/>
    <col min="3090" max="3090" width="3.28515625" style="1" customWidth="1"/>
    <col min="3091" max="3091" width="30.28515625" style="1" customWidth="1"/>
    <col min="3092" max="3092" width="5" style="1" customWidth="1"/>
    <col min="3093" max="3093" width="0" style="1" hidden="1" customWidth="1"/>
    <col min="3094" max="3094" width="14.28515625" style="1" customWidth="1"/>
    <col min="3095" max="3095" width="5.7109375" style="1" customWidth="1"/>
    <col min="3096" max="3096" width="0" style="1" hidden="1" customWidth="1"/>
    <col min="3097" max="3097" width="17.28515625" style="1" customWidth="1"/>
    <col min="3098" max="3098" width="12.7109375" style="1" customWidth="1"/>
    <col min="3099" max="3099" width="0" style="1" hidden="1" customWidth="1"/>
    <col min="3100" max="3100" width="5.28515625" style="1" customWidth="1"/>
    <col min="3101" max="3101" width="0" style="1" hidden="1" customWidth="1"/>
    <col min="3102" max="3102" width="17" style="1" customWidth="1"/>
    <col min="3103" max="3103" width="6.28515625" style="1" customWidth="1"/>
    <col min="3104" max="3104" width="0" style="1" hidden="1" customWidth="1"/>
    <col min="3105" max="3105" width="14.28515625" style="1" customWidth="1"/>
    <col min="3106" max="3106" width="7.5703125" style="1" customWidth="1"/>
    <col min="3107" max="3107" width="0" style="1" hidden="1" customWidth="1"/>
    <col min="3108" max="3109" width="14.28515625" style="1" customWidth="1"/>
    <col min="3110" max="3110" width="20.85546875" style="1" customWidth="1"/>
    <col min="3111" max="3111" width="14.42578125" style="1" customWidth="1"/>
    <col min="3112" max="3112" width="15" style="1" customWidth="1"/>
    <col min="3113" max="3113" width="2.7109375" style="1" customWidth="1"/>
    <col min="3114" max="3114" width="11.7109375" style="1" customWidth="1"/>
    <col min="3115" max="3115" width="11.5703125" style="1" customWidth="1"/>
    <col min="3116" max="3116" width="2.28515625" style="1" customWidth="1"/>
    <col min="3117" max="3117" width="41" style="1" customWidth="1"/>
    <col min="3118" max="3118" width="14.28515625" style="1" customWidth="1"/>
    <col min="3119" max="3120" width="11.5703125" style="1" customWidth="1"/>
    <col min="3121" max="3121" width="21.85546875" style="1" customWidth="1"/>
    <col min="3122" max="3313" width="11.42578125" style="1"/>
    <col min="3314" max="3314" width="21.85546875" style="1" customWidth="1"/>
    <col min="3315" max="3315" width="13.85546875" style="1" customWidth="1"/>
    <col min="3316" max="3316" width="38.7109375" style="1" customWidth="1"/>
    <col min="3317" max="3317" width="3" style="1" bestFit="1" customWidth="1"/>
    <col min="3318" max="3318" width="32.28515625" style="1" customWidth="1"/>
    <col min="3319" max="3319" width="46.28515625" style="1" customWidth="1"/>
    <col min="3320" max="3320" width="19" style="1" customWidth="1"/>
    <col min="3321" max="3321" width="0" style="1" hidden="1" customWidth="1"/>
    <col min="3322" max="3322" width="17.7109375" style="1" customWidth="1"/>
    <col min="3323" max="3323" width="0" style="1" hidden="1" customWidth="1"/>
    <col min="3324" max="3324" width="22.28515625" style="1" customWidth="1"/>
    <col min="3325" max="3325" width="5.28515625" style="1" customWidth="1"/>
    <col min="3326" max="3326" width="36.28515625" style="1" customWidth="1"/>
    <col min="3327" max="3327" width="5.7109375" style="1" customWidth="1"/>
    <col min="3328" max="3328" width="0" style="1" hidden="1" customWidth="1"/>
    <col min="3329" max="3329" width="20.7109375" style="1" customWidth="1"/>
    <col min="3330" max="3330" width="4.85546875" style="1" customWidth="1"/>
    <col min="3331" max="3331" width="0" style="1" hidden="1" customWidth="1"/>
    <col min="3332" max="3332" width="24.7109375" style="1" customWidth="1"/>
    <col min="3333" max="3333" width="12.28515625" style="1" customWidth="1"/>
    <col min="3334" max="3334" width="0" style="1" hidden="1" customWidth="1"/>
    <col min="3335" max="3335" width="3.42578125" style="1" customWidth="1"/>
    <col min="3336" max="3336" width="0" style="1" hidden="1" customWidth="1"/>
    <col min="3337" max="3337" width="17.7109375" style="1" customWidth="1"/>
    <col min="3338" max="3338" width="3.42578125" style="1" customWidth="1"/>
    <col min="3339" max="3339" width="0" style="1" hidden="1" customWidth="1"/>
    <col min="3340" max="3340" width="23.7109375" style="1" customWidth="1"/>
    <col min="3341" max="3341" width="10" style="1" customWidth="1"/>
    <col min="3342" max="3342" width="0" style="1" hidden="1" customWidth="1"/>
    <col min="3343" max="3344" width="14.7109375" style="1" customWidth="1"/>
    <col min="3345" max="3345" width="12.85546875" style="1" customWidth="1"/>
    <col min="3346" max="3346" width="3.28515625" style="1" customWidth="1"/>
    <col min="3347" max="3347" width="30.28515625" style="1" customWidth="1"/>
    <col min="3348" max="3348" width="5" style="1" customWidth="1"/>
    <col min="3349" max="3349" width="0" style="1" hidden="1" customWidth="1"/>
    <col min="3350" max="3350" width="14.28515625" style="1" customWidth="1"/>
    <col min="3351" max="3351" width="5.7109375" style="1" customWidth="1"/>
    <col min="3352" max="3352" width="0" style="1" hidden="1" customWidth="1"/>
    <col min="3353" max="3353" width="17.28515625" style="1" customWidth="1"/>
    <col min="3354" max="3354" width="12.7109375" style="1" customWidth="1"/>
    <col min="3355" max="3355" width="0" style="1" hidden="1" customWidth="1"/>
    <col min="3356" max="3356" width="5.28515625" style="1" customWidth="1"/>
    <col min="3357" max="3357" width="0" style="1" hidden="1" customWidth="1"/>
    <col min="3358" max="3358" width="17" style="1" customWidth="1"/>
    <col min="3359" max="3359" width="6.28515625" style="1" customWidth="1"/>
    <col min="3360" max="3360" width="0" style="1" hidden="1" customWidth="1"/>
    <col min="3361" max="3361" width="14.28515625" style="1" customWidth="1"/>
    <col min="3362" max="3362" width="7.5703125" style="1" customWidth="1"/>
    <col min="3363" max="3363" width="0" style="1" hidden="1" customWidth="1"/>
    <col min="3364" max="3365" width="14.28515625" style="1" customWidth="1"/>
    <col min="3366" max="3366" width="20.85546875" style="1" customWidth="1"/>
    <col min="3367" max="3367" width="14.42578125" style="1" customWidth="1"/>
    <col min="3368" max="3368" width="15" style="1" customWidth="1"/>
    <col min="3369" max="3369" width="2.7109375" style="1" customWidth="1"/>
    <col min="3370" max="3370" width="11.7109375" style="1" customWidth="1"/>
    <col min="3371" max="3371" width="11.5703125" style="1" customWidth="1"/>
    <col min="3372" max="3372" width="2.28515625" style="1" customWidth="1"/>
    <col min="3373" max="3373" width="41" style="1" customWidth="1"/>
    <col min="3374" max="3374" width="14.28515625" style="1" customWidth="1"/>
    <col min="3375" max="3376" width="11.5703125" style="1" customWidth="1"/>
    <col min="3377" max="3377" width="21.85546875" style="1" customWidth="1"/>
    <col min="3378" max="3569" width="11.42578125" style="1"/>
    <col min="3570" max="3570" width="21.85546875" style="1" customWidth="1"/>
    <col min="3571" max="3571" width="13.85546875" style="1" customWidth="1"/>
    <col min="3572" max="3572" width="38.7109375" style="1" customWidth="1"/>
    <col min="3573" max="3573" width="3" style="1" bestFit="1" customWidth="1"/>
    <col min="3574" max="3574" width="32.28515625" style="1" customWidth="1"/>
    <col min="3575" max="3575" width="46.28515625" style="1" customWidth="1"/>
    <col min="3576" max="3576" width="19" style="1" customWidth="1"/>
    <col min="3577" max="3577" width="0" style="1" hidden="1" customWidth="1"/>
    <col min="3578" max="3578" width="17.7109375" style="1" customWidth="1"/>
    <col min="3579" max="3579" width="0" style="1" hidden="1" customWidth="1"/>
    <col min="3580" max="3580" width="22.28515625" style="1" customWidth="1"/>
    <col min="3581" max="3581" width="5.28515625" style="1" customWidth="1"/>
    <col min="3582" max="3582" width="36.28515625" style="1" customWidth="1"/>
    <col min="3583" max="3583" width="5.7109375" style="1" customWidth="1"/>
    <col min="3584" max="3584" width="0" style="1" hidden="1" customWidth="1"/>
    <col min="3585" max="3585" width="20.7109375" style="1" customWidth="1"/>
    <col min="3586" max="3586" width="4.85546875" style="1" customWidth="1"/>
    <col min="3587" max="3587" width="0" style="1" hidden="1" customWidth="1"/>
    <col min="3588" max="3588" width="24.7109375" style="1" customWidth="1"/>
    <col min="3589" max="3589" width="12.28515625" style="1" customWidth="1"/>
    <col min="3590" max="3590" width="0" style="1" hidden="1" customWidth="1"/>
    <col min="3591" max="3591" width="3.42578125" style="1" customWidth="1"/>
    <col min="3592" max="3592" width="0" style="1" hidden="1" customWidth="1"/>
    <col min="3593" max="3593" width="17.7109375" style="1" customWidth="1"/>
    <col min="3594" max="3594" width="3.42578125" style="1" customWidth="1"/>
    <col min="3595" max="3595" width="0" style="1" hidden="1" customWidth="1"/>
    <col min="3596" max="3596" width="23.7109375" style="1" customWidth="1"/>
    <col min="3597" max="3597" width="10" style="1" customWidth="1"/>
    <col min="3598" max="3598" width="0" style="1" hidden="1" customWidth="1"/>
    <col min="3599" max="3600" width="14.7109375" style="1" customWidth="1"/>
    <col min="3601" max="3601" width="12.85546875" style="1" customWidth="1"/>
    <col min="3602" max="3602" width="3.28515625" style="1" customWidth="1"/>
    <col min="3603" max="3603" width="30.28515625" style="1" customWidth="1"/>
    <col min="3604" max="3604" width="5" style="1" customWidth="1"/>
    <col min="3605" max="3605" width="0" style="1" hidden="1" customWidth="1"/>
    <col min="3606" max="3606" width="14.28515625" style="1" customWidth="1"/>
    <col min="3607" max="3607" width="5.7109375" style="1" customWidth="1"/>
    <col min="3608" max="3608" width="0" style="1" hidden="1" customWidth="1"/>
    <col min="3609" max="3609" width="17.28515625" style="1" customWidth="1"/>
    <col min="3610" max="3610" width="12.7109375" style="1" customWidth="1"/>
    <col min="3611" max="3611" width="0" style="1" hidden="1" customWidth="1"/>
    <col min="3612" max="3612" width="5.28515625" style="1" customWidth="1"/>
    <col min="3613" max="3613" width="0" style="1" hidden="1" customWidth="1"/>
    <col min="3614" max="3614" width="17" style="1" customWidth="1"/>
    <col min="3615" max="3615" width="6.28515625" style="1" customWidth="1"/>
    <col min="3616" max="3616" width="0" style="1" hidden="1" customWidth="1"/>
    <col min="3617" max="3617" width="14.28515625" style="1" customWidth="1"/>
    <col min="3618" max="3618" width="7.5703125" style="1" customWidth="1"/>
    <col min="3619" max="3619" width="0" style="1" hidden="1" customWidth="1"/>
    <col min="3620" max="3621" width="14.28515625" style="1" customWidth="1"/>
    <col min="3622" max="3622" width="20.85546875" style="1" customWidth="1"/>
    <col min="3623" max="3623" width="14.42578125" style="1" customWidth="1"/>
    <col min="3624" max="3624" width="15" style="1" customWidth="1"/>
    <col min="3625" max="3625" width="2.7109375" style="1" customWidth="1"/>
    <col min="3626" max="3626" width="11.7109375" style="1" customWidth="1"/>
    <col min="3627" max="3627" width="11.5703125" style="1" customWidth="1"/>
    <col min="3628" max="3628" width="2.28515625" style="1" customWidth="1"/>
    <col min="3629" max="3629" width="41" style="1" customWidth="1"/>
    <col min="3630" max="3630" width="14.28515625" style="1" customWidth="1"/>
    <col min="3631" max="3632" width="11.5703125" style="1" customWidth="1"/>
    <col min="3633" max="3633" width="21.85546875" style="1" customWidth="1"/>
    <col min="3634" max="3825" width="11.42578125" style="1"/>
    <col min="3826" max="3826" width="21.85546875" style="1" customWidth="1"/>
    <col min="3827" max="3827" width="13.85546875" style="1" customWidth="1"/>
    <col min="3828" max="3828" width="38.7109375" style="1" customWidth="1"/>
    <col min="3829" max="3829" width="3" style="1" bestFit="1" customWidth="1"/>
    <col min="3830" max="3830" width="32.28515625" style="1" customWidth="1"/>
    <col min="3831" max="3831" width="46.28515625" style="1" customWidth="1"/>
    <col min="3832" max="3832" width="19" style="1" customWidth="1"/>
    <col min="3833" max="3833" width="0" style="1" hidden="1" customWidth="1"/>
    <col min="3834" max="3834" width="17.7109375" style="1" customWidth="1"/>
    <col min="3835" max="3835" width="0" style="1" hidden="1" customWidth="1"/>
    <col min="3836" max="3836" width="22.28515625" style="1" customWidth="1"/>
    <col min="3837" max="3837" width="5.28515625" style="1" customWidth="1"/>
    <col min="3838" max="3838" width="36.28515625" style="1" customWidth="1"/>
    <col min="3839" max="3839" width="5.7109375" style="1" customWidth="1"/>
    <col min="3840" max="3840" width="0" style="1" hidden="1" customWidth="1"/>
    <col min="3841" max="3841" width="20.7109375" style="1" customWidth="1"/>
    <col min="3842" max="3842" width="4.85546875" style="1" customWidth="1"/>
    <col min="3843" max="3843" width="0" style="1" hidden="1" customWidth="1"/>
    <col min="3844" max="3844" width="24.7109375" style="1" customWidth="1"/>
    <col min="3845" max="3845" width="12.28515625" style="1" customWidth="1"/>
    <col min="3846" max="3846" width="0" style="1" hidden="1" customWidth="1"/>
    <col min="3847" max="3847" width="3.42578125" style="1" customWidth="1"/>
    <col min="3848" max="3848" width="0" style="1" hidden="1" customWidth="1"/>
    <col min="3849" max="3849" width="17.7109375" style="1" customWidth="1"/>
    <col min="3850" max="3850" width="3.42578125" style="1" customWidth="1"/>
    <col min="3851" max="3851" width="0" style="1" hidden="1" customWidth="1"/>
    <col min="3852" max="3852" width="23.7109375" style="1" customWidth="1"/>
    <col min="3853" max="3853" width="10" style="1" customWidth="1"/>
    <col min="3854" max="3854" width="0" style="1" hidden="1" customWidth="1"/>
    <col min="3855" max="3856" width="14.7109375" style="1" customWidth="1"/>
    <col min="3857" max="3857" width="12.85546875" style="1" customWidth="1"/>
    <col min="3858" max="3858" width="3.28515625" style="1" customWidth="1"/>
    <col min="3859" max="3859" width="30.28515625" style="1" customWidth="1"/>
    <col min="3860" max="3860" width="5" style="1" customWidth="1"/>
    <col min="3861" max="3861" width="0" style="1" hidden="1" customWidth="1"/>
    <col min="3862" max="3862" width="14.28515625" style="1" customWidth="1"/>
    <col min="3863" max="3863" width="5.7109375" style="1" customWidth="1"/>
    <col min="3864" max="3864" width="0" style="1" hidden="1" customWidth="1"/>
    <col min="3865" max="3865" width="17.28515625" style="1" customWidth="1"/>
    <col min="3866" max="3866" width="12.7109375" style="1" customWidth="1"/>
    <col min="3867" max="3867" width="0" style="1" hidden="1" customWidth="1"/>
    <col min="3868" max="3868" width="5.28515625" style="1" customWidth="1"/>
    <col min="3869" max="3869" width="0" style="1" hidden="1" customWidth="1"/>
    <col min="3870" max="3870" width="17" style="1" customWidth="1"/>
    <col min="3871" max="3871" width="6.28515625" style="1" customWidth="1"/>
    <col min="3872" max="3872" width="0" style="1" hidden="1" customWidth="1"/>
    <col min="3873" max="3873" width="14.28515625" style="1" customWidth="1"/>
    <col min="3874" max="3874" width="7.5703125" style="1" customWidth="1"/>
    <col min="3875" max="3875" width="0" style="1" hidden="1" customWidth="1"/>
    <col min="3876" max="3877" width="14.28515625" style="1" customWidth="1"/>
    <col min="3878" max="3878" width="20.85546875" style="1" customWidth="1"/>
    <col min="3879" max="3879" width="14.42578125" style="1" customWidth="1"/>
    <col min="3880" max="3880" width="15" style="1" customWidth="1"/>
    <col min="3881" max="3881" width="2.7109375" style="1" customWidth="1"/>
    <col min="3882" max="3882" width="11.7109375" style="1" customWidth="1"/>
    <col min="3883" max="3883" width="11.5703125" style="1" customWidth="1"/>
    <col min="3884" max="3884" width="2.28515625" style="1" customWidth="1"/>
    <col min="3885" max="3885" width="41" style="1" customWidth="1"/>
    <col min="3886" max="3886" width="14.28515625" style="1" customWidth="1"/>
    <col min="3887" max="3888" width="11.5703125" style="1" customWidth="1"/>
    <col min="3889" max="3889" width="21.85546875" style="1" customWidth="1"/>
    <col min="3890" max="4081" width="11.42578125" style="1"/>
    <col min="4082" max="4082" width="21.85546875" style="1" customWidth="1"/>
    <col min="4083" max="4083" width="13.85546875" style="1" customWidth="1"/>
    <col min="4084" max="4084" width="38.7109375" style="1" customWidth="1"/>
    <col min="4085" max="4085" width="3" style="1" bestFit="1" customWidth="1"/>
    <col min="4086" max="4086" width="32.28515625" style="1" customWidth="1"/>
    <col min="4087" max="4087" width="46.28515625" style="1" customWidth="1"/>
    <col min="4088" max="4088" width="19" style="1" customWidth="1"/>
    <col min="4089" max="4089" width="0" style="1" hidden="1" customWidth="1"/>
    <col min="4090" max="4090" width="17.7109375" style="1" customWidth="1"/>
    <col min="4091" max="4091" width="0" style="1" hidden="1" customWidth="1"/>
    <col min="4092" max="4092" width="22.28515625" style="1" customWidth="1"/>
    <col min="4093" max="4093" width="5.28515625" style="1" customWidth="1"/>
    <col min="4094" max="4094" width="36.28515625" style="1" customWidth="1"/>
    <col min="4095" max="4095" width="5.7109375" style="1" customWidth="1"/>
    <col min="4096" max="4096" width="0" style="1" hidden="1" customWidth="1"/>
    <col min="4097" max="4097" width="20.7109375" style="1" customWidth="1"/>
    <col min="4098" max="4098" width="4.85546875" style="1" customWidth="1"/>
    <col min="4099" max="4099" width="0" style="1" hidden="1" customWidth="1"/>
    <col min="4100" max="4100" width="24.7109375" style="1" customWidth="1"/>
    <col min="4101" max="4101" width="12.28515625" style="1" customWidth="1"/>
    <col min="4102" max="4102" width="0" style="1" hidden="1" customWidth="1"/>
    <col min="4103" max="4103" width="3.42578125" style="1" customWidth="1"/>
    <col min="4104" max="4104" width="0" style="1" hidden="1" customWidth="1"/>
    <col min="4105" max="4105" width="17.7109375" style="1" customWidth="1"/>
    <col min="4106" max="4106" width="3.42578125" style="1" customWidth="1"/>
    <col min="4107" max="4107" width="0" style="1" hidden="1" customWidth="1"/>
    <col min="4108" max="4108" width="23.7109375" style="1" customWidth="1"/>
    <col min="4109" max="4109" width="10" style="1" customWidth="1"/>
    <col min="4110" max="4110" width="0" style="1" hidden="1" customWidth="1"/>
    <col min="4111" max="4112" width="14.7109375" style="1" customWidth="1"/>
    <col min="4113" max="4113" width="12.85546875" style="1" customWidth="1"/>
    <col min="4114" max="4114" width="3.28515625" style="1" customWidth="1"/>
    <col min="4115" max="4115" width="30.28515625" style="1" customWidth="1"/>
    <col min="4116" max="4116" width="5" style="1" customWidth="1"/>
    <col min="4117" max="4117" width="0" style="1" hidden="1" customWidth="1"/>
    <col min="4118" max="4118" width="14.28515625" style="1" customWidth="1"/>
    <col min="4119" max="4119" width="5.7109375" style="1" customWidth="1"/>
    <col min="4120" max="4120" width="0" style="1" hidden="1" customWidth="1"/>
    <col min="4121" max="4121" width="17.28515625" style="1" customWidth="1"/>
    <col min="4122" max="4122" width="12.7109375" style="1" customWidth="1"/>
    <col min="4123" max="4123" width="0" style="1" hidden="1" customWidth="1"/>
    <col min="4124" max="4124" width="5.28515625" style="1" customWidth="1"/>
    <col min="4125" max="4125" width="0" style="1" hidden="1" customWidth="1"/>
    <col min="4126" max="4126" width="17" style="1" customWidth="1"/>
    <col min="4127" max="4127" width="6.28515625" style="1" customWidth="1"/>
    <col min="4128" max="4128" width="0" style="1" hidden="1" customWidth="1"/>
    <col min="4129" max="4129" width="14.28515625" style="1" customWidth="1"/>
    <col min="4130" max="4130" width="7.5703125" style="1" customWidth="1"/>
    <col min="4131" max="4131" width="0" style="1" hidden="1" customWidth="1"/>
    <col min="4132" max="4133" width="14.28515625" style="1" customWidth="1"/>
    <col min="4134" max="4134" width="20.85546875" style="1" customWidth="1"/>
    <col min="4135" max="4135" width="14.42578125" style="1" customWidth="1"/>
    <col min="4136" max="4136" width="15" style="1" customWidth="1"/>
    <col min="4137" max="4137" width="2.7109375" style="1" customWidth="1"/>
    <col min="4138" max="4138" width="11.7109375" style="1" customWidth="1"/>
    <col min="4139" max="4139" width="11.5703125" style="1" customWidth="1"/>
    <col min="4140" max="4140" width="2.28515625" style="1" customWidth="1"/>
    <col min="4141" max="4141" width="41" style="1" customWidth="1"/>
    <col min="4142" max="4142" width="14.28515625" style="1" customWidth="1"/>
    <col min="4143" max="4144" width="11.5703125" style="1" customWidth="1"/>
    <col min="4145" max="4145" width="21.85546875" style="1" customWidth="1"/>
    <col min="4146" max="4337" width="11.42578125" style="1"/>
    <col min="4338" max="4338" width="21.85546875" style="1" customWidth="1"/>
    <col min="4339" max="4339" width="13.85546875" style="1" customWidth="1"/>
    <col min="4340" max="4340" width="38.7109375" style="1" customWidth="1"/>
    <col min="4341" max="4341" width="3" style="1" bestFit="1" customWidth="1"/>
    <col min="4342" max="4342" width="32.28515625" style="1" customWidth="1"/>
    <col min="4343" max="4343" width="46.28515625" style="1" customWidth="1"/>
    <col min="4344" max="4344" width="19" style="1" customWidth="1"/>
    <col min="4345" max="4345" width="0" style="1" hidden="1" customWidth="1"/>
    <col min="4346" max="4346" width="17.7109375" style="1" customWidth="1"/>
    <col min="4347" max="4347" width="0" style="1" hidden="1" customWidth="1"/>
    <col min="4348" max="4348" width="22.28515625" style="1" customWidth="1"/>
    <col min="4349" max="4349" width="5.28515625" style="1" customWidth="1"/>
    <col min="4350" max="4350" width="36.28515625" style="1" customWidth="1"/>
    <col min="4351" max="4351" width="5.7109375" style="1" customWidth="1"/>
    <col min="4352" max="4352" width="0" style="1" hidden="1" customWidth="1"/>
    <col min="4353" max="4353" width="20.7109375" style="1" customWidth="1"/>
    <col min="4354" max="4354" width="4.85546875" style="1" customWidth="1"/>
    <col min="4355" max="4355" width="0" style="1" hidden="1" customWidth="1"/>
    <col min="4356" max="4356" width="24.7109375" style="1" customWidth="1"/>
    <col min="4357" max="4357" width="12.28515625" style="1" customWidth="1"/>
    <col min="4358" max="4358" width="0" style="1" hidden="1" customWidth="1"/>
    <col min="4359" max="4359" width="3.42578125" style="1" customWidth="1"/>
    <col min="4360" max="4360" width="0" style="1" hidden="1" customWidth="1"/>
    <col min="4361" max="4361" width="17.7109375" style="1" customWidth="1"/>
    <col min="4362" max="4362" width="3.42578125" style="1" customWidth="1"/>
    <col min="4363" max="4363" width="0" style="1" hidden="1" customWidth="1"/>
    <col min="4364" max="4364" width="23.7109375" style="1" customWidth="1"/>
    <col min="4365" max="4365" width="10" style="1" customWidth="1"/>
    <col min="4366" max="4366" width="0" style="1" hidden="1" customWidth="1"/>
    <col min="4367" max="4368" width="14.7109375" style="1" customWidth="1"/>
    <col min="4369" max="4369" width="12.85546875" style="1" customWidth="1"/>
    <col min="4370" max="4370" width="3.28515625" style="1" customWidth="1"/>
    <col min="4371" max="4371" width="30.28515625" style="1" customWidth="1"/>
    <col min="4372" max="4372" width="5" style="1" customWidth="1"/>
    <col min="4373" max="4373" width="0" style="1" hidden="1" customWidth="1"/>
    <col min="4374" max="4374" width="14.28515625" style="1" customWidth="1"/>
    <col min="4375" max="4375" width="5.7109375" style="1" customWidth="1"/>
    <col min="4376" max="4376" width="0" style="1" hidden="1" customWidth="1"/>
    <col min="4377" max="4377" width="17.28515625" style="1" customWidth="1"/>
    <col min="4378" max="4378" width="12.7109375" style="1" customWidth="1"/>
    <col min="4379" max="4379" width="0" style="1" hidden="1" customWidth="1"/>
    <col min="4380" max="4380" width="5.28515625" style="1" customWidth="1"/>
    <col min="4381" max="4381" width="0" style="1" hidden="1" customWidth="1"/>
    <col min="4382" max="4382" width="17" style="1" customWidth="1"/>
    <col min="4383" max="4383" width="6.28515625" style="1" customWidth="1"/>
    <col min="4384" max="4384" width="0" style="1" hidden="1" customWidth="1"/>
    <col min="4385" max="4385" width="14.28515625" style="1" customWidth="1"/>
    <col min="4386" max="4386" width="7.5703125" style="1" customWidth="1"/>
    <col min="4387" max="4387" width="0" style="1" hidden="1" customWidth="1"/>
    <col min="4388" max="4389" width="14.28515625" style="1" customWidth="1"/>
    <col min="4390" max="4390" width="20.85546875" style="1" customWidth="1"/>
    <col min="4391" max="4391" width="14.42578125" style="1" customWidth="1"/>
    <col min="4392" max="4392" width="15" style="1" customWidth="1"/>
    <col min="4393" max="4393" width="2.7109375" style="1" customWidth="1"/>
    <col min="4394" max="4394" width="11.7109375" style="1" customWidth="1"/>
    <col min="4395" max="4395" width="11.5703125" style="1" customWidth="1"/>
    <col min="4396" max="4396" width="2.28515625" style="1" customWidth="1"/>
    <col min="4397" max="4397" width="41" style="1" customWidth="1"/>
    <col min="4398" max="4398" width="14.28515625" style="1" customWidth="1"/>
    <col min="4399" max="4400" width="11.5703125" style="1" customWidth="1"/>
    <col min="4401" max="4401" width="21.85546875" style="1" customWidth="1"/>
    <col min="4402" max="4593" width="11.42578125" style="1"/>
    <col min="4594" max="4594" width="21.85546875" style="1" customWidth="1"/>
    <col min="4595" max="4595" width="13.85546875" style="1" customWidth="1"/>
    <col min="4596" max="4596" width="38.7109375" style="1" customWidth="1"/>
    <col min="4597" max="4597" width="3" style="1" bestFit="1" customWidth="1"/>
    <col min="4598" max="4598" width="32.28515625" style="1" customWidth="1"/>
    <col min="4599" max="4599" width="46.28515625" style="1" customWidth="1"/>
    <col min="4600" max="4600" width="19" style="1" customWidth="1"/>
    <col min="4601" max="4601" width="0" style="1" hidden="1" customWidth="1"/>
    <col min="4602" max="4602" width="17.7109375" style="1" customWidth="1"/>
    <col min="4603" max="4603" width="0" style="1" hidden="1" customWidth="1"/>
    <col min="4604" max="4604" width="22.28515625" style="1" customWidth="1"/>
    <col min="4605" max="4605" width="5.28515625" style="1" customWidth="1"/>
    <col min="4606" max="4606" width="36.28515625" style="1" customWidth="1"/>
    <col min="4607" max="4607" width="5.7109375" style="1" customWidth="1"/>
    <col min="4608" max="4608" width="0" style="1" hidden="1" customWidth="1"/>
    <col min="4609" max="4609" width="20.7109375" style="1" customWidth="1"/>
    <col min="4610" max="4610" width="4.85546875" style="1" customWidth="1"/>
    <col min="4611" max="4611" width="0" style="1" hidden="1" customWidth="1"/>
    <col min="4612" max="4612" width="24.7109375" style="1" customWidth="1"/>
    <col min="4613" max="4613" width="12.28515625" style="1" customWidth="1"/>
    <col min="4614" max="4614" width="0" style="1" hidden="1" customWidth="1"/>
    <col min="4615" max="4615" width="3.42578125" style="1" customWidth="1"/>
    <col min="4616" max="4616" width="0" style="1" hidden="1" customWidth="1"/>
    <col min="4617" max="4617" width="17.7109375" style="1" customWidth="1"/>
    <col min="4618" max="4618" width="3.42578125" style="1" customWidth="1"/>
    <col min="4619" max="4619" width="0" style="1" hidden="1" customWidth="1"/>
    <col min="4620" max="4620" width="23.7109375" style="1" customWidth="1"/>
    <col min="4621" max="4621" width="10" style="1" customWidth="1"/>
    <col min="4622" max="4622" width="0" style="1" hidden="1" customWidth="1"/>
    <col min="4623" max="4624" width="14.7109375" style="1" customWidth="1"/>
    <col min="4625" max="4625" width="12.85546875" style="1" customWidth="1"/>
    <col min="4626" max="4626" width="3.28515625" style="1" customWidth="1"/>
    <col min="4627" max="4627" width="30.28515625" style="1" customWidth="1"/>
    <col min="4628" max="4628" width="5" style="1" customWidth="1"/>
    <col min="4629" max="4629" width="0" style="1" hidden="1" customWidth="1"/>
    <col min="4630" max="4630" width="14.28515625" style="1" customWidth="1"/>
    <col min="4631" max="4631" width="5.7109375" style="1" customWidth="1"/>
    <col min="4632" max="4632" width="0" style="1" hidden="1" customWidth="1"/>
    <col min="4633" max="4633" width="17.28515625" style="1" customWidth="1"/>
    <col min="4634" max="4634" width="12.7109375" style="1" customWidth="1"/>
    <col min="4635" max="4635" width="0" style="1" hidden="1" customWidth="1"/>
    <col min="4636" max="4636" width="5.28515625" style="1" customWidth="1"/>
    <col min="4637" max="4637" width="0" style="1" hidden="1" customWidth="1"/>
    <col min="4638" max="4638" width="17" style="1" customWidth="1"/>
    <col min="4639" max="4639" width="6.28515625" style="1" customWidth="1"/>
    <col min="4640" max="4640" width="0" style="1" hidden="1" customWidth="1"/>
    <col min="4641" max="4641" width="14.28515625" style="1" customWidth="1"/>
    <col min="4642" max="4642" width="7.5703125" style="1" customWidth="1"/>
    <col min="4643" max="4643" width="0" style="1" hidden="1" customWidth="1"/>
    <col min="4644" max="4645" width="14.28515625" style="1" customWidth="1"/>
    <col min="4646" max="4646" width="20.85546875" style="1" customWidth="1"/>
    <col min="4647" max="4647" width="14.42578125" style="1" customWidth="1"/>
    <col min="4648" max="4648" width="15" style="1" customWidth="1"/>
    <col min="4649" max="4649" width="2.7109375" style="1" customWidth="1"/>
    <col min="4650" max="4650" width="11.7109375" style="1" customWidth="1"/>
    <col min="4651" max="4651" width="11.5703125" style="1" customWidth="1"/>
    <col min="4652" max="4652" width="2.28515625" style="1" customWidth="1"/>
    <col min="4653" max="4653" width="41" style="1" customWidth="1"/>
    <col min="4654" max="4654" width="14.28515625" style="1" customWidth="1"/>
    <col min="4655" max="4656" width="11.5703125" style="1" customWidth="1"/>
    <col min="4657" max="4657" width="21.85546875" style="1" customWidth="1"/>
    <col min="4658" max="4849" width="11.42578125" style="1"/>
    <col min="4850" max="4850" width="21.85546875" style="1" customWidth="1"/>
    <col min="4851" max="4851" width="13.85546875" style="1" customWidth="1"/>
    <col min="4852" max="4852" width="38.7109375" style="1" customWidth="1"/>
    <col min="4853" max="4853" width="3" style="1" bestFit="1" customWidth="1"/>
    <col min="4854" max="4854" width="32.28515625" style="1" customWidth="1"/>
    <col min="4855" max="4855" width="46.28515625" style="1" customWidth="1"/>
    <col min="4856" max="4856" width="19" style="1" customWidth="1"/>
    <col min="4857" max="4857" width="0" style="1" hidden="1" customWidth="1"/>
    <col min="4858" max="4858" width="17.7109375" style="1" customWidth="1"/>
    <col min="4859" max="4859" width="0" style="1" hidden="1" customWidth="1"/>
    <col min="4860" max="4860" width="22.28515625" style="1" customWidth="1"/>
    <col min="4861" max="4861" width="5.28515625" style="1" customWidth="1"/>
    <col min="4862" max="4862" width="36.28515625" style="1" customWidth="1"/>
    <col min="4863" max="4863" width="5.7109375" style="1" customWidth="1"/>
    <col min="4864" max="4864" width="0" style="1" hidden="1" customWidth="1"/>
    <col min="4865" max="4865" width="20.7109375" style="1" customWidth="1"/>
    <col min="4866" max="4866" width="4.85546875" style="1" customWidth="1"/>
    <col min="4867" max="4867" width="0" style="1" hidden="1" customWidth="1"/>
    <col min="4868" max="4868" width="24.7109375" style="1" customWidth="1"/>
    <col min="4869" max="4869" width="12.28515625" style="1" customWidth="1"/>
    <col min="4870" max="4870" width="0" style="1" hidden="1" customWidth="1"/>
    <col min="4871" max="4871" width="3.42578125" style="1" customWidth="1"/>
    <col min="4872" max="4872" width="0" style="1" hidden="1" customWidth="1"/>
    <col min="4873" max="4873" width="17.7109375" style="1" customWidth="1"/>
    <col min="4874" max="4874" width="3.42578125" style="1" customWidth="1"/>
    <col min="4875" max="4875" width="0" style="1" hidden="1" customWidth="1"/>
    <col min="4876" max="4876" width="23.7109375" style="1" customWidth="1"/>
    <col min="4877" max="4877" width="10" style="1" customWidth="1"/>
    <col min="4878" max="4878" width="0" style="1" hidden="1" customWidth="1"/>
    <col min="4879" max="4880" width="14.7109375" style="1" customWidth="1"/>
    <col min="4881" max="4881" width="12.85546875" style="1" customWidth="1"/>
    <col min="4882" max="4882" width="3.28515625" style="1" customWidth="1"/>
    <col min="4883" max="4883" width="30.28515625" style="1" customWidth="1"/>
    <col min="4884" max="4884" width="5" style="1" customWidth="1"/>
    <col min="4885" max="4885" width="0" style="1" hidden="1" customWidth="1"/>
    <col min="4886" max="4886" width="14.28515625" style="1" customWidth="1"/>
    <col min="4887" max="4887" width="5.7109375" style="1" customWidth="1"/>
    <col min="4888" max="4888" width="0" style="1" hidden="1" customWidth="1"/>
    <col min="4889" max="4889" width="17.28515625" style="1" customWidth="1"/>
    <col min="4890" max="4890" width="12.7109375" style="1" customWidth="1"/>
    <col min="4891" max="4891" width="0" style="1" hidden="1" customWidth="1"/>
    <col min="4892" max="4892" width="5.28515625" style="1" customWidth="1"/>
    <col min="4893" max="4893" width="0" style="1" hidden="1" customWidth="1"/>
    <col min="4894" max="4894" width="17" style="1" customWidth="1"/>
    <col min="4895" max="4895" width="6.28515625" style="1" customWidth="1"/>
    <col min="4896" max="4896" width="0" style="1" hidden="1" customWidth="1"/>
    <col min="4897" max="4897" width="14.28515625" style="1" customWidth="1"/>
    <col min="4898" max="4898" width="7.5703125" style="1" customWidth="1"/>
    <col min="4899" max="4899" width="0" style="1" hidden="1" customWidth="1"/>
    <col min="4900" max="4901" width="14.28515625" style="1" customWidth="1"/>
    <col min="4902" max="4902" width="20.85546875" style="1" customWidth="1"/>
    <col min="4903" max="4903" width="14.42578125" style="1" customWidth="1"/>
    <col min="4904" max="4904" width="15" style="1" customWidth="1"/>
    <col min="4905" max="4905" width="2.7109375" style="1" customWidth="1"/>
    <col min="4906" max="4906" width="11.7109375" style="1" customWidth="1"/>
    <col min="4907" max="4907" width="11.5703125" style="1" customWidth="1"/>
    <col min="4908" max="4908" width="2.28515625" style="1" customWidth="1"/>
    <col min="4909" max="4909" width="41" style="1" customWidth="1"/>
    <col min="4910" max="4910" width="14.28515625" style="1" customWidth="1"/>
    <col min="4911" max="4912" width="11.5703125" style="1" customWidth="1"/>
    <col min="4913" max="4913" width="21.85546875" style="1" customWidth="1"/>
    <col min="4914" max="5105" width="11.42578125" style="1"/>
    <col min="5106" max="5106" width="21.85546875" style="1" customWidth="1"/>
    <col min="5107" max="5107" width="13.85546875" style="1" customWidth="1"/>
    <col min="5108" max="5108" width="38.7109375" style="1" customWidth="1"/>
    <col min="5109" max="5109" width="3" style="1" bestFit="1" customWidth="1"/>
    <col min="5110" max="5110" width="32.28515625" style="1" customWidth="1"/>
    <col min="5111" max="5111" width="46.28515625" style="1" customWidth="1"/>
    <col min="5112" max="5112" width="19" style="1" customWidth="1"/>
    <col min="5113" max="5113" width="0" style="1" hidden="1" customWidth="1"/>
    <col min="5114" max="5114" width="17.7109375" style="1" customWidth="1"/>
    <col min="5115" max="5115" width="0" style="1" hidden="1" customWidth="1"/>
    <col min="5116" max="5116" width="22.28515625" style="1" customWidth="1"/>
    <col min="5117" max="5117" width="5.28515625" style="1" customWidth="1"/>
    <col min="5118" max="5118" width="36.28515625" style="1" customWidth="1"/>
    <col min="5119" max="5119" width="5.7109375" style="1" customWidth="1"/>
    <col min="5120" max="5120" width="0" style="1" hidden="1" customWidth="1"/>
    <col min="5121" max="5121" width="20.7109375" style="1" customWidth="1"/>
    <col min="5122" max="5122" width="4.85546875" style="1" customWidth="1"/>
    <col min="5123" max="5123" width="0" style="1" hidden="1" customWidth="1"/>
    <col min="5124" max="5124" width="24.7109375" style="1" customWidth="1"/>
    <col min="5125" max="5125" width="12.28515625" style="1" customWidth="1"/>
    <col min="5126" max="5126" width="0" style="1" hidden="1" customWidth="1"/>
    <col min="5127" max="5127" width="3.42578125" style="1" customWidth="1"/>
    <col min="5128" max="5128" width="0" style="1" hidden="1" customWidth="1"/>
    <col min="5129" max="5129" width="17.7109375" style="1" customWidth="1"/>
    <col min="5130" max="5130" width="3.42578125" style="1" customWidth="1"/>
    <col min="5131" max="5131" width="0" style="1" hidden="1" customWidth="1"/>
    <col min="5132" max="5132" width="23.7109375" style="1" customWidth="1"/>
    <col min="5133" max="5133" width="10" style="1" customWidth="1"/>
    <col min="5134" max="5134" width="0" style="1" hidden="1" customWidth="1"/>
    <col min="5135" max="5136" width="14.7109375" style="1" customWidth="1"/>
    <col min="5137" max="5137" width="12.85546875" style="1" customWidth="1"/>
    <col min="5138" max="5138" width="3.28515625" style="1" customWidth="1"/>
    <col min="5139" max="5139" width="30.28515625" style="1" customWidth="1"/>
    <col min="5140" max="5140" width="5" style="1" customWidth="1"/>
    <col min="5141" max="5141" width="0" style="1" hidden="1" customWidth="1"/>
    <col min="5142" max="5142" width="14.28515625" style="1" customWidth="1"/>
    <col min="5143" max="5143" width="5.7109375" style="1" customWidth="1"/>
    <col min="5144" max="5144" width="0" style="1" hidden="1" customWidth="1"/>
    <col min="5145" max="5145" width="17.28515625" style="1" customWidth="1"/>
    <col min="5146" max="5146" width="12.7109375" style="1" customWidth="1"/>
    <col min="5147" max="5147" width="0" style="1" hidden="1" customWidth="1"/>
    <col min="5148" max="5148" width="5.28515625" style="1" customWidth="1"/>
    <col min="5149" max="5149" width="0" style="1" hidden="1" customWidth="1"/>
    <col min="5150" max="5150" width="17" style="1" customWidth="1"/>
    <col min="5151" max="5151" width="6.28515625" style="1" customWidth="1"/>
    <col min="5152" max="5152" width="0" style="1" hidden="1" customWidth="1"/>
    <col min="5153" max="5153" width="14.28515625" style="1" customWidth="1"/>
    <col min="5154" max="5154" width="7.5703125" style="1" customWidth="1"/>
    <col min="5155" max="5155" width="0" style="1" hidden="1" customWidth="1"/>
    <col min="5156" max="5157" width="14.28515625" style="1" customWidth="1"/>
    <col min="5158" max="5158" width="20.85546875" style="1" customWidth="1"/>
    <col min="5159" max="5159" width="14.42578125" style="1" customWidth="1"/>
    <col min="5160" max="5160" width="15" style="1" customWidth="1"/>
    <col min="5161" max="5161" width="2.7109375" style="1" customWidth="1"/>
    <col min="5162" max="5162" width="11.7109375" style="1" customWidth="1"/>
    <col min="5163" max="5163" width="11.5703125" style="1" customWidth="1"/>
    <col min="5164" max="5164" width="2.28515625" style="1" customWidth="1"/>
    <col min="5165" max="5165" width="41" style="1" customWidth="1"/>
    <col min="5166" max="5166" width="14.28515625" style="1" customWidth="1"/>
    <col min="5167" max="5168" width="11.5703125" style="1" customWidth="1"/>
    <col min="5169" max="5169" width="21.85546875" style="1" customWidth="1"/>
    <col min="5170" max="5361" width="11.42578125" style="1"/>
    <col min="5362" max="5362" width="21.85546875" style="1" customWidth="1"/>
    <col min="5363" max="5363" width="13.85546875" style="1" customWidth="1"/>
    <col min="5364" max="5364" width="38.7109375" style="1" customWidth="1"/>
    <col min="5365" max="5365" width="3" style="1" bestFit="1" customWidth="1"/>
    <col min="5366" max="5366" width="32.28515625" style="1" customWidth="1"/>
    <col min="5367" max="5367" width="46.28515625" style="1" customWidth="1"/>
    <col min="5368" max="5368" width="19" style="1" customWidth="1"/>
    <col min="5369" max="5369" width="0" style="1" hidden="1" customWidth="1"/>
    <col min="5370" max="5370" width="17.7109375" style="1" customWidth="1"/>
    <col min="5371" max="5371" width="0" style="1" hidden="1" customWidth="1"/>
    <col min="5372" max="5372" width="22.28515625" style="1" customWidth="1"/>
    <col min="5373" max="5373" width="5.28515625" style="1" customWidth="1"/>
    <col min="5374" max="5374" width="36.28515625" style="1" customWidth="1"/>
    <col min="5375" max="5375" width="5.7109375" style="1" customWidth="1"/>
    <col min="5376" max="5376" width="0" style="1" hidden="1" customWidth="1"/>
    <col min="5377" max="5377" width="20.7109375" style="1" customWidth="1"/>
    <col min="5378" max="5378" width="4.85546875" style="1" customWidth="1"/>
    <col min="5379" max="5379" width="0" style="1" hidden="1" customWidth="1"/>
    <col min="5380" max="5380" width="24.7109375" style="1" customWidth="1"/>
    <col min="5381" max="5381" width="12.28515625" style="1" customWidth="1"/>
    <col min="5382" max="5382" width="0" style="1" hidden="1" customWidth="1"/>
    <col min="5383" max="5383" width="3.42578125" style="1" customWidth="1"/>
    <col min="5384" max="5384" width="0" style="1" hidden="1" customWidth="1"/>
    <col min="5385" max="5385" width="17.7109375" style="1" customWidth="1"/>
    <col min="5386" max="5386" width="3.42578125" style="1" customWidth="1"/>
    <col min="5387" max="5387" width="0" style="1" hidden="1" customWidth="1"/>
    <col min="5388" max="5388" width="23.7109375" style="1" customWidth="1"/>
    <col min="5389" max="5389" width="10" style="1" customWidth="1"/>
    <col min="5390" max="5390" width="0" style="1" hidden="1" customWidth="1"/>
    <col min="5391" max="5392" width="14.7109375" style="1" customWidth="1"/>
    <col min="5393" max="5393" width="12.85546875" style="1" customWidth="1"/>
    <col min="5394" max="5394" width="3.28515625" style="1" customWidth="1"/>
    <col min="5395" max="5395" width="30.28515625" style="1" customWidth="1"/>
    <col min="5396" max="5396" width="5" style="1" customWidth="1"/>
    <col min="5397" max="5397" width="0" style="1" hidden="1" customWidth="1"/>
    <col min="5398" max="5398" width="14.28515625" style="1" customWidth="1"/>
    <col min="5399" max="5399" width="5.7109375" style="1" customWidth="1"/>
    <col min="5400" max="5400" width="0" style="1" hidden="1" customWidth="1"/>
    <col min="5401" max="5401" width="17.28515625" style="1" customWidth="1"/>
    <col min="5402" max="5402" width="12.7109375" style="1" customWidth="1"/>
    <col min="5403" max="5403" width="0" style="1" hidden="1" customWidth="1"/>
    <col min="5404" max="5404" width="5.28515625" style="1" customWidth="1"/>
    <col min="5405" max="5405" width="0" style="1" hidden="1" customWidth="1"/>
    <col min="5406" max="5406" width="17" style="1" customWidth="1"/>
    <col min="5407" max="5407" width="6.28515625" style="1" customWidth="1"/>
    <col min="5408" max="5408" width="0" style="1" hidden="1" customWidth="1"/>
    <col min="5409" max="5409" width="14.28515625" style="1" customWidth="1"/>
    <col min="5410" max="5410" width="7.5703125" style="1" customWidth="1"/>
    <col min="5411" max="5411" width="0" style="1" hidden="1" customWidth="1"/>
    <col min="5412" max="5413" width="14.28515625" style="1" customWidth="1"/>
    <col min="5414" max="5414" width="20.85546875" style="1" customWidth="1"/>
    <col min="5415" max="5415" width="14.42578125" style="1" customWidth="1"/>
    <col min="5416" max="5416" width="15" style="1" customWidth="1"/>
    <col min="5417" max="5417" width="2.7109375" style="1" customWidth="1"/>
    <col min="5418" max="5418" width="11.7109375" style="1" customWidth="1"/>
    <col min="5419" max="5419" width="11.5703125" style="1" customWidth="1"/>
    <col min="5420" max="5420" width="2.28515625" style="1" customWidth="1"/>
    <col min="5421" max="5421" width="41" style="1" customWidth="1"/>
    <col min="5422" max="5422" width="14.28515625" style="1" customWidth="1"/>
    <col min="5423" max="5424" width="11.5703125" style="1" customWidth="1"/>
    <col min="5425" max="5425" width="21.85546875" style="1" customWidth="1"/>
    <col min="5426" max="5617" width="11.42578125" style="1"/>
    <col min="5618" max="5618" width="21.85546875" style="1" customWidth="1"/>
    <col min="5619" max="5619" width="13.85546875" style="1" customWidth="1"/>
    <col min="5620" max="5620" width="38.7109375" style="1" customWidth="1"/>
    <col min="5621" max="5621" width="3" style="1" bestFit="1" customWidth="1"/>
    <col min="5622" max="5622" width="32.28515625" style="1" customWidth="1"/>
    <col min="5623" max="5623" width="46.28515625" style="1" customWidth="1"/>
    <col min="5624" max="5624" width="19" style="1" customWidth="1"/>
    <col min="5625" max="5625" width="0" style="1" hidden="1" customWidth="1"/>
    <col min="5626" max="5626" width="17.7109375" style="1" customWidth="1"/>
    <col min="5627" max="5627" width="0" style="1" hidden="1" customWidth="1"/>
    <col min="5628" max="5628" width="22.28515625" style="1" customWidth="1"/>
    <col min="5629" max="5629" width="5.28515625" style="1" customWidth="1"/>
    <col min="5630" max="5630" width="36.28515625" style="1" customWidth="1"/>
    <col min="5631" max="5631" width="5.7109375" style="1" customWidth="1"/>
    <col min="5632" max="5632" width="0" style="1" hidden="1" customWidth="1"/>
    <col min="5633" max="5633" width="20.7109375" style="1" customWidth="1"/>
    <col min="5634" max="5634" width="4.85546875" style="1" customWidth="1"/>
    <col min="5635" max="5635" width="0" style="1" hidden="1" customWidth="1"/>
    <col min="5636" max="5636" width="24.7109375" style="1" customWidth="1"/>
    <col min="5637" max="5637" width="12.28515625" style="1" customWidth="1"/>
    <col min="5638" max="5638" width="0" style="1" hidden="1" customWidth="1"/>
    <col min="5639" max="5639" width="3.42578125" style="1" customWidth="1"/>
    <col min="5640" max="5640" width="0" style="1" hidden="1" customWidth="1"/>
    <col min="5641" max="5641" width="17.7109375" style="1" customWidth="1"/>
    <col min="5642" max="5642" width="3.42578125" style="1" customWidth="1"/>
    <col min="5643" max="5643" width="0" style="1" hidden="1" customWidth="1"/>
    <col min="5644" max="5644" width="23.7109375" style="1" customWidth="1"/>
    <col min="5645" max="5645" width="10" style="1" customWidth="1"/>
    <col min="5646" max="5646" width="0" style="1" hidden="1" customWidth="1"/>
    <col min="5647" max="5648" width="14.7109375" style="1" customWidth="1"/>
    <col min="5649" max="5649" width="12.85546875" style="1" customWidth="1"/>
    <col min="5650" max="5650" width="3.28515625" style="1" customWidth="1"/>
    <col min="5651" max="5651" width="30.28515625" style="1" customWidth="1"/>
    <col min="5652" max="5652" width="5" style="1" customWidth="1"/>
    <col min="5653" max="5653" width="0" style="1" hidden="1" customWidth="1"/>
    <col min="5654" max="5654" width="14.28515625" style="1" customWidth="1"/>
    <col min="5655" max="5655" width="5.7109375" style="1" customWidth="1"/>
    <col min="5656" max="5656" width="0" style="1" hidden="1" customWidth="1"/>
    <col min="5657" max="5657" width="17.28515625" style="1" customWidth="1"/>
    <col min="5658" max="5658" width="12.7109375" style="1" customWidth="1"/>
    <col min="5659" max="5659" width="0" style="1" hidden="1" customWidth="1"/>
    <col min="5660" max="5660" width="5.28515625" style="1" customWidth="1"/>
    <col min="5661" max="5661" width="0" style="1" hidden="1" customWidth="1"/>
    <col min="5662" max="5662" width="17" style="1" customWidth="1"/>
    <col min="5663" max="5663" width="6.28515625" style="1" customWidth="1"/>
    <col min="5664" max="5664" width="0" style="1" hidden="1" customWidth="1"/>
    <col min="5665" max="5665" width="14.28515625" style="1" customWidth="1"/>
    <col min="5666" max="5666" width="7.5703125" style="1" customWidth="1"/>
    <col min="5667" max="5667" width="0" style="1" hidden="1" customWidth="1"/>
    <col min="5668" max="5669" width="14.28515625" style="1" customWidth="1"/>
    <col min="5670" max="5670" width="20.85546875" style="1" customWidth="1"/>
    <col min="5671" max="5671" width="14.42578125" style="1" customWidth="1"/>
    <col min="5672" max="5672" width="15" style="1" customWidth="1"/>
    <col min="5673" max="5673" width="2.7109375" style="1" customWidth="1"/>
    <col min="5674" max="5674" width="11.7109375" style="1" customWidth="1"/>
    <col min="5675" max="5675" width="11.5703125" style="1" customWidth="1"/>
    <col min="5676" max="5676" width="2.28515625" style="1" customWidth="1"/>
    <col min="5677" max="5677" width="41" style="1" customWidth="1"/>
    <col min="5678" max="5678" width="14.28515625" style="1" customWidth="1"/>
    <col min="5679" max="5680" width="11.5703125" style="1" customWidth="1"/>
    <col min="5681" max="5681" width="21.85546875" style="1" customWidth="1"/>
    <col min="5682" max="5873" width="11.42578125" style="1"/>
    <col min="5874" max="5874" width="21.85546875" style="1" customWidth="1"/>
    <col min="5875" max="5875" width="13.85546875" style="1" customWidth="1"/>
    <col min="5876" max="5876" width="38.7109375" style="1" customWidth="1"/>
    <col min="5877" max="5877" width="3" style="1" bestFit="1" customWidth="1"/>
    <col min="5878" max="5878" width="32.28515625" style="1" customWidth="1"/>
    <col min="5879" max="5879" width="46.28515625" style="1" customWidth="1"/>
    <col min="5880" max="5880" width="19" style="1" customWidth="1"/>
    <col min="5881" max="5881" width="0" style="1" hidden="1" customWidth="1"/>
    <col min="5882" max="5882" width="17.7109375" style="1" customWidth="1"/>
    <col min="5883" max="5883" width="0" style="1" hidden="1" customWidth="1"/>
    <col min="5884" max="5884" width="22.28515625" style="1" customWidth="1"/>
    <col min="5885" max="5885" width="5.28515625" style="1" customWidth="1"/>
    <col min="5886" max="5886" width="36.28515625" style="1" customWidth="1"/>
    <col min="5887" max="5887" width="5.7109375" style="1" customWidth="1"/>
    <col min="5888" max="5888" width="0" style="1" hidden="1" customWidth="1"/>
    <col min="5889" max="5889" width="20.7109375" style="1" customWidth="1"/>
    <col min="5890" max="5890" width="4.85546875" style="1" customWidth="1"/>
    <col min="5891" max="5891" width="0" style="1" hidden="1" customWidth="1"/>
    <col min="5892" max="5892" width="24.7109375" style="1" customWidth="1"/>
    <col min="5893" max="5893" width="12.28515625" style="1" customWidth="1"/>
    <col min="5894" max="5894" width="0" style="1" hidden="1" customWidth="1"/>
    <col min="5895" max="5895" width="3.42578125" style="1" customWidth="1"/>
    <col min="5896" max="5896" width="0" style="1" hidden="1" customWidth="1"/>
    <col min="5897" max="5897" width="17.7109375" style="1" customWidth="1"/>
    <col min="5898" max="5898" width="3.42578125" style="1" customWidth="1"/>
    <col min="5899" max="5899" width="0" style="1" hidden="1" customWidth="1"/>
    <col min="5900" max="5900" width="23.7109375" style="1" customWidth="1"/>
    <col min="5901" max="5901" width="10" style="1" customWidth="1"/>
    <col min="5902" max="5902" width="0" style="1" hidden="1" customWidth="1"/>
    <col min="5903" max="5904" width="14.7109375" style="1" customWidth="1"/>
    <col min="5905" max="5905" width="12.85546875" style="1" customWidth="1"/>
    <col min="5906" max="5906" width="3.28515625" style="1" customWidth="1"/>
    <col min="5907" max="5907" width="30.28515625" style="1" customWidth="1"/>
    <col min="5908" max="5908" width="5" style="1" customWidth="1"/>
    <col min="5909" max="5909" width="0" style="1" hidden="1" customWidth="1"/>
    <col min="5910" max="5910" width="14.28515625" style="1" customWidth="1"/>
    <col min="5911" max="5911" width="5.7109375" style="1" customWidth="1"/>
    <col min="5912" max="5912" width="0" style="1" hidden="1" customWidth="1"/>
    <col min="5913" max="5913" width="17.28515625" style="1" customWidth="1"/>
    <col min="5914" max="5914" width="12.7109375" style="1" customWidth="1"/>
    <col min="5915" max="5915" width="0" style="1" hidden="1" customWidth="1"/>
    <col min="5916" max="5916" width="5.28515625" style="1" customWidth="1"/>
    <col min="5917" max="5917" width="0" style="1" hidden="1" customWidth="1"/>
    <col min="5918" max="5918" width="17" style="1" customWidth="1"/>
    <col min="5919" max="5919" width="6.28515625" style="1" customWidth="1"/>
    <col min="5920" max="5920" width="0" style="1" hidden="1" customWidth="1"/>
    <col min="5921" max="5921" width="14.28515625" style="1" customWidth="1"/>
    <col min="5922" max="5922" width="7.5703125" style="1" customWidth="1"/>
    <col min="5923" max="5923" width="0" style="1" hidden="1" customWidth="1"/>
    <col min="5924" max="5925" width="14.28515625" style="1" customWidth="1"/>
    <col min="5926" max="5926" width="20.85546875" style="1" customWidth="1"/>
    <col min="5927" max="5927" width="14.42578125" style="1" customWidth="1"/>
    <col min="5928" max="5928" width="15" style="1" customWidth="1"/>
    <col min="5929" max="5929" width="2.7109375" style="1" customWidth="1"/>
    <col min="5930" max="5930" width="11.7109375" style="1" customWidth="1"/>
    <col min="5931" max="5931" width="11.5703125" style="1" customWidth="1"/>
    <col min="5932" max="5932" width="2.28515625" style="1" customWidth="1"/>
    <col min="5933" max="5933" width="41" style="1" customWidth="1"/>
    <col min="5934" max="5934" width="14.28515625" style="1" customWidth="1"/>
    <col min="5935" max="5936" width="11.5703125" style="1" customWidth="1"/>
    <col min="5937" max="5937" width="21.85546875" style="1" customWidth="1"/>
    <col min="5938" max="6129" width="11.42578125" style="1"/>
    <col min="6130" max="6130" width="21.85546875" style="1" customWidth="1"/>
    <col min="6131" max="6131" width="13.85546875" style="1" customWidth="1"/>
    <col min="6132" max="6132" width="38.7109375" style="1" customWidth="1"/>
    <col min="6133" max="6133" width="3" style="1" bestFit="1" customWidth="1"/>
    <col min="6134" max="6134" width="32.28515625" style="1" customWidth="1"/>
    <col min="6135" max="6135" width="46.28515625" style="1" customWidth="1"/>
    <col min="6136" max="6136" width="19" style="1" customWidth="1"/>
    <col min="6137" max="6137" width="0" style="1" hidden="1" customWidth="1"/>
    <col min="6138" max="6138" width="17.7109375" style="1" customWidth="1"/>
    <col min="6139" max="6139" width="0" style="1" hidden="1" customWidth="1"/>
    <col min="6140" max="6140" width="22.28515625" style="1" customWidth="1"/>
    <col min="6141" max="6141" width="5.28515625" style="1" customWidth="1"/>
    <col min="6142" max="6142" width="36.28515625" style="1" customWidth="1"/>
    <col min="6143" max="6143" width="5.7109375" style="1" customWidth="1"/>
    <col min="6144" max="6144" width="0" style="1" hidden="1" customWidth="1"/>
    <col min="6145" max="6145" width="20.7109375" style="1" customWidth="1"/>
    <col min="6146" max="6146" width="4.85546875" style="1" customWidth="1"/>
    <col min="6147" max="6147" width="0" style="1" hidden="1" customWidth="1"/>
    <col min="6148" max="6148" width="24.7109375" style="1" customWidth="1"/>
    <col min="6149" max="6149" width="12.28515625" style="1" customWidth="1"/>
    <col min="6150" max="6150" width="0" style="1" hidden="1" customWidth="1"/>
    <col min="6151" max="6151" width="3.42578125" style="1" customWidth="1"/>
    <col min="6152" max="6152" width="0" style="1" hidden="1" customWidth="1"/>
    <col min="6153" max="6153" width="17.7109375" style="1" customWidth="1"/>
    <col min="6154" max="6154" width="3.42578125" style="1" customWidth="1"/>
    <col min="6155" max="6155" width="0" style="1" hidden="1" customWidth="1"/>
    <col min="6156" max="6156" width="23.7109375" style="1" customWidth="1"/>
    <col min="6157" max="6157" width="10" style="1" customWidth="1"/>
    <col min="6158" max="6158" width="0" style="1" hidden="1" customWidth="1"/>
    <col min="6159" max="6160" width="14.7109375" style="1" customWidth="1"/>
    <col min="6161" max="6161" width="12.85546875" style="1" customWidth="1"/>
    <col min="6162" max="6162" width="3.28515625" style="1" customWidth="1"/>
    <col min="6163" max="6163" width="30.28515625" style="1" customWidth="1"/>
    <col min="6164" max="6164" width="5" style="1" customWidth="1"/>
    <col min="6165" max="6165" width="0" style="1" hidden="1" customWidth="1"/>
    <col min="6166" max="6166" width="14.28515625" style="1" customWidth="1"/>
    <col min="6167" max="6167" width="5.7109375" style="1" customWidth="1"/>
    <col min="6168" max="6168" width="0" style="1" hidden="1" customWidth="1"/>
    <col min="6169" max="6169" width="17.28515625" style="1" customWidth="1"/>
    <col min="6170" max="6170" width="12.7109375" style="1" customWidth="1"/>
    <col min="6171" max="6171" width="0" style="1" hidden="1" customWidth="1"/>
    <col min="6172" max="6172" width="5.28515625" style="1" customWidth="1"/>
    <col min="6173" max="6173" width="0" style="1" hidden="1" customWidth="1"/>
    <col min="6174" max="6174" width="17" style="1" customWidth="1"/>
    <col min="6175" max="6175" width="6.28515625" style="1" customWidth="1"/>
    <col min="6176" max="6176" width="0" style="1" hidden="1" customWidth="1"/>
    <col min="6177" max="6177" width="14.28515625" style="1" customWidth="1"/>
    <col min="6178" max="6178" width="7.5703125" style="1" customWidth="1"/>
    <col min="6179" max="6179" width="0" style="1" hidden="1" customWidth="1"/>
    <col min="6180" max="6181" width="14.28515625" style="1" customWidth="1"/>
    <col min="6182" max="6182" width="20.85546875" style="1" customWidth="1"/>
    <col min="6183" max="6183" width="14.42578125" style="1" customWidth="1"/>
    <col min="6184" max="6184" width="15" style="1" customWidth="1"/>
    <col min="6185" max="6185" width="2.7109375" style="1" customWidth="1"/>
    <col min="6186" max="6186" width="11.7109375" style="1" customWidth="1"/>
    <col min="6187" max="6187" width="11.5703125" style="1" customWidth="1"/>
    <col min="6188" max="6188" width="2.28515625" style="1" customWidth="1"/>
    <col min="6189" max="6189" width="41" style="1" customWidth="1"/>
    <col min="6190" max="6190" width="14.28515625" style="1" customWidth="1"/>
    <col min="6191" max="6192" width="11.5703125" style="1" customWidth="1"/>
    <col min="6193" max="6193" width="21.85546875" style="1" customWidth="1"/>
    <col min="6194" max="6385" width="11.42578125" style="1"/>
    <col min="6386" max="6386" width="21.85546875" style="1" customWidth="1"/>
    <col min="6387" max="6387" width="13.85546875" style="1" customWidth="1"/>
    <col min="6388" max="6388" width="38.7109375" style="1" customWidth="1"/>
    <col min="6389" max="6389" width="3" style="1" bestFit="1" customWidth="1"/>
    <col min="6390" max="6390" width="32.28515625" style="1" customWidth="1"/>
    <col min="6391" max="6391" width="46.28515625" style="1" customWidth="1"/>
    <col min="6392" max="6392" width="19" style="1" customWidth="1"/>
    <col min="6393" max="6393" width="0" style="1" hidden="1" customWidth="1"/>
    <col min="6394" max="6394" width="17.7109375" style="1" customWidth="1"/>
    <col min="6395" max="6395" width="0" style="1" hidden="1" customWidth="1"/>
    <col min="6396" max="6396" width="22.28515625" style="1" customWidth="1"/>
    <col min="6397" max="6397" width="5.28515625" style="1" customWidth="1"/>
    <col min="6398" max="6398" width="36.28515625" style="1" customWidth="1"/>
    <col min="6399" max="6399" width="5.7109375" style="1" customWidth="1"/>
    <col min="6400" max="6400" width="0" style="1" hidden="1" customWidth="1"/>
    <col min="6401" max="6401" width="20.7109375" style="1" customWidth="1"/>
    <col min="6402" max="6402" width="4.85546875" style="1" customWidth="1"/>
    <col min="6403" max="6403" width="0" style="1" hidden="1" customWidth="1"/>
    <col min="6404" max="6404" width="24.7109375" style="1" customWidth="1"/>
    <col min="6405" max="6405" width="12.28515625" style="1" customWidth="1"/>
    <col min="6406" max="6406" width="0" style="1" hidden="1" customWidth="1"/>
    <col min="6407" max="6407" width="3.42578125" style="1" customWidth="1"/>
    <col min="6408" max="6408" width="0" style="1" hidden="1" customWidth="1"/>
    <col min="6409" max="6409" width="17.7109375" style="1" customWidth="1"/>
    <col min="6410" max="6410" width="3.42578125" style="1" customWidth="1"/>
    <col min="6411" max="6411" width="0" style="1" hidden="1" customWidth="1"/>
    <col min="6412" max="6412" width="23.7109375" style="1" customWidth="1"/>
    <col min="6413" max="6413" width="10" style="1" customWidth="1"/>
    <col min="6414" max="6414" width="0" style="1" hidden="1" customWidth="1"/>
    <col min="6415" max="6416" width="14.7109375" style="1" customWidth="1"/>
    <col min="6417" max="6417" width="12.85546875" style="1" customWidth="1"/>
    <col min="6418" max="6418" width="3.28515625" style="1" customWidth="1"/>
    <col min="6419" max="6419" width="30.28515625" style="1" customWidth="1"/>
    <col min="6420" max="6420" width="5" style="1" customWidth="1"/>
    <col min="6421" max="6421" width="0" style="1" hidden="1" customWidth="1"/>
    <col min="6422" max="6422" width="14.28515625" style="1" customWidth="1"/>
    <col min="6423" max="6423" width="5.7109375" style="1" customWidth="1"/>
    <col min="6424" max="6424" width="0" style="1" hidden="1" customWidth="1"/>
    <col min="6425" max="6425" width="17.28515625" style="1" customWidth="1"/>
    <col min="6426" max="6426" width="12.7109375" style="1" customWidth="1"/>
    <col min="6427" max="6427" width="0" style="1" hidden="1" customWidth="1"/>
    <col min="6428" max="6428" width="5.28515625" style="1" customWidth="1"/>
    <col min="6429" max="6429" width="0" style="1" hidden="1" customWidth="1"/>
    <col min="6430" max="6430" width="17" style="1" customWidth="1"/>
    <col min="6431" max="6431" width="6.28515625" style="1" customWidth="1"/>
    <col min="6432" max="6432" width="0" style="1" hidden="1" customWidth="1"/>
    <col min="6433" max="6433" width="14.28515625" style="1" customWidth="1"/>
    <col min="6434" max="6434" width="7.5703125" style="1" customWidth="1"/>
    <col min="6435" max="6435" width="0" style="1" hidden="1" customWidth="1"/>
    <col min="6436" max="6437" width="14.28515625" style="1" customWidth="1"/>
    <col min="6438" max="6438" width="20.85546875" style="1" customWidth="1"/>
    <col min="6439" max="6439" width="14.42578125" style="1" customWidth="1"/>
    <col min="6440" max="6440" width="15" style="1" customWidth="1"/>
    <col min="6441" max="6441" width="2.7109375" style="1" customWidth="1"/>
    <col min="6442" max="6442" width="11.7109375" style="1" customWidth="1"/>
    <col min="6443" max="6443" width="11.5703125" style="1" customWidth="1"/>
    <col min="6444" max="6444" width="2.28515625" style="1" customWidth="1"/>
    <col min="6445" max="6445" width="41" style="1" customWidth="1"/>
    <col min="6446" max="6446" width="14.28515625" style="1" customWidth="1"/>
    <col min="6447" max="6448" width="11.5703125" style="1" customWidth="1"/>
    <col min="6449" max="6449" width="21.85546875" style="1" customWidth="1"/>
    <col min="6450" max="6641" width="11.42578125" style="1"/>
    <col min="6642" max="6642" width="21.85546875" style="1" customWidth="1"/>
    <col min="6643" max="6643" width="13.85546875" style="1" customWidth="1"/>
    <col min="6644" max="6644" width="38.7109375" style="1" customWidth="1"/>
    <col min="6645" max="6645" width="3" style="1" bestFit="1" customWidth="1"/>
    <col min="6646" max="6646" width="32.28515625" style="1" customWidth="1"/>
    <col min="6647" max="6647" width="46.28515625" style="1" customWidth="1"/>
    <col min="6648" max="6648" width="19" style="1" customWidth="1"/>
    <col min="6649" max="6649" width="0" style="1" hidden="1" customWidth="1"/>
    <col min="6650" max="6650" width="17.7109375" style="1" customWidth="1"/>
    <col min="6651" max="6651" width="0" style="1" hidden="1" customWidth="1"/>
    <col min="6652" max="6652" width="22.28515625" style="1" customWidth="1"/>
    <col min="6653" max="6653" width="5.28515625" style="1" customWidth="1"/>
    <col min="6654" max="6654" width="36.28515625" style="1" customWidth="1"/>
    <col min="6655" max="6655" width="5.7109375" style="1" customWidth="1"/>
    <col min="6656" max="6656" width="0" style="1" hidden="1" customWidth="1"/>
    <col min="6657" max="6657" width="20.7109375" style="1" customWidth="1"/>
    <col min="6658" max="6658" width="4.85546875" style="1" customWidth="1"/>
    <col min="6659" max="6659" width="0" style="1" hidden="1" customWidth="1"/>
    <col min="6660" max="6660" width="24.7109375" style="1" customWidth="1"/>
    <col min="6661" max="6661" width="12.28515625" style="1" customWidth="1"/>
    <col min="6662" max="6662" width="0" style="1" hidden="1" customWidth="1"/>
    <col min="6663" max="6663" width="3.42578125" style="1" customWidth="1"/>
    <col min="6664" max="6664" width="0" style="1" hidden="1" customWidth="1"/>
    <col min="6665" max="6665" width="17.7109375" style="1" customWidth="1"/>
    <col min="6666" max="6666" width="3.42578125" style="1" customWidth="1"/>
    <col min="6667" max="6667" width="0" style="1" hidden="1" customWidth="1"/>
    <col min="6668" max="6668" width="23.7109375" style="1" customWidth="1"/>
    <col min="6669" max="6669" width="10" style="1" customWidth="1"/>
    <col min="6670" max="6670" width="0" style="1" hidden="1" customWidth="1"/>
    <col min="6671" max="6672" width="14.7109375" style="1" customWidth="1"/>
    <col min="6673" max="6673" width="12.85546875" style="1" customWidth="1"/>
    <col min="6674" max="6674" width="3.28515625" style="1" customWidth="1"/>
    <col min="6675" max="6675" width="30.28515625" style="1" customWidth="1"/>
    <col min="6676" max="6676" width="5" style="1" customWidth="1"/>
    <col min="6677" max="6677" width="0" style="1" hidden="1" customWidth="1"/>
    <col min="6678" max="6678" width="14.28515625" style="1" customWidth="1"/>
    <col min="6679" max="6679" width="5.7109375" style="1" customWidth="1"/>
    <col min="6680" max="6680" width="0" style="1" hidden="1" customWidth="1"/>
    <col min="6681" max="6681" width="17.28515625" style="1" customWidth="1"/>
    <col min="6682" max="6682" width="12.7109375" style="1" customWidth="1"/>
    <col min="6683" max="6683" width="0" style="1" hidden="1" customWidth="1"/>
    <col min="6684" max="6684" width="5.28515625" style="1" customWidth="1"/>
    <col min="6685" max="6685" width="0" style="1" hidden="1" customWidth="1"/>
    <col min="6686" max="6686" width="17" style="1" customWidth="1"/>
    <col min="6687" max="6687" width="6.28515625" style="1" customWidth="1"/>
    <col min="6688" max="6688" width="0" style="1" hidden="1" customWidth="1"/>
    <col min="6689" max="6689" width="14.28515625" style="1" customWidth="1"/>
    <col min="6690" max="6690" width="7.5703125" style="1" customWidth="1"/>
    <col min="6691" max="6691" width="0" style="1" hidden="1" customWidth="1"/>
    <col min="6692" max="6693" width="14.28515625" style="1" customWidth="1"/>
    <col min="6694" max="6694" width="20.85546875" style="1" customWidth="1"/>
    <col min="6695" max="6695" width="14.42578125" style="1" customWidth="1"/>
    <col min="6696" max="6696" width="15" style="1" customWidth="1"/>
    <col min="6697" max="6697" width="2.7109375" style="1" customWidth="1"/>
    <col min="6698" max="6698" width="11.7109375" style="1" customWidth="1"/>
    <col min="6699" max="6699" width="11.5703125" style="1" customWidth="1"/>
    <col min="6700" max="6700" width="2.28515625" style="1" customWidth="1"/>
    <col min="6701" max="6701" width="41" style="1" customWidth="1"/>
    <col min="6702" max="6702" width="14.28515625" style="1" customWidth="1"/>
    <col min="6703" max="6704" width="11.5703125" style="1" customWidth="1"/>
    <col min="6705" max="6705" width="21.85546875" style="1" customWidth="1"/>
    <col min="6706" max="6897" width="11.42578125" style="1"/>
    <col min="6898" max="6898" width="21.85546875" style="1" customWidth="1"/>
    <col min="6899" max="6899" width="13.85546875" style="1" customWidth="1"/>
    <col min="6900" max="6900" width="38.7109375" style="1" customWidth="1"/>
    <col min="6901" max="6901" width="3" style="1" bestFit="1" customWidth="1"/>
    <col min="6902" max="6902" width="32.28515625" style="1" customWidth="1"/>
    <col min="6903" max="6903" width="46.28515625" style="1" customWidth="1"/>
    <col min="6904" max="6904" width="19" style="1" customWidth="1"/>
    <col min="6905" max="6905" width="0" style="1" hidden="1" customWidth="1"/>
    <col min="6906" max="6906" width="17.7109375" style="1" customWidth="1"/>
    <col min="6907" max="6907" width="0" style="1" hidden="1" customWidth="1"/>
    <col min="6908" max="6908" width="22.28515625" style="1" customWidth="1"/>
    <col min="6909" max="6909" width="5.28515625" style="1" customWidth="1"/>
    <col min="6910" max="6910" width="36.28515625" style="1" customWidth="1"/>
    <col min="6911" max="6911" width="5.7109375" style="1" customWidth="1"/>
    <col min="6912" max="6912" width="0" style="1" hidden="1" customWidth="1"/>
    <col min="6913" max="6913" width="20.7109375" style="1" customWidth="1"/>
    <col min="6914" max="6914" width="4.85546875" style="1" customWidth="1"/>
    <col min="6915" max="6915" width="0" style="1" hidden="1" customWidth="1"/>
    <col min="6916" max="6916" width="24.7109375" style="1" customWidth="1"/>
    <col min="6917" max="6917" width="12.28515625" style="1" customWidth="1"/>
    <col min="6918" max="6918" width="0" style="1" hidden="1" customWidth="1"/>
    <col min="6919" max="6919" width="3.42578125" style="1" customWidth="1"/>
    <col min="6920" max="6920" width="0" style="1" hidden="1" customWidth="1"/>
    <col min="6921" max="6921" width="17.7109375" style="1" customWidth="1"/>
    <col min="6922" max="6922" width="3.42578125" style="1" customWidth="1"/>
    <col min="6923" max="6923" width="0" style="1" hidden="1" customWidth="1"/>
    <col min="6924" max="6924" width="23.7109375" style="1" customWidth="1"/>
    <col min="6925" max="6925" width="10" style="1" customWidth="1"/>
    <col min="6926" max="6926" width="0" style="1" hidden="1" customWidth="1"/>
    <col min="6927" max="6928" width="14.7109375" style="1" customWidth="1"/>
    <col min="6929" max="6929" width="12.85546875" style="1" customWidth="1"/>
    <col min="6930" max="6930" width="3.28515625" style="1" customWidth="1"/>
    <col min="6931" max="6931" width="30.28515625" style="1" customWidth="1"/>
    <col min="6932" max="6932" width="5" style="1" customWidth="1"/>
    <col min="6933" max="6933" width="0" style="1" hidden="1" customWidth="1"/>
    <col min="6934" max="6934" width="14.28515625" style="1" customWidth="1"/>
    <col min="6935" max="6935" width="5.7109375" style="1" customWidth="1"/>
    <col min="6936" max="6936" width="0" style="1" hidden="1" customWidth="1"/>
    <col min="6937" max="6937" width="17.28515625" style="1" customWidth="1"/>
    <col min="6938" max="6938" width="12.7109375" style="1" customWidth="1"/>
    <col min="6939" max="6939" width="0" style="1" hidden="1" customWidth="1"/>
    <col min="6940" max="6940" width="5.28515625" style="1" customWidth="1"/>
    <col min="6941" max="6941" width="0" style="1" hidden="1" customWidth="1"/>
    <col min="6942" max="6942" width="17" style="1" customWidth="1"/>
    <col min="6943" max="6943" width="6.28515625" style="1" customWidth="1"/>
    <col min="6944" max="6944" width="0" style="1" hidden="1" customWidth="1"/>
    <col min="6945" max="6945" width="14.28515625" style="1" customWidth="1"/>
    <col min="6946" max="6946" width="7.5703125" style="1" customWidth="1"/>
    <col min="6947" max="6947" width="0" style="1" hidden="1" customWidth="1"/>
    <col min="6948" max="6949" width="14.28515625" style="1" customWidth="1"/>
    <col min="6950" max="6950" width="20.85546875" style="1" customWidth="1"/>
    <col min="6951" max="6951" width="14.42578125" style="1" customWidth="1"/>
    <col min="6952" max="6952" width="15" style="1" customWidth="1"/>
    <col min="6953" max="6953" width="2.7109375" style="1" customWidth="1"/>
    <col min="6954" max="6954" width="11.7109375" style="1" customWidth="1"/>
    <col min="6955" max="6955" width="11.5703125" style="1" customWidth="1"/>
    <col min="6956" max="6956" width="2.28515625" style="1" customWidth="1"/>
    <col min="6957" max="6957" width="41" style="1" customWidth="1"/>
    <col min="6958" max="6958" width="14.28515625" style="1" customWidth="1"/>
    <col min="6959" max="6960" width="11.5703125" style="1" customWidth="1"/>
    <col min="6961" max="6961" width="21.85546875" style="1" customWidth="1"/>
    <col min="6962" max="7153" width="11.42578125" style="1"/>
    <col min="7154" max="7154" width="21.85546875" style="1" customWidth="1"/>
    <col min="7155" max="7155" width="13.85546875" style="1" customWidth="1"/>
    <col min="7156" max="7156" width="38.7109375" style="1" customWidth="1"/>
    <col min="7157" max="7157" width="3" style="1" bestFit="1" customWidth="1"/>
    <col min="7158" max="7158" width="32.28515625" style="1" customWidth="1"/>
    <col min="7159" max="7159" width="46.28515625" style="1" customWidth="1"/>
    <col min="7160" max="7160" width="19" style="1" customWidth="1"/>
    <col min="7161" max="7161" width="0" style="1" hidden="1" customWidth="1"/>
    <col min="7162" max="7162" width="17.7109375" style="1" customWidth="1"/>
    <col min="7163" max="7163" width="0" style="1" hidden="1" customWidth="1"/>
    <col min="7164" max="7164" width="22.28515625" style="1" customWidth="1"/>
    <col min="7165" max="7165" width="5.28515625" style="1" customWidth="1"/>
    <col min="7166" max="7166" width="36.28515625" style="1" customWidth="1"/>
    <col min="7167" max="7167" width="5.7109375" style="1" customWidth="1"/>
    <col min="7168" max="7168" width="0" style="1" hidden="1" customWidth="1"/>
    <col min="7169" max="7169" width="20.7109375" style="1" customWidth="1"/>
    <col min="7170" max="7170" width="4.85546875" style="1" customWidth="1"/>
    <col min="7171" max="7171" width="0" style="1" hidden="1" customWidth="1"/>
    <col min="7172" max="7172" width="24.7109375" style="1" customWidth="1"/>
    <col min="7173" max="7173" width="12.28515625" style="1" customWidth="1"/>
    <col min="7174" max="7174" width="0" style="1" hidden="1" customWidth="1"/>
    <col min="7175" max="7175" width="3.42578125" style="1" customWidth="1"/>
    <col min="7176" max="7176" width="0" style="1" hidden="1" customWidth="1"/>
    <col min="7177" max="7177" width="17.7109375" style="1" customWidth="1"/>
    <col min="7178" max="7178" width="3.42578125" style="1" customWidth="1"/>
    <col min="7179" max="7179" width="0" style="1" hidden="1" customWidth="1"/>
    <col min="7180" max="7180" width="23.7109375" style="1" customWidth="1"/>
    <col min="7181" max="7181" width="10" style="1" customWidth="1"/>
    <col min="7182" max="7182" width="0" style="1" hidden="1" customWidth="1"/>
    <col min="7183" max="7184" width="14.7109375" style="1" customWidth="1"/>
    <col min="7185" max="7185" width="12.85546875" style="1" customWidth="1"/>
    <col min="7186" max="7186" width="3.28515625" style="1" customWidth="1"/>
    <col min="7187" max="7187" width="30.28515625" style="1" customWidth="1"/>
    <col min="7188" max="7188" width="5" style="1" customWidth="1"/>
    <col min="7189" max="7189" width="0" style="1" hidden="1" customWidth="1"/>
    <col min="7190" max="7190" width="14.28515625" style="1" customWidth="1"/>
    <col min="7191" max="7191" width="5.7109375" style="1" customWidth="1"/>
    <col min="7192" max="7192" width="0" style="1" hidden="1" customWidth="1"/>
    <col min="7193" max="7193" width="17.28515625" style="1" customWidth="1"/>
    <col min="7194" max="7194" width="12.7109375" style="1" customWidth="1"/>
    <col min="7195" max="7195" width="0" style="1" hidden="1" customWidth="1"/>
    <col min="7196" max="7196" width="5.28515625" style="1" customWidth="1"/>
    <col min="7197" max="7197" width="0" style="1" hidden="1" customWidth="1"/>
    <col min="7198" max="7198" width="17" style="1" customWidth="1"/>
    <col min="7199" max="7199" width="6.28515625" style="1" customWidth="1"/>
    <col min="7200" max="7200" width="0" style="1" hidden="1" customWidth="1"/>
    <col min="7201" max="7201" width="14.28515625" style="1" customWidth="1"/>
    <col min="7202" max="7202" width="7.5703125" style="1" customWidth="1"/>
    <col min="7203" max="7203" width="0" style="1" hidden="1" customWidth="1"/>
    <col min="7204" max="7205" width="14.28515625" style="1" customWidth="1"/>
    <col min="7206" max="7206" width="20.85546875" style="1" customWidth="1"/>
    <col min="7207" max="7207" width="14.42578125" style="1" customWidth="1"/>
    <col min="7208" max="7208" width="15" style="1" customWidth="1"/>
    <col min="7209" max="7209" width="2.7109375" style="1" customWidth="1"/>
    <col min="7210" max="7210" width="11.7109375" style="1" customWidth="1"/>
    <col min="7211" max="7211" width="11.5703125" style="1" customWidth="1"/>
    <col min="7212" max="7212" width="2.28515625" style="1" customWidth="1"/>
    <col min="7213" max="7213" width="41" style="1" customWidth="1"/>
    <col min="7214" max="7214" width="14.28515625" style="1" customWidth="1"/>
    <col min="7215" max="7216" width="11.5703125" style="1" customWidth="1"/>
    <col min="7217" max="7217" width="21.85546875" style="1" customWidth="1"/>
    <col min="7218" max="7409" width="11.42578125" style="1"/>
    <col min="7410" max="7410" width="21.85546875" style="1" customWidth="1"/>
    <col min="7411" max="7411" width="13.85546875" style="1" customWidth="1"/>
    <col min="7412" max="7412" width="38.7109375" style="1" customWidth="1"/>
    <col min="7413" max="7413" width="3" style="1" bestFit="1" customWidth="1"/>
    <col min="7414" max="7414" width="32.28515625" style="1" customWidth="1"/>
    <col min="7415" max="7415" width="46.28515625" style="1" customWidth="1"/>
    <col min="7416" max="7416" width="19" style="1" customWidth="1"/>
    <col min="7417" max="7417" width="0" style="1" hidden="1" customWidth="1"/>
    <col min="7418" max="7418" width="17.7109375" style="1" customWidth="1"/>
    <col min="7419" max="7419" width="0" style="1" hidden="1" customWidth="1"/>
    <col min="7420" max="7420" width="22.28515625" style="1" customWidth="1"/>
    <col min="7421" max="7421" width="5.28515625" style="1" customWidth="1"/>
    <col min="7422" max="7422" width="36.28515625" style="1" customWidth="1"/>
    <col min="7423" max="7423" width="5.7109375" style="1" customWidth="1"/>
    <col min="7424" max="7424" width="0" style="1" hidden="1" customWidth="1"/>
    <col min="7425" max="7425" width="20.7109375" style="1" customWidth="1"/>
    <col min="7426" max="7426" width="4.85546875" style="1" customWidth="1"/>
    <col min="7427" max="7427" width="0" style="1" hidden="1" customWidth="1"/>
    <col min="7428" max="7428" width="24.7109375" style="1" customWidth="1"/>
    <col min="7429" max="7429" width="12.28515625" style="1" customWidth="1"/>
    <col min="7430" max="7430" width="0" style="1" hidden="1" customWidth="1"/>
    <col min="7431" max="7431" width="3.42578125" style="1" customWidth="1"/>
    <col min="7432" max="7432" width="0" style="1" hidden="1" customWidth="1"/>
    <col min="7433" max="7433" width="17.7109375" style="1" customWidth="1"/>
    <col min="7434" max="7434" width="3.42578125" style="1" customWidth="1"/>
    <col min="7435" max="7435" width="0" style="1" hidden="1" customWidth="1"/>
    <col min="7436" max="7436" width="23.7109375" style="1" customWidth="1"/>
    <col min="7437" max="7437" width="10" style="1" customWidth="1"/>
    <col min="7438" max="7438" width="0" style="1" hidden="1" customWidth="1"/>
    <col min="7439" max="7440" width="14.7109375" style="1" customWidth="1"/>
    <col min="7441" max="7441" width="12.85546875" style="1" customWidth="1"/>
    <col min="7442" max="7442" width="3.28515625" style="1" customWidth="1"/>
    <col min="7443" max="7443" width="30.28515625" style="1" customWidth="1"/>
    <col min="7444" max="7444" width="5" style="1" customWidth="1"/>
    <col min="7445" max="7445" width="0" style="1" hidden="1" customWidth="1"/>
    <col min="7446" max="7446" width="14.28515625" style="1" customWidth="1"/>
    <col min="7447" max="7447" width="5.7109375" style="1" customWidth="1"/>
    <col min="7448" max="7448" width="0" style="1" hidden="1" customWidth="1"/>
    <col min="7449" max="7449" width="17.28515625" style="1" customWidth="1"/>
    <col min="7450" max="7450" width="12.7109375" style="1" customWidth="1"/>
    <col min="7451" max="7451" width="0" style="1" hidden="1" customWidth="1"/>
    <col min="7452" max="7452" width="5.28515625" style="1" customWidth="1"/>
    <col min="7453" max="7453" width="0" style="1" hidden="1" customWidth="1"/>
    <col min="7454" max="7454" width="17" style="1" customWidth="1"/>
    <col min="7455" max="7455" width="6.28515625" style="1" customWidth="1"/>
    <col min="7456" max="7456" width="0" style="1" hidden="1" customWidth="1"/>
    <col min="7457" max="7457" width="14.28515625" style="1" customWidth="1"/>
    <col min="7458" max="7458" width="7.5703125" style="1" customWidth="1"/>
    <col min="7459" max="7459" width="0" style="1" hidden="1" customWidth="1"/>
    <col min="7460" max="7461" width="14.28515625" style="1" customWidth="1"/>
    <col min="7462" max="7462" width="20.85546875" style="1" customWidth="1"/>
    <col min="7463" max="7463" width="14.42578125" style="1" customWidth="1"/>
    <col min="7464" max="7464" width="15" style="1" customWidth="1"/>
    <col min="7465" max="7465" width="2.7109375" style="1" customWidth="1"/>
    <col min="7466" max="7466" width="11.7109375" style="1" customWidth="1"/>
    <col min="7467" max="7467" width="11.5703125" style="1" customWidth="1"/>
    <col min="7468" max="7468" width="2.28515625" style="1" customWidth="1"/>
    <col min="7469" max="7469" width="41" style="1" customWidth="1"/>
    <col min="7470" max="7470" width="14.28515625" style="1" customWidth="1"/>
    <col min="7471" max="7472" width="11.5703125" style="1" customWidth="1"/>
    <col min="7473" max="7473" width="21.85546875" style="1" customWidth="1"/>
    <col min="7474" max="7665" width="11.42578125" style="1"/>
    <col min="7666" max="7666" width="21.85546875" style="1" customWidth="1"/>
    <col min="7667" max="7667" width="13.85546875" style="1" customWidth="1"/>
    <col min="7668" max="7668" width="38.7109375" style="1" customWidth="1"/>
    <col min="7669" max="7669" width="3" style="1" bestFit="1" customWidth="1"/>
    <col min="7670" max="7670" width="32.28515625" style="1" customWidth="1"/>
    <col min="7671" max="7671" width="46.28515625" style="1" customWidth="1"/>
    <col min="7672" max="7672" width="19" style="1" customWidth="1"/>
    <col min="7673" max="7673" width="0" style="1" hidden="1" customWidth="1"/>
    <col min="7674" max="7674" width="17.7109375" style="1" customWidth="1"/>
    <col min="7675" max="7675" width="0" style="1" hidden="1" customWidth="1"/>
    <col min="7676" max="7676" width="22.28515625" style="1" customWidth="1"/>
    <col min="7677" max="7677" width="5.28515625" style="1" customWidth="1"/>
    <col min="7678" max="7678" width="36.28515625" style="1" customWidth="1"/>
    <col min="7679" max="7679" width="5.7109375" style="1" customWidth="1"/>
    <col min="7680" max="7680" width="0" style="1" hidden="1" customWidth="1"/>
    <col min="7681" max="7681" width="20.7109375" style="1" customWidth="1"/>
    <col min="7682" max="7682" width="4.85546875" style="1" customWidth="1"/>
    <col min="7683" max="7683" width="0" style="1" hidden="1" customWidth="1"/>
    <col min="7684" max="7684" width="24.7109375" style="1" customWidth="1"/>
    <col min="7685" max="7685" width="12.28515625" style="1" customWidth="1"/>
    <col min="7686" max="7686" width="0" style="1" hidden="1" customWidth="1"/>
    <col min="7687" max="7687" width="3.42578125" style="1" customWidth="1"/>
    <col min="7688" max="7688" width="0" style="1" hidden="1" customWidth="1"/>
    <col min="7689" max="7689" width="17.7109375" style="1" customWidth="1"/>
    <col min="7690" max="7690" width="3.42578125" style="1" customWidth="1"/>
    <col min="7691" max="7691" width="0" style="1" hidden="1" customWidth="1"/>
    <col min="7692" max="7692" width="23.7109375" style="1" customWidth="1"/>
    <col min="7693" max="7693" width="10" style="1" customWidth="1"/>
    <col min="7694" max="7694" width="0" style="1" hidden="1" customWidth="1"/>
    <col min="7695" max="7696" width="14.7109375" style="1" customWidth="1"/>
    <col min="7697" max="7697" width="12.85546875" style="1" customWidth="1"/>
    <col min="7698" max="7698" width="3.28515625" style="1" customWidth="1"/>
    <col min="7699" max="7699" width="30.28515625" style="1" customWidth="1"/>
    <col min="7700" max="7700" width="5" style="1" customWidth="1"/>
    <col min="7701" max="7701" width="0" style="1" hidden="1" customWidth="1"/>
    <col min="7702" max="7702" width="14.28515625" style="1" customWidth="1"/>
    <col min="7703" max="7703" width="5.7109375" style="1" customWidth="1"/>
    <col min="7704" max="7704" width="0" style="1" hidden="1" customWidth="1"/>
    <col min="7705" max="7705" width="17.28515625" style="1" customWidth="1"/>
    <col min="7706" max="7706" width="12.7109375" style="1" customWidth="1"/>
    <col min="7707" max="7707" width="0" style="1" hidden="1" customWidth="1"/>
    <col min="7708" max="7708" width="5.28515625" style="1" customWidth="1"/>
    <col min="7709" max="7709" width="0" style="1" hidden="1" customWidth="1"/>
    <col min="7710" max="7710" width="17" style="1" customWidth="1"/>
    <col min="7711" max="7711" width="6.28515625" style="1" customWidth="1"/>
    <col min="7712" max="7712" width="0" style="1" hidden="1" customWidth="1"/>
    <col min="7713" max="7713" width="14.28515625" style="1" customWidth="1"/>
    <col min="7714" max="7714" width="7.5703125" style="1" customWidth="1"/>
    <col min="7715" max="7715" width="0" style="1" hidden="1" customWidth="1"/>
    <col min="7716" max="7717" width="14.28515625" style="1" customWidth="1"/>
    <col min="7718" max="7718" width="20.85546875" style="1" customWidth="1"/>
    <col min="7719" max="7719" width="14.42578125" style="1" customWidth="1"/>
    <col min="7720" max="7720" width="15" style="1" customWidth="1"/>
    <col min="7721" max="7721" width="2.7109375" style="1" customWidth="1"/>
    <col min="7722" max="7722" width="11.7109375" style="1" customWidth="1"/>
    <col min="7723" max="7723" width="11.5703125" style="1" customWidth="1"/>
    <col min="7724" max="7724" width="2.28515625" style="1" customWidth="1"/>
    <col min="7725" max="7725" width="41" style="1" customWidth="1"/>
    <col min="7726" max="7726" width="14.28515625" style="1" customWidth="1"/>
    <col min="7727" max="7728" width="11.5703125" style="1" customWidth="1"/>
    <col min="7729" max="7729" width="21.85546875" style="1" customWidth="1"/>
    <col min="7730" max="7921" width="11.42578125" style="1"/>
    <col min="7922" max="7922" width="21.85546875" style="1" customWidth="1"/>
    <col min="7923" max="7923" width="13.85546875" style="1" customWidth="1"/>
    <col min="7924" max="7924" width="38.7109375" style="1" customWidth="1"/>
    <col min="7925" max="7925" width="3" style="1" bestFit="1" customWidth="1"/>
    <col min="7926" max="7926" width="32.28515625" style="1" customWidth="1"/>
    <col min="7927" max="7927" width="46.28515625" style="1" customWidth="1"/>
    <col min="7928" max="7928" width="19" style="1" customWidth="1"/>
    <col min="7929" max="7929" width="0" style="1" hidden="1" customWidth="1"/>
    <col min="7930" max="7930" width="17.7109375" style="1" customWidth="1"/>
    <col min="7931" max="7931" width="0" style="1" hidden="1" customWidth="1"/>
    <col min="7932" max="7932" width="22.28515625" style="1" customWidth="1"/>
    <col min="7933" max="7933" width="5.28515625" style="1" customWidth="1"/>
    <col min="7934" max="7934" width="36.28515625" style="1" customWidth="1"/>
    <col min="7935" max="7935" width="5.7109375" style="1" customWidth="1"/>
    <col min="7936" max="7936" width="0" style="1" hidden="1" customWidth="1"/>
    <col min="7937" max="7937" width="20.7109375" style="1" customWidth="1"/>
    <col min="7938" max="7938" width="4.85546875" style="1" customWidth="1"/>
    <col min="7939" max="7939" width="0" style="1" hidden="1" customWidth="1"/>
    <col min="7940" max="7940" width="24.7109375" style="1" customWidth="1"/>
    <col min="7941" max="7941" width="12.28515625" style="1" customWidth="1"/>
    <col min="7942" max="7942" width="0" style="1" hidden="1" customWidth="1"/>
    <col min="7943" max="7943" width="3.42578125" style="1" customWidth="1"/>
    <col min="7944" max="7944" width="0" style="1" hidden="1" customWidth="1"/>
    <col min="7945" max="7945" width="17.7109375" style="1" customWidth="1"/>
    <col min="7946" max="7946" width="3.42578125" style="1" customWidth="1"/>
    <col min="7947" max="7947" width="0" style="1" hidden="1" customWidth="1"/>
    <col min="7948" max="7948" width="23.7109375" style="1" customWidth="1"/>
    <col min="7949" max="7949" width="10" style="1" customWidth="1"/>
    <col min="7950" max="7950" width="0" style="1" hidden="1" customWidth="1"/>
    <col min="7951" max="7952" width="14.7109375" style="1" customWidth="1"/>
    <col min="7953" max="7953" width="12.85546875" style="1" customWidth="1"/>
    <col min="7954" max="7954" width="3.28515625" style="1" customWidth="1"/>
    <col min="7955" max="7955" width="30.28515625" style="1" customWidth="1"/>
    <col min="7956" max="7956" width="5" style="1" customWidth="1"/>
    <col min="7957" max="7957" width="0" style="1" hidden="1" customWidth="1"/>
    <col min="7958" max="7958" width="14.28515625" style="1" customWidth="1"/>
    <col min="7959" max="7959" width="5.7109375" style="1" customWidth="1"/>
    <col min="7960" max="7960" width="0" style="1" hidden="1" customWidth="1"/>
    <col min="7961" max="7961" width="17.28515625" style="1" customWidth="1"/>
    <col min="7962" max="7962" width="12.7109375" style="1" customWidth="1"/>
    <col min="7963" max="7963" width="0" style="1" hidden="1" customWidth="1"/>
    <col min="7964" max="7964" width="5.28515625" style="1" customWidth="1"/>
    <col min="7965" max="7965" width="0" style="1" hidden="1" customWidth="1"/>
    <col min="7966" max="7966" width="17" style="1" customWidth="1"/>
    <col min="7967" max="7967" width="6.28515625" style="1" customWidth="1"/>
    <col min="7968" max="7968" width="0" style="1" hidden="1" customWidth="1"/>
    <col min="7969" max="7969" width="14.28515625" style="1" customWidth="1"/>
    <col min="7970" max="7970" width="7.5703125" style="1" customWidth="1"/>
    <col min="7971" max="7971" width="0" style="1" hidden="1" customWidth="1"/>
    <col min="7972" max="7973" width="14.28515625" style="1" customWidth="1"/>
    <col min="7974" max="7974" width="20.85546875" style="1" customWidth="1"/>
    <col min="7975" max="7975" width="14.42578125" style="1" customWidth="1"/>
    <col min="7976" max="7976" width="15" style="1" customWidth="1"/>
    <col min="7977" max="7977" width="2.7109375" style="1" customWidth="1"/>
    <col min="7978" max="7978" width="11.7109375" style="1" customWidth="1"/>
    <col min="7979" max="7979" width="11.5703125" style="1" customWidth="1"/>
    <col min="7980" max="7980" width="2.28515625" style="1" customWidth="1"/>
    <col min="7981" max="7981" width="41" style="1" customWidth="1"/>
    <col min="7982" max="7982" width="14.28515625" style="1" customWidth="1"/>
    <col min="7983" max="7984" width="11.5703125" style="1" customWidth="1"/>
    <col min="7985" max="7985" width="21.85546875" style="1" customWidth="1"/>
    <col min="7986" max="8177" width="11.42578125" style="1"/>
    <col min="8178" max="8178" width="21.85546875" style="1" customWidth="1"/>
    <col min="8179" max="8179" width="13.85546875" style="1" customWidth="1"/>
    <col min="8180" max="8180" width="38.7109375" style="1" customWidth="1"/>
    <col min="8181" max="8181" width="3" style="1" bestFit="1" customWidth="1"/>
    <col min="8182" max="8182" width="32.28515625" style="1" customWidth="1"/>
    <col min="8183" max="8183" width="46.28515625" style="1" customWidth="1"/>
    <col min="8184" max="8184" width="19" style="1" customWidth="1"/>
    <col min="8185" max="8185" width="0" style="1" hidden="1" customWidth="1"/>
    <col min="8186" max="8186" width="17.7109375" style="1" customWidth="1"/>
    <col min="8187" max="8187" width="0" style="1" hidden="1" customWidth="1"/>
    <col min="8188" max="8188" width="22.28515625" style="1" customWidth="1"/>
    <col min="8189" max="8189" width="5.28515625" style="1" customWidth="1"/>
    <col min="8190" max="8190" width="36.28515625" style="1" customWidth="1"/>
    <col min="8191" max="8191" width="5.7109375" style="1" customWidth="1"/>
    <col min="8192" max="8192" width="0" style="1" hidden="1" customWidth="1"/>
    <col min="8193" max="8193" width="20.7109375" style="1" customWidth="1"/>
    <col min="8194" max="8194" width="4.85546875" style="1" customWidth="1"/>
    <col min="8195" max="8195" width="0" style="1" hidden="1" customWidth="1"/>
    <col min="8196" max="8196" width="24.7109375" style="1" customWidth="1"/>
    <col min="8197" max="8197" width="12.28515625" style="1" customWidth="1"/>
    <col min="8198" max="8198" width="0" style="1" hidden="1" customWidth="1"/>
    <col min="8199" max="8199" width="3.42578125" style="1" customWidth="1"/>
    <col min="8200" max="8200" width="0" style="1" hidden="1" customWidth="1"/>
    <col min="8201" max="8201" width="17.7109375" style="1" customWidth="1"/>
    <col min="8202" max="8202" width="3.42578125" style="1" customWidth="1"/>
    <col min="8203" max="8203" width="0" style="1" hidden="1" customWidth="1"/>
    <col min="8204" max="8204" width="23.7109375" style="1" customWidth="1"/>
    <col min="8205" max="8205" width="10" style="1" customWidth="1"/>
    <col min="8206" max="8206" width="0" style="1" hidden="1" customWidth="1"/>
    <col min="8207" max="8208" width="14.7109375" style="1" customWidth="1"/>
    <col min="8209" max="8209" width="12.85546875" style="1" customWidth="1"/>
    <col min="8210" max="8210" width="3.28515625" style="1" customWidth="1"/>
    <col min="8211" max="8211" width="30.28515625" style="1" customWidth="1"/>
    <col min="8212" max="8212" width="5" style="1" customWidth="1"/>
    <col min="8213" max="8213" width="0" style="1" hidden="1" customWidth="1"/>
    <col min="8214" max="8214" width="14.28515625" style="1" customWidth="1"/>
    <col min="8215" max="8215" width="5.7109375" style="1" customWidth="1"/>
    <col min="8216" max="8216" width="0" style="1" hidden="1" customWidth="1"/>
    <col min="8217" max="8217" width="17.28515625" style="1" customWidth="1"/>
    <col min="8218" max="8218" width="12.7109375" style="1" customWidth="1"/>
    <col min="8219" max="8219" width="0" style="1" hidden="1" customWidth="1"/>
    <col min="8220" max="8220" width="5.28515625" style="1" customWidth="1"/>
    <col min="8221" max="8221" width="0" style="1" hidden="1" customWidth="1"/>
    <col min="8222" max="8222" width="17" style="1" customWidth="1"/>
    <col min="8223" max="8223" width="6.28515625" style="1" customWidth="1"/>
    <col min="8224" max="8224" width="0" style="1" hidden="1" customWidth="1"/>
    <col min="8225" max="8225" width="14.28515625" style="1" customWidth="1"/>
    <col min="8226" max="8226" width="7.5703125" style="1" customWidth="1"/>
    <col min="8227" max="8227" width="0" style="1" hidden="1" customWidth="1"/>
    <col min="8228" max="8229" width="14.28515625" style="1" customWidth="1"/>
    <col min="8230" max="8230" width="20.85546875" style="1" customWidth="1"/>
    <col min="8231" max="8231" width="14.42578125" style="1" customWidth="1"/>
    <col min="8232" max="8232" width="15" style="1" customWidth="1"/>
    <col min="8233" max="8233" width="2.7109375" style="1" customWidth="1"/>
    <col min="8234" max="8234" width="11.7109375" style="1" customWidth="1"/>
    <col min="8235" max="8235" width="11.5703125" style="1" customWidth="1"/>
    <col min="8236" max="8236" width="2.28515625" style="1" customWidth="1"/>
    <col min="8237" max="8237" width="41" style="1" customWidth="1"/>
    <col min="8238" max="8238" width="14.28515625" style="1" customWidth="1"/>
    <col min="8239" max="8240" width="11.5703125" style="1" customWidth="1"/>
    <col min="8241" max="8241" width="21.85546875" style="1" customWidth="1"/>
    <col min="8242" max="8433" width="11.42578125" style="1"/>
    <col min="8434" max="8434" width="21.85546875" style="1" customWidth="1"/>
    <col min="8435" max="8435" width="13.85546875" style="1" customWidth="1"/>
    <col min="8436" max="8436" width="38.7109375" style="1" customWidth="1"/>
    <col min="8437" max="8437" width="3" style="1" bestFit="1" customWidth="1"/>
    <col min="8438" max="8438" width="32.28515625" style="1" customWidth="1"/>
    <col min="8439" max="8439" width="46.28515625" style="1" customWidth="1"/>
    <col min="8440" max="8440" width="19" style="1" customWidth="1"/>
    <col min="8441" max="8441" width="0" style="1" hidden="1" customWidth="1"/>
    <col min="8442" max="8442" width="17.7109375" style="1" customWidth="1"/>
    <col min="8443" max="8443" width="0" style="1" hidden="1" customWidth="1"/>
    <col min="8444" max="8444" width="22.28515625" style="1" customWidth="1"/>
    <col min="8445" max="8445" width="5.28515625" style="1" customWidth="1"/>
    <col min="8446" max="8446" width="36.28515625" style="1" customWidth="1"/>
    <col min="8447" max="8447" width="5.7109375" style="1" customWidth="1"/>
    <col min="8448" max="8448" width="0" style="1" hidden="1" customWidth="1"/>
    <col min="8449" max="8449" width="20.7109375" style="1" customWidth="1"/>
    <col min="8450" max="8450" width="4.85546875" style="1" customWidth="1"/>
    <col min="8451" max="8451" width="0" style="1" hidden="1" customWidth="1"/>
    <col min="8452" max="8452" width="24.7109375" style="1" customWidth="1"/>
    <col min="8453" max="8453" width="12.28515625" style="1" customWidth="1"/>
    <col min="8454" max="8454" width="0" style="1" hidden="1" customWidth="1"/>
    <col min="8455" max="8455" width="3.42578125" style="1" customWidth="1"/>
    <col min="8456" max="8456" width="0" style="1" hidden="1" customWidth="1"/>
    <col min="8457" max="8457" width="17.7109375" style="1" customWidth="1"/>
    <col min="8458" max="8458" width="3.42578125" style="1" customWidth="1"/>
    <col min="8459" max="8459" width="0" style="1" hidden="1" customWidth="1"/>
    <col min="8460" max="8460" width="23.7109375" style="1" customWidth="1"/>
    <col min="8461" max="8461" width="10" style="1" customWidth="1"/>
    <col min="8462" max="8462" width="0" style="1" hidden="1" customWidth="1"/>
    <col min="8463" max="8464" width="14.7109375" style="1" customWidth="1"/>
    <col min="8465" max="8465" width="12.85546875" style="1" customWidth="1"/>
    <col min="8466" max="8466" width="3.28515625" style="1" customWidth="1"/>
    <col min="8467" max="8467" width="30.28515625" style="1" customWidth="1"/>
    <col min="8468" max="8468" width="5" style="1" customWidth="1"/>
    <col min="8469" max="8469" width="0" style="1" hidden="1" customWidth="1"/>
    <col min="8470" max="8470" width="14.28515625" style="1" customWidth="1"/>
    <col min="8471" max="8471" width="5.7109375" style="1" customWidth="1"/>
    <col min="8472" max="8472" width="0" style="1" hidden="1" customWidth="1"/>
    <col min="8473" max="8473" width="17.28515625" style="1" customWidth="1"/>
    <col min="8474" max="8474" width="12.7109375" style="1" customWidth="1"/>
    <col min="8475" max="8475" width="0" style="1" hidden="1" customWidth="1"/>
    <col min="8476" max="8476" width="5.28515625" style="1" customWidth="1"/>
    <col min="8477" max="8477" width="0" style="1" hidden="1" customWidth="1"/>
    <col min="8478" max="8478" width="17" style="1" customWidth="1"/>
    <col min="8479" max="8479" width="6.28515625" style="1" customWidth="1"/>
    <col min="8480" max="8480" width="0" style="1" hidden="1" customWidth="1"/>
    <col min="8481" max="8481" width="14.28515625" style="1" customWidth="1"/>
    <col min="8482" max="8482" width="7.5703125" style="1" customWidth="1"/>
    <col min="8483" max="8483" width="0" style="1" hidden="1" customWidth="1"/>
    <col min="8484" max="8485" width="14.28515625" style="1" customWidth="1"/>
    <col min="8486" max="8486" width="20.85546875" style="1" customWidth="1"/>
    <col min="8487" max="8487" width="14.42578125" style="1" customWidth="1"/>
    <col min="8488" max="8488" width="15" style="1" customWidth="1"/>
    <col min="8489" max="8489" width="2.7109375" style="1" customWidth="1"/>
    <col min="8490" max="8490" width="11.7109375" style="1" customWidth="1"/>
    <col min="8491" max="8491" width="11.5703125" style="1" customWidth="1"/>
    <col min="8492" max="8492" width="2.28515625" style="1" customWidth="1"/>
    <col min="8493" max="8493" width="41" style="1" customWidth="1"/>
    <col min="8494" max="8494" width="14.28515625" style="1" customWidth="1"/>
    <col min="8495" max="8496" width="11.5703125" style="1" customWidth="1"/>
    <col min="8497" max="8497" width="21.85546875" style="1" customWidth="1"/>
    <col min="8498" max="8689" width="11.42578125" style="1"/>
    <col min="8690" max="8690" width="21.85546875" style="1" customWidth="1"/>
    <col min="8691" max="8691" width="13.85546875" style="1" customWidth="1"/>
    <col min="8692" max="8692" width="38.7109375" style="1" customWidth="1"/>
    <col min="8693" max="8693" width="3" style="1" bestFit="1" customWidth="1"/>
    <col min="8694" max="8694" width="32.28515625" style="1" customWidth="1"/>
    <col min="8695" max="8695" width="46.28515625" style="1" customWidth="1"/>
    <col min="8696" max="8696" width="19" style="1" customWidth="1"/>
    <col min="8697" max="8697" width="0" style="1" hidden="1" customWidth="1"/>
    <col min="8698" max="8698" width="17.7109375" style="1" customWidth="1"/>
    <col min="8699" max="8699" width="0" style="1" hidden="1" customWidth="1"/>
    <col min="8700" max="8700" width="22.28515625" style="1" customWidth="1"/>
    <col min="8701" max="8701" width="5.28515625" style="1" customWidth="1"/>
    <col min="8702" max="8702" width="36.28515625" style="1" customWidth="1"/>
    <col min="8703" max="8703" width="5.7109375" style="1" customWidth="1"/>
    <col min="8704" max="8704" width="0" style="1" hidden="1" customWidth="1"/>
    <col min="8705" max="8705" width="20.7109375" style="1" customWidth="1"/>
    <col min="8706" max="8706" width="4.85546875" style="1" customWidth="1"/>
    <col min="8707" max="8707" width="0" style="1" hidden="1" customWidth="1"/>
    <col min="8708" max="8708" width="24.7109375" style="1" customWidth="1"/>
    <col min="8709" max="8709" width="12.28515625" style="1" customWidth="1"/>
    <col min="8710" max="8710" width="0" style="1" hidden="1" customWidth="1"/>
    <col min="8711" max="8711" width="3.42578125" style="1" customWidth="1"/>
    <col min="8712" max="8712" width="0" style="1" hidden="1" customWidth="1"/>
    <col min="8713" max="8713" width="17.7109375" style="1" customWidth="1"/>
    <col min="8714" max="8714" width="3.42578125" style="1" customWidth="1"/>
    <col min="8715" max="8715" width="0" style="1" hidden="1" customWidth="1"/>
    <col min="8716" max="8716" width="23.7109375" style="1" customWidth="1"/>
    <col min="8717" max="8717" width="10" style="1" customWidth="1"/>
    <col min="8718" max="8718" width="0" style="1" hidden="1" customWidth="1"/>
    <col min="8719" max="8720" width="14.7109375" style="1" customWidth="1"/>
    <col min="8721" max="8721" width="12.85546875" style="1" customWidth="1"/>
    <col min="8722" max="8722" width="3.28515625" style="1" customWidth="1"/>
    <col min="8723" max="8723" width="30.28515625" style="1" customWidth="1"/>
    <col min="8724" max="8724" width="5" style="1" customWidth="1"/>
    <col min="8725" max="8725" width="0" style="1" hidden="1" customWidth="1"/>
    <col min="8726" max="8726" width="14.28515625" style="1" customWidth="1"/>
    <col min="8727" max="8727" width="5.7109375" style="1" customWidth="1"/>
    <col min="8728" max="8728" width="0" style="1" hidden="1" customWidth="1"/>
    <col min="8729" max="8729" width="17.28515625" style="1" customWidth="1"/>
    <col min="8730" max="8730" width="12.7109375" style="1" customWidth="1"/>
    <col min="8731" max="8731" width="0" style="1" hidden="1" customWidth="1"/>
    <col min="8732" max="8732" width="5.28515625" style="1" customWidth="1"/>
    <col min="8733" max="8733" width="0" style="1" hidden="1" customWidth="1"/>
    <col min="8734" max="8734" width="17" style="1" customWidth="1"/>
    <col min="8735" max="8735" width="6.28515625" style="1" customWidth="1"/>
    <col min="8736" max="8736" width="0" style="1" hidden="1" customWidth="1"/>
    <col min="8737" max="8737" width="14.28515625" style="1" customWidth="1"/>
    <col min="8738" max="8738" width="7.5703125" style="1" customWidth="1"/>
    <col min="8739" max="8739" width="0" style="1" hidden="1" customWidth="1"/>
    <col min="8740" max="8741" width="14.28515625" style="1" customWidth="1"/>
    <col min="8742" max="8742" width="20.85546875" style="1" customWidth="1"/>
    <col min="8743" max="8743" width="14.42578125" style="1" customWidth="1"/>
    <col min="8744" max="8744" width="15" style="1" customWidth="1"/>
    <col min="8745" max="8745" width="2.7109375" style="1" customWidth="1"/>
    <col min="8746" max="8746" width="11.7109375" style="1" customWidth="1"/>
    <col min="8747" max="8747" width="11.5703125" style="1" customWidth="1"/>
    <col min="8748" max="8748" width="2.28515625" style="1" customWidth="1"/>
    <col min="8749" max="8749" width="41" style="1" customWidth="1"/>
    <col min="8750" max="8750" width="14.28515625" style="1" customWidth="1"/>
    <col min="8751" max="8752" width="11.5703125" style="1" customWidth="1"/>
    <col min="8753" max="8753" width="21.85546875" style="1" customWidth="1"/>
    <col min="8754" max="8945" width="11.42578125" style="1"/>
    <col min="8946" max="8946" width="21.85546875" style="1" customWidth="1"/>
    <col min="8947" max="8947" width="13.85546875" style="1" customWidth="1"/>
    <col min="8948" max="8948" width="38.7109375" style="1" customWidth="1"/>
    <col min="8949" max="8949" width="3" style="1" bestFit="1" customWidth="1"/>
    <col min="8950" max="8950" width="32.28515625" style="1" customWidth="1"/>
    <col min="8951" max="8951" width="46.28515625" style="1" customWidth="1"/>
    <col min="8952" max="8952" width="19" style="1" customWidth="1"/>
    <col min="8953" max="8953" width="0" style="1" hidden="1" customWidth="1"/>
    <col min="8954" max="8954" width="17.7109375" style="1" customWidth="1"/>
    <col min="8955" max="8955" width="0" style="1" hidden="1" customWidth="1"/>
    <col min="8956" max="8956" width="22.28515625" style="1" customWidth="1"/>
    <col min="8957" max="8957" width="5.28515625" style="1" customWidth="1"/>
    <col min="8958" max="8958" width="36.28515625" style="1" customWidth="1"/>
    <col min="8959" max="8959" width="5.7109375" style="1" customWidth="1"/>
    <col min="8960" max="8960" width="0" style="1" hidden="1" customWidth="1"/>
    <col min="8961" max="8961" width="20.7109375" style="1" customWidth="1"/>
    <col min="8962" max="8962" width="4.85546875" style="1" customWidth="1"/>
    <col min="8963" max="8963" width="0" style="1" hidden="1" customWidth="1"/>
    <col min="8964" max="8964" width="24.7109375" style="1" customWidth="1"/>
    <col min="8965" max="8965" width="12.28515625" style="1" customWidth="1"/>
    <col min="8966" max="8966" width="0" style="1" hidden="1" customWidth="1"/>
    <col min="8967" max="8967" width="3.42578125" style="1" customWidth="1"/>
    <col min="8968" max="8968" width="0" style="1" hidden="1" customWidth="1"/>
    <col min="8969" max="8969" width="17.7109375" style="1" customWidth="1"/>
    <col min="8970" max="8970" width="3.42578125" style="1" customWidth="1"/>
    <col min="8971" max="8971" width="0" style="1" hidden="1" customWidth="1"/>
    <col min="8972" max="8972" width="23.7109375" style="1" customWidth="1"/>
    <col min="8973" max="8973" width="10" style="1" customWidth="1"/>
    <col min="8974" max="8974" width="0" style="1" hidden="1" customWidth="1"/>
    <col min="8975" max="8976" width="14.7109375" style="1" customWidth="1"/>
    <col min="8977" max="8977" width="12.85546875" style="1" customWidth="1"/>
    <col min="8978" max="8978" width="3.28515625" style="1" customWidth="1"/>
    <col min="8979" max="8979" width="30.28515625" style="1" customWidth="1"/>
    <col min="8980" max="8980" width="5" style="1" customWidth="1"/>
    <col min="8981" max="8981" width="0" style="1" hidden="1" customWidth="1"/>
    <col min="8982" max="8982" width="14.28515625" style="1" customWidth="1"/>
    <col min="8983" max="8983" width="5.7109375" style="1" customWidth="1"/>
    <col min="8984" max="8984" width="0" style="1" hidden="1" customWidth="1"/>
    <col min="8985" max="8985" width="17.28515625" style="1" customWidth="1"/>
    <col min="8986" max="8986" width="12.7109375" style="1" customWidth="1"/>
    <col min="8987" max="8987" width="0" style="1" hidden="1" customWidth="1"/>
    <col min="8988" max="8988" width="5.28515625" style="1" customWidth="1"/>
    <col min="8989" max="8989" width="0" style="1" hidden="1" customWidth="1"/>
    <col min="8990" max="8990" width="17" style="1" customWidth="1"/>
    <col min="8991" max="8991" width="6.28515625" style="1" customWidth="1"/>
    <col min="8992" max="8992" width="0" style="1" hidden="1" customWidth="1"/>
    <col min="8993" max="8993" width="14.28515625" style="1" customWidth="1"/>
    <col min="8994" max="8994" width="7.5703125" style="1" customWidth="1"/>
    <col min="8995" max="8995" width="0" style="1" hidden="1" customWidth="1"/>
    <col min="8996" max="8997" width="14.28515625" style="1" customWidth="1"/>
    <col min="8998" max="8998" width="20.85546875" style="1" customWidth="1"/>
    <col min="8999" max="8999" width="14.42578125" style="1" customWidth="1"/>
    <col min="9000" max="9000" width="15" style="1" customWidth="1"/>
    <col min="9001" max="9001" width="2.7109375" style="1" customWidth="1"/>
    <col min="9002" max="9002" width="11.7109375" style="1" customWidth="1"/>
    <col min="9003" max="9003" width="11.5703125" style="1" customWidth="1"/>
    <col min="9004" max="9004" width="2.28515625" style="1" customWidth="1"/>
    <col min="9005" max="9005" width="41" style="1" customWidth="1"/>
    <col min="9006" max="9006" width="14.28515625" style="1" customWidth="1"/>
    <col min="9007" max="9008" width="11.5703125" style="1" customWidth="1"/>
    <col min="9009" max="9009" width="21.85546875" style="1" customWidth="1"/>
    <col min="9010" max="9201" width="11.42578125" style="1"/>
    <col min="9202" max="9202" width="21.85546875" style="1" customWidth="1"/>
    <col min="9203" max="9203" width="13.85546875" style="1" customWidth="1"/>
    <col min="9204" max="9204" width="38.7109375" style="1" customWidth="1"/>
    <col min="9205" max="9205" width="3" style="1" bestFit="1" customWidth="1"/>
    <col min="9206" max="9206" width="32.28515625" style="1" customWidth="1"/>
    <col min="9207" max="9207" width="46.28515625" style="1" customWidth="1"/>
    <col min="9208" max="9208" width="19" style="1" customWidth="1"/>
    <col min="9209" max="9209" width="0" style="1" hidden="1" customWidth="1"/>
    <col min="9210" max="9210" width="17.7109375" style="1" customWidth="1"/>
    <col min="9211" max="9211" width="0" style="1" hidden="1" customWidth="1"/>
    <col min="9212" max="9212" width="22.28515625" style="1" customWidth="1"/>
    <col min="9213" max="9213" width="5.28515625" style="1" customWidth="1"/>
    <col min="9214" max="9214" width="36.28515625" style="1" customWidth="1"/>
    <col min="9215" max="9215" width="5.7109375" style="1" customWidth="1"/>
    <col min="9216" max="9216" width="0" style="1" hidden="1" customWidth="1"/>
    <col min="9217" max="9217" width="20.7109375" style="1" customWidth="1"/>
    <col min="9218" max="9218" width="4.85546875" style="1" customWidth="1"/>
    <col min="9219" max="9219" width="0" style="1" hidden="1" customWidth="1"/>
    <col min="9220" max="9220" width="24.7109375" style="1" customWidth="1"/>
    <col min="9221" max="9221" width="12.28515625" style="1" customWidth="1"/>
    <col min="9222" max="9222" width="0" style="1" hidden="1" customWidth="1"/>
    <col min="9223" max="9223" width="3.42578125" style="1" customWidth="1"/>
    <col min="9224" max="9224" width="0" style="1" hidden="1" customWidth="1"/>
    <col min="9225" max="9225" width="17.7109375" style="1" customWidth="1"/>
    <col min="9226" max="9226" width="3.42578125" style="1" customWidth="1"/>
    <col min="9227" max="9227" width="0" style="1" hidden="1" customWidth="1"/>
    <col min="9228" max="9228" width="23.7109375" style="1" customWidth="1"/>
    <col min="9229" max="9229" width="10" style="1" customWidth="1"/>
    <col min="9230" max="9230" width="0" style="1" hidden="1" customWidth="1"/>
    <col min="9231" max="9232" width="14.7109375" style="1" customWidth="1"/>
    <col min="9233" max="9233" width="12.85546875" style="1" customWidth="1"/>
    <col min="9234" max="9234" width="3.28515625" style="1" customWidth="1"/>
    <col min="9235" max="9235" width="30.28515625" style="1" customWidth="1"/>
    <col min="9236" max="9236" width="5" style="1" customWidth="1"/>
    <col min="9237" max="9237" width="0" style="1" hidden="1" customWidth="1"/>
    <col min="9238" max="9238" width="14.28515625" style="1" customWidth="1"/>
    <col min="9239" max="9239" width="5.7109375" style="1" customWidth="1"/>
    <col min="9240" max="9240" width="0" style="1" hidden="1" customWidth="1"/>
    <col min="9241" max="9241" width="17.28515625" style="1" customWidth="1"/>
    <col min="9242" max="9242" width="12.7109375" style="1" customWidth="1"/>
    <col min="9243" max="9243" width="0" style="1" hidden="1" customWidth="1"/>
    <col min="9244" max="9244" width="5.28515625" style="1" customWidth="1"/>
    <col min="9245" max="9245" width="0" style="1" hidden="1" customWidth="1"/>
    <col min="9246" max="9246" width="17" style="1" customWidth="1"/>
    <col min="9247" max="9247" width="6.28515625" style="1" customWidth="1"/>
    <col min="9248" max="9248" width="0" style="1" hidden="1" customWidth="1"/>
    <col min="9249" max="9249" width="14.28515625" style="1" customWidth="1"/>
    <col min="9250" max="9250" width="7.5703125" style="1" customWidth="1"/>
    <col min="9251" max="9251" width="0" style="1" hidden="1" customWidth="1"/>
    <col min="9252" max="9253" width="14.28515625" style="1" customWidth="1"/>
    <col min="9254" max="9254" width="20.85546875" style="1" customWidth="1"/>
    <col min="9255" max="9255" width="14.42578125" style="1" customWidth="1"/>
    <col min="9256" max="9256" width="15" style="1" customWidth="1"/>
    <col min="9257" max="9257" width="2.7109375" style="1" customWidth="1"/>
    <col min="9258" max="9258" width="11.7109375" style="1" customWidth="1"/>
    <col min="9259" max="9259" width="11.5703125" style="1" customWidth="1"/>
    <col min="9260" max="9260" width="2.28515625" style="1" customWidth="1"/>
    <col min="9261" max="9261" width="41" style="1" customWidth="1"/>
    <col min="9262" max="9262" width="14.28515625" style="1" customWidth="1"/>
    <col min="9263" max="9264" width="11.5703125" style="1" customWidth="1"/>
    <col min="9265" max="9265" width="21.85546875" style="1" customWidth="1"/>
    <col min="9266" max="9457" width="11.42578125" style="1"/>
    <col min="9458" max="9458" width="21.85546875" style="1" customWidth="1"/>
    <col min="9459" max="9459" width="13.85546875" style="1" customWidth="1"/>
    <col min="9460" max="9460" width="38.7109375" style="1" customWidth="1"/>
    <col min="9461" max="9461" width="3" style="1" bestFit="1" customWidth="1"/>
    <col min="9462" max="9462" width="32.28515625" style="1" customWidth="1"/>
    <col min="9463" max="9463" width="46.28515625" style="1" customWidth="1"/>
    <col min="9464" max="9464" width="19" style="1" customWidth="1"/>
    <col min="9465" max="9465" width="0" style="1" hidden="1" customWidth="1"/>
    <col min="9466" max="9466" width="17.7109375" style="1" customWidth="1"/>
    <col min="9467" max="9467" width="0" style="1" hidden="1" customWidth="1"/>
    <col min="9468" max="9468" width="22.28515625" style="1" customWidth="1"/>
    <col min="9469" max="9469" width="5.28515625" style="1" customWidth="1"/>
    <col min="9470" max="9470" width="36.28515625" style="1" customWidth="1"/>
    <col min="9471" max="9471" width="5.7109375" style="1" customWidth="1"/>
    <col min="9472" max="9472" width="0" style="1" hidden="1" customWidth="1"/>
    <col min="9473" max="9473" width="20.7109375" style="1" customWidth="1"/>
    <col min="9474" max="9474" width="4.85546875" style="1" customWidth="1"/>
    <col min="9475" max="9475" width="0" style="1" hidden="1" customWidth="1"/>
    <col min="9476" max="9476" width="24.7109375" style="1" customWidth="1"/>
    <col min="9477" max="9477" width="12.28515625" style="1" customWidth="1"/>
    <col min="9478" max="9478" width="0" style="1" hidden="1" customWidth="1"/>
    <col min="9479" max="9479" width="3.42578125" style="1" customWidth="1"/>
    <col min="9480" max="9480" width="0" style="1" hidden="1" customWidth="1"/>
    <col min="9481" max="9481" width="17.7109375" style="1" customWidth="1"/>
    <col min="9482" max="9482" width="3.42578125" style="1" customWidth="1"/>
    <col min="9483" max="9483" width="0" style="1" hidden="1" customWidth="1"/>
    <col min="9484" max="9484" width="23.7109375" style="1" customWidth="1"/>
    <col min="9485" max="9485" width="10" style="1" customWidth="1"/>
    <col min="9486" max="9486" width="0" style="1" hidden="1" customWidth="1"/>
    <col min="9487" max="9488" width="14.7109375" style="1" customWidth="1"/>
    <col min="9489" max="9489" width="12.85546875" style="1" customWidth="1"/>
    <col min="9490" max="9490" width="3.28515625" style="1" customWidth="1"/>
    <col min="9491" max="9491" width="30.28515625" style="1" customWidth="1"/>
    <col min="9492" max="9492" width="5" style="1" customWidth="1"/>
    <col min="9493" max="9493" width="0" style="1" hidden="1" customWidth="1"/>
    <col min="9494" max="9494" width="14.28515625" style="1" customWidth="1"/>
    <col min="9495" max="9495" width="5.7109375" style="1" customWidth="1"/>
    <col min="9496" max="9496" width="0" style="1" hidden="1" customWidth="1"/>
    <col min="9497" max="9497" width="17.28515625" style="1" customWidth="1"/>
    <col min="9498" max="9498" width="12.7109375" style="1" customWidth="1"/>
    <col min="9499" max="9499" width="0" style="1" hidden="1" customWidth="1"/>
    <col min="9500" max="9500" width="5.28515625" style="1" customWidth="1"/>
    <col min="9501" max="9501" width="0" style="1" hidden="1" customWidth="1"/>
    <col min="9502" max="9502" width="17" style="1" customWidth="1"/>
    <col min="9503" max="9503" width="6.28515625" style="1" customWidth="1"/>
    <col min="9504" max="9504" width="0" style="1" hidden="1" customWidth="1"/>
    <col min="9505" max="9505" width="14.28515625" style="1" customWidth="1"/>
    <col min="9506" max="9506" width="7.5703125" style="1" customWidth="1"/>
    <col min="9507" max="9507" width="0" style="1" hidden="1" customWidth="1"/>
    <col min="9508" max="9509" width="14.28515625" style="1" customWidth="1"/>
    <col min="9510" max="9510" width="20.85546875" style="1" customWidth="1"/>
    <col min="9511" max="9511" width="14.42578125" style="1" customWidth="1"/>
    <col min="9512" max="9512" width="15" style="1" customWidth="1"/>
    <col min="9513" max="9513" width="2.7109375" style="1" customWidth="1"/>
    <col min="9514" max="9514" width="11.7109375" style="1" customWidth="1"/>
    <col min="9515" max="9515" width="11.5703125" style="1" customWidth="1"/>
    <col min="9516" max="9516" width="2.28515625" style="1" customWidth="1"/>
    <col min="9517" max="9517" width="41" style="1" customWidth="1"/>
    <col min="9518" max="9518" width="14.28515625" style="1" customWidth="1"/>
    <col min="9519" max="9520" width="11.5703125" style="1" customWidth="1"/>
    <col min="9521" max="9521" width="21.85546875" style="1" customWidth="1"/>
    <col min="9522" max="9713" width="11.42578125" style="1"/>
    <col min="9714" max="9714" width="21.85546875" style="1" customWidth="1"/>
    <col min="9715" max="9715" width="13.85546875" style="1" customWidth="1"/>
    <col min="9716" max="9716" width="38.7109375" style="1" customWidth="1"/>
    <col min="9717" max="9717" width="3" style="1" bestFit="1" customWidth="1"/>
    <col min="9718" max="9718" width="32.28515625" style="1" customWidth="1"/>
    <col min="9719" max="9719" width="46.28515625" style="1" customWidth="1"/>
    <col min="9720" max="9720" width="19" style="1" customWidth="1"/>
    <col min="9721" max="9721" width="0" style="1" hidden="1" customWidth="1"/>
    <col min="9722" max="9722" width="17.7109375" style="1" customWidth="1"/>
    <col min="9723" max="9723" width="0" style="1" hidden="1" customWidth="1"/>
    <col min="9724" max="9724" width="22.28515625" style="1" customWidth="1"/>
    <col min="9725" max="9725" width="5.28515625" style="1" customWidth="1"/>
    <col min="9726" max="9726" width="36.28515625" style="1" customWidth="1"/>
    <col min="9727" max="9727" width="5.7109375" style="1" customWidth="1"/>
    <col min="9728" max="9728" width="0" style="1" hidden="1" customWidth="1"/>
    <col min="9729" max="9729" width="20.7109375" style="1" customWidth="1"/>
    <col min="9730" max="9730" width="4.85546875" style="1" customWidth="1"/>
    <col min="9731" max="9731" width="0" style="1" hidden="1" customWidth="1"/>
    <col min="9732" max="9732" width="24.7109375" style="1" customWidth="1"/>
    <col min="9733" max="9733" width="12.28515625" style="1" customWidth="1"/>
    <col min="9734" max="9734" width="0" style="1" hidden="1" customWidth="1"/>
    <col min="9735" max="9735" width="3.42578125" style="1" customWidth="1"/>
    <col min="9736" max="9736" width="0" style="1" hidden="1" customWidth="1"/>
    <col min="9737" max="9737" width="17.7109375" style="1" customWidth="1"/>
    <col min="9738" max="9738" width="3.42578125" style="1" customWidth="1"/>
    <col min="9739" max="9739" width="0" style="1" hidden="1" customWidth="1"/>
    <col min="9740" max="9740" width="23.7109375" style="1" customWidth="1"/>
    <col min="9741" max="9741" width="10" style="1" customWidth="1"/>
    <col min="9742" max="9742" width="0" style="1" hidden="1" customWidth="1"/>
    <col min="9743" max="9744" width="14.7109375" style="1" customWidth="1"/>
    <col min="9745" max="9745" width="12.85546875" style="1" customWidth="1"/>
    <col min="9746" max="9746" width="3.28515625" style="1" customWidth="1"/>
    <col min="9747" max="9747" width="30.28515625" style="1" customWidth="1"/>
    <col min="9748" max="9748" width="5" style="1" customWidth="1"/>
    <col min="9749" max="9749" width="0" style="1" hidden="1" customWidth="1"/>
    <col min="9750" max="9750" width="14.28515625" style="1" customWidth="1"/>
    <col min="9751" max="9751" width="5.7109375" style="1" customWidth="1"/>
    <col min="9752" max="9752" width="0" style="1" hidden="1" customWidth="1"/>
    <col min="9753" max="9753" width="17.28515625" style="1" customWidth="1"/>
    <col min="9754" max="9754" width="12.7109375" style="1" customWidth="1"/>
    <col min="9755" max="9755" width="0" style="1" hidden="1" customWidth="1"/>
    <col min="9756" max="9756" width="5.28515625" style="1" customWidth="1"/>
    <col min="9757" max="9757" width="0" style="1" hidden="1" customWidth="1"/>
    <col min="9758" max="9758" width="17" style="1" customWidth="1"/>
    <col min="9759" max="9759" width="6.28515625" style="1" customWidth="1"/>
    <col min="9760" max="9760" width="0" style="1" hidden="1" customWidth="1"/>
    <col min="9761" max="9761" width="14.28515625" style="1" customWidth="1"/>
    <col min="9762" max="9762" width="7.5703125" style="1" customWidth="1"/>
    <col min="9763" max="9763" width="0" style="1" hidden="1" customWidth="1"/>
    <col min="9764" max="9765" width="14.28515625" style="1" customWidth="1"/>
    <col min="9766" max="9766" width="20.85546875" style="1" customWidth="1"/>
    <col min="9767" max="9767" width="14.42578125" style="1" customWidth="1"/>
    <col min="9768" max="9768" width="15" style="1" customWidth="1"/>
    <col min="9769" max="9769" width="2.7109375" style="1" customWidth="1"/>
    <col min="9770" max="9770" width="11.7109375" style="1" customWidth="1"/>
    <col min="9771" max="9771" width="11.5703125" style="1" customWidth="1"/>
    <col min="9772" max="9772" width="2.28515625" style="1" customWidth="1"/>
    <col min="9773" max="9773" width="41" style="1" customWidth="1"/>
    <col min="9774" max="9774" width="14.28515625" style="1" customWidth="1"/>
    <col min="9775" max="9776" width="11.5703125" style="1" customWidth="1"/>
    <col min="9777" max="9777" width="21.85546875" style="1" customWidth="1"/>
    <col min="9778" max="9969" width="11.42578125" style="1"/>
    <col min="9970" max="9970" width="21.85546875" style="1" customWidth="1"/>
    <col min="9971" max="9971" width="13.85546875" style="1" customWidth="1"/>
    <col min="9972" max="9972" width="38.7109375" style="1" customWidth="1"/>
    <col min="9973" max="9973" width="3" style="1" bestFit="1" customWidth="1"/>
    <col min="9974" max="9974" width="32.28515625" style="1" customWidth="1"/>
    <col min="9975" max="9975" width="46.28515625" style="1" customWidth="1"/>
    <col min="9976" max="9976" width="19" style="1" customWidth="1"/>
    <col min="9977" max="9977" width="0" style="1" hidden="1" customWidth="1"/>
    <col min="9978" max="9978" width="17.7109375" style="1" customWidth="1"/>
    <col min="9979" max="9979" width="0" style="1" hidden="1" customWidth="1"/>
    <col min="9980" max="9980" width="22.28515625" style="1" customWidth="1"/>
    <col min="9981" max="9981" width="5.28515625" style="1" customWidth="1"/>
    <col min="9982" max="9982" width="36.28515625" style="1" customWidth="1"/>
    <col min="9983" max="9983" width="5.7109375" style="1" customWidth="1"/>
    <col min="9984" max="9984" width="0" style="1" hidden="1" customWidth="1"/>
    <col min="9985" max="9985" width="20.7109375" style="1" customWidth="1"/>
    <col min="9986" max="9986" width="4.85546875" style="1" customWidth="1"/>
    <col min="9987" max="9987" width="0" style="1" hidden="1" customWidth="1"/>
    <col min="9988" max="9988" width="24.7109375" style="1" customWidth="1"/>
    <col min="9989" max="9989" width="12.28515625" style="1" customWidth="1"/>
    <col min="9990" max="9990" width="0" style="1" hidden="1" customWidth="1"/>
    <col min="9991" max="9991" width="3.42578125" style="1" customWidth="1"/>
    <col min="9992" max="9992" width="0" style="1" hidden="1" customWidth="1"/>
    <col min="9993" max="9993" width="17.7109375" style="1" customWidth="1"/>
    <col min="9994" max="9994" width="3.42578125" style="1" customWidth="1"/>
    <col min="9995" max="9995" width="0" style="1" hidden="1" customWidth="1"/>
    <col min="9996" max="9996" width="23.7109375" style="1" customWidth="1"/>
    <col min="9997" max="9997" width="10" style="1" customWidth="1"/>
    <col min="9998" max="9998" width="0" style="1" hidden="1" customWidth="1"/>
    <col min="9999" max="10000" width="14.7109375" style="1" customWidth="1"/>
    <col min="10001" max="10001" width="12.85546875" style="1" customWidth="1"/>
    <col min="10002" max="10002" width="3.28515625" style="1" customWidth="1"/>
    <col min="10003" max="10003" width="30.28515625" style="1" customWidth="1"/>
    <col min="10004" max="10004" width="5" style="1" customWidth="1"/>
    <col min="10005" max="10005" width="0" style="1" hidden="1" customWidth="1"/>
    <col min="10006" max="10006" width="14.28515625" style="1" customWidth="1"/>
    <col min="10007" max="10007" width="5.7109375" style="1" customWidth="1"/>
    <col min="10008" max="10008" width="0" style="1" hidden="1" customWidth="1"/>
    <col min="10009" max="10009" width="17.28515625" style="1" customWidth="1"/>
    <col min="10010" max="10010" width="12.7109375" style="1" customWidth="1"/>
    <col min="10011" max="10011" width="0" style="1" hidden="1" customWidth="1"/>
    <col min="10012" max="10012" width="5.28515625" style="1" customWidth="1"/>
    <col min="10013" max="10013" width="0" style="1" hidden="1" customWidth="1"/>
    <col min="10014" max="10014" width="17" style="1" customWidth="1"/>
    <col min="10015" max="10015" width="6.28515625" style="1" customWidth="1"/>
    <col min="10016" max="10016" width="0" style="1" hidden="1" customWidth="1"/>
    <col min="10017" max="10017" width="14.28515625" style="1" customWidth="1"/>
    <col min="10018" max="10018" width="7.5703125" style="1" customWidth="1"/>
    <col min="10019" max="10019" width="0" style="1" hidden="1" customWidth="1"/>
    <col min="10020" max="10021" width="14.28515625" style="1" customWidth="1"/>
    <col min="10022" max="10022" width="20.85546875" style="1" customWidth="1"/>
    <col min="10023" max="10023" width="14.42578125" style="1" customWidth="1"/>
    <col min="10024" max="10024" width="15" style="1" customWidth="1"/>
    <col min="10025" max="10025" width="2.7109375" style="1" customWidth="1"/>
    <col min="10026" max="10026" width="11.7109375" style="1" customWidth="1"/>
    <col min="10027" max="10027" width="11.5703125" style="1" customWidth="1"/>
    <col min="10028" max="10028" width="2.28515625" style="1" customWidth="1"/>
    <col min="10029" max="10029" width="41" style="1" customWidth="1"/>
    <col min="10030" max="10030" width="14.28515625" style="1" customWidth="1"/>
    <col min="10031" max="10032" width="11.5703125" style="1" customWidth="1"/>
    <col min="10033" max="10033" width="21.85546875" style="1" customWidth="1"/>
    <col min="10034" max="10225" width="11.42578125" style="1"/>
    <col min="10226" max="10226" width="21.85546875" style="1" customWidth="1"/>
    <col min="10227" max="10227" width="13.85546875" style="1" customWidth="1"/>
    <col min="10228" max="10228" width="38.7109375" style="1" customWidth="1"/>
    <col min="10229" max="10229" width="3" style="1" bestFit="1" customWidth="1"/>
    <col min="10230" max="10230" width="32.28515625" style="1" customWidth="1"/>
    <col min="10231" max="10231" width="46.28515625" style="1" customWidth="1"/>
    <col min="10232" max="10232" width="19" style="1" customWidth="1"/>
    <col min="10233" max="10233" width="0" style="1" hidden="1" customWidth="1"/>
    <col min="10234" max="10234" width="17.7109375" style="1" customWidth="1"/>
    <col min="10235" max="10235" width="0" style="1" hidden="1" customWidth="1"/>
    <col min="10236" max="10236" width="22.28515625" style="1" customWidth="1"/>
    <col min="10237" max="10237" width="5.28515625" style="1" customWidth="1"/>
    <col min="10238" max="10238" width="36.28515625" style="1" customWidth="1"/>
    <col min="10239" max="10239" width="5.7109375" style="1" customWidth="1"/>
    <col min="10240" max="10240" width="0" style="1" hidden="1" customWidth="1"/>
    <col min="10241" max="10241" width="20.7109375" style="1" customWidth="1"/>
    <col min="10242" max="10242" width="4.85546875" style="1" customWidth="1"/>
    <col min="10243" max="10243" width="0" style="1" hidden="1" customWidth="1"/>
    <col min="10244" max="10244" width="24.7109375" style="1" customWidth="1"/>
    <col min="10245" max="10245" width="12.28515625" style="1" customWidth="1"/>
    <col min="10246" max="10246" width="0" style="1" hidden="1" customWidth="1"/>
    <col min="10247" max="10247" width="3.42578125" style="1" customWidth="1"/>
    <col min="10248" max="10248" width="0" style="1" hidden="1" customWidth="1"/>
    <col min="10249" max="10249" width="17.7109375" style="1" customWidth="1"/>
    <col min="10250" max="10250" width="3.42578125" style="1" customWidth="1"/>
    <col min="10251" max="10251" width="0" style="1" hidden="1" customWidth="1"/>
    <col min="10252" max="10252" width="23.7109375" style="1" customWidth="1"/>
    <col min="10253" max="10253" width="10" style="1" customWidth="1"/>
    <col min="10254" max="10254" width="0" style="1" hidden="1" customWidth="1"/>
    <col min="10255" max="10256" width="14.7109375" style="1" customWidth="1"/>
    <col min="10257" max="10257" width="12.85546875" style="1" customWidth="1"/>
    <col min="10258" max="10258" width="3.28515625" style="1" customWidth="1"/>
    <col min="10259" max="10259" width="30.28515625" style="1" customWidth="1"/>
    <col min="10260" max="10260" width="5" style="1" customWidth="1"/>
    <col min="10261" max="10261" width="0" style="1" hidden="1" customWidth="1"/>
    <col min="10262" max="10262" width="14.28515625" style="1" customWidth="1"/>
    <col min="10263" max="10263" width="5.7109375" style="1" customWidth="1"/>
    <col min="10264" max="10264" width="0" style="1" hidden="1" customWidth="1"/>
    <col min="10265" max="10265" width="17.28515625" style="1" customWidth="1"/>
    <col min="10266" max="10266" width="12.7109375" style="1" customWidth="1"/>
    <col min="10267" max="10267" width="0" style="1" hidden="1" customWidth="1"/>
    <col min="10268" max="10268" width="5.28515625" style="1" customWidth="1"/>
    <col min="10269" max="10269" width="0" style="1" hidden="1" customWidth="1"/>
    <col min="10270" max="10270" width="17" style="1" customWidth="1"/>
    <col min="10271" max="10271" width="6.28515625" style="1" customWidth="1"/>
    <col min="10272" max="10272" width="0" style="1" hidden="1" customWidth="1"/>
    <col min="10273" max="10273" width="14.28515625" style="1" customWidth="1"/>
    <col min="10274" max="10274" width="7.5703125" style="1" customWidth="1"/>
    <col min="10275" max="10275" width="0" style="1" hidden="1" customWidth="1"/>
    <col min="10276" max="10277" width="14.28515625" style="1" customWidth="1"/>
    <col min="10278" max="10278" width="20.85546875" style="1" customWidth="1"/>
    <col min="10279" max="10279" width="14.42578125" style="1" customWidth="1"/>
    <col min="10280" max="10280" width="15" style="1" customWidth="1"/>
    <col min="10281" max="10281" width="2.7109375" style="1" customWidth="1"/>
    <col min="10282" max="10282" width="11.7109375" style="1" customWidth="1"/>
    <col min="10283" max="10283" width="11.5703125" style="1" customWidth="1"/>
    <col min="10284" max="10284" width="2.28515625" style="1" customWidth="1"/>
    <col min="10285" max="10285" width="41" style="1" customWidth="1"/>
    <col min="10286" max="10286" width="14.28515625" style="1" customWidth="1"/>
    <col min="10287" max="10288" width="11.5703125" style="1" customWidth="1"/>
    <col min="10289" max="10289" width="21.85546875" style="1" customWidth="1"/>
    <col min="10290" max="10481" width="11.42578125" style="1"/>
    <col min="10482" max="10482" width="21.85546875" style="1" customWidth="1"/>
    <col min="10483" max="10483" width="13.85546875" style="1" customWidth="1"/>
    <col min="10484" max="10484" width="38.7109375" style="1" customWidth="1"/>
    <col min="10485" max="10485" width="3" style="1" bestFit="1" customWidth="1"/>
    <col min="10486" max="10486" width="32.28515625" style="1" customWidth="1"/>
    <col min="10487" max="10487" width="46.28515625" style="1" customWidth="1"/>
    <col min="10488" max="10488" width="19" style="1" customWidth="1"/>
    <col min="10489" max="10489" width="0" style="1" hidden="1" customWidth="1"/>
    <col min="10490" max="10490" width="17.7109375" style="1" customWidth="1"/>
    <col min="10491" max="10491" width="0" style="1" hidden="1" customWidth="1"/>
    <col min="10492" max="10492" width="22.28515625" style="1" customWidth="1"/>
    <col min="10493" max="10493" width="5.28515625" style="1" customWidth="1"/>
    <col min="10494" max="10494" width="36.28515625" style="1" customWidth="1"/>
    <col min="10495" max="10495" width="5.7109375" style="1" customWidth="1"/>
    <col min="10496" max="10496" width="0" style="1" hidden="1" customWidth="1"/>
    <col min="10497" max="10497" width="20.7109375" style="1" customWidth="1"/>
    <col min="10498" max="10498" width="4.85546875" style="1" customWidth="1"/>
    <col min="10499" max="10499" width="0" style="1" hidden="1" customWidth="1"/>
    <col min="10500" max="10500" width="24.7109375" style="1" customWidth="1"/>
    <col min="10501" max="10501" width="12.28515625" style="1" customWidth="1"/>
    <col min="10502" max="10502" width="0" style="1" hidden="1" customWidth="1"/>
    <col min="10503" max="10503" width="3.42578125" style="1" customWidth="1"/>
    <col min="10504" max="10504" width="0" style="1" hidden="1" customWidth="1"/>
    <col min="10505" max="10505" width="17.7109375" style="1" customWidth="1"/>
    <col min="10506" max="10506" width="3.42578125" style="1" customWidth="1"/>
    <col min="10507" max="10507" width="0" style="1" hidden="1" customWidth="1"/>
    <col min="10508" max="10508" width="23.7109375" style="1" customWidth="1"/>
    <col min="10509" max="10509" width="10" style="1" customWidth="1"/>
    <col min="10510" max="10510" width="0" style="1" hidden="1" customWidth="1"/>
    <col min="10511" max="10512" width="14.7109375" style="1" customWidth="1"/>
    <col min="10513" max="10513" width="12.85546875" style="1" customWidth="1"/>
    <col min="10514" max="10514" width="3.28515625" style="1" customWidth="1"/>
    <col min="10515" max="10515" width="30.28515625" style="1" customWidth="1"/>
    <col min="10516" max="10516" width="5" style="1" customWidth="1"/>
    <col min="10517" max="10517" width="0" style="1" hidden="1" customWidth="1"/>
    <col min="10518" max="10518" width="14.28515625" style="1" customWidth="1"/>
    <col min="10519" max="10519" width="5.7109375" style="1" customWidth="1"/>
    <col min="10520" max="10520" width="0" style="1" hidden="1" customWidth="1"/>
    <col min="10521" max="10521" width="17.28515625" style="1" customWidth="1"/>
    <col min="10522" max="10522" width="12.7109375" style="1" customWidth="1"/>
    <col min="10523" max="10523" width="0" style="1" hidden="1" customWidth="1"/>
    <col min="10524" max="10524" width="5.28515625" style="1" customWidth="1"/>
    <col min="10525" max="10525" width="0" style="1" hidden="1" customWidth="1"/>
    <col min="10526" max="10526" width="17" style="1" customWidth="1"/>
    <col min="10527" max="10527" width="6.28515625" style="1" customWidth="1"/>
    <col min="10528" max="10528" width="0" style="1" hidden="1" customWidth="1"/>
    <col min="10529" max="10529" width="14.28515625" style="1" customWidth="1"/>
    <col min="10530" max="10530" width="7.5703125" style="1" customWidth="1"/>
    <col min="10531" max="10531" width="0" style="1" hidden="1" customWidth="1"/>
    <col min="10532" max="10533" width="14.28515625" style="1" customWidth="1"/>
    <col min="10534" max="10534" width="20.85546875" style="1" customWidth="1"/>
    <col min="10535" max="10535" width="14.42578125" style="1" customWidth="1"/>
    <col min="10536" max="10536" width="15" style="1" customWidth="1"/>
    <col min="10537" max="10537" width="2.7109375" style="1" customWidth="1"/>
    <col min="10538" max="10538" width="11.7109375" style="1" customWidth="1"/>
    <col min="10539" max="10539" width="11.5703125" style="1" customWidth="1"/>
    <col min="10540" max="10540" width="2.28515625" style="1" customWidth="1"/>
    <col min="10541" max="10541" width="41" style="1" customWidth="1"/>
    <col min="10542" max="10542" width="14.28515625" style="1" customWidth="1"/>
    <col min="10543" max="10544" width="11.5703125" style="1" customWidth="1"/>
    <col min="10545" max="10545" width="21.85546875" style="1" customWidth="1"/>
    <col min="10546" max="10737" width="11.42578125" style="1"/>
    <col min="10738" max="10738" width="21.85546875" style="1" customWidth="1"/>
    <col min="10739" max="10739" width="13.85546875" style="1" customWidth="1"/>
    <col min="10740" max="10740" width="38.7109375" style="1" customWidth="1"/>
    <col min="10741" max="10741" width="3" style="1" bestFit="1" customWidth="1"/>
    <col min="10742" max="10742" width="32.28515625" style="1" customWidth="1"/>
    <col min="10743" max="10743" width="46.28515625" style="1" customWidth="1"/>
    <col min="10744" max="10744" width="19" style="1" customWidth="1"/>
    <col min="10745" max="10745" width="0" style="1" hidden="1" customWidth="1"/>
    <col min="10746" max="10746" width="17.7109375" style="1" customWidth="1"/>
    <col min="10747" max="10747" width="0" style="1" hidden="1" customWidth="1"/>
    <col min="10748" max="10748" width="22.28515625" style="1" customWidth="1"/>
    <col min="10749" max="10749" width="5.28515625" style="1" customWidth="1"/>
    <col min="10750" max="10750" width="36.28515625" style="1" customWidth="1"/>
    <col min="10751" max="10751" width="5.7109375" style="1" customWidth="1"/>
    <col min="10752" max="10752" width="0" style="1" hidden="1" customWidth="1"/>
    <col min="10753" max="10753" width="20.7109375" style="1" customWidth="1"/>
    <col min="10754" max="10754" width="4.85546875" style="1" customWidth="1"/>
    <col min="10755" max="10755" width="0" style="1" hidden="1" customWidth="1"/>
    <col min="10756" max="10756" width="24.7109375" style="1" customWidth="1"/>
    <col min="10757" max="10757" width="12.28515625" style="1" customWidth="1"/>
    <col min="10758" max="10758" width="0" style="1" hidden="1" customWidth="1"/>
    <col min="10759" max="10759" width="3.42578125" style="1" customWidth="1"/>
    <col min="10760" max="10760" width="0" style="1" hidden="1" customWidth="1"/>
    <col min="10761" max="10761" width="17.7109375" style="1" customWidth="1"/>
    <col min="10762" max="10762" width="3.42578125" style="1" customWidth="1"/>
    <col min="10763" max="10763" width="0" style="1" hidden="1" customWidth="1"/>
    <col min="10764" max="10764" width="23.7109375" style="1" customWidth="1"/>
    <col min="10765" max="10765" width="10" style="1" customWidth="1"/>
    <col min="10766" max="10766" width="0" style="1" hidden="1" customWidth="1"/>
    <col min="10767" max="10768" width="14.7109375" style="1" customWidth="1"/>
    <col min="10769" max="10769" width="12.85546875" style="1" customWidth="1"/>
    <col min="10770" max="10770" width="3.28515625" style="1" customWidth="1"/>
    <col min="10771" max="10771" width="30.28515625" style="1" customWidth="1"/>
    <col min="10772" max="10772" width="5" style="1" customWidth="1"/>
    <col min="10773" max="10773" width="0" style="1" hidden="1" customWidth="1"/>
    <col min="10774" max="10774" width="14.28515625" style="1" customWidth="1"/>
    <col min="10775" max="10775" width="5.7109375" style="1" customWidth="1"/>
    <col min="10776" max="10776" width="0" style="1" hidden="1" customWidth="1"/>
    <col min="10777" max="10777" width="17.28515625" style="1" customWidth="1"/>
    <col min="10778" max="10778" width="12.7109375" style="1" customWidth="1"/>
    <col min="10779" max="10779" width="0" style="1" hidden="1" customWidth="1"/>
    <col min="10780" max="10780" width="5.28515625" style="1" customWidth="1"/>
    <col min="10781" max="10781" width="0" style="1" hidden="1" customWidth="1"/>
    <col min="10782" max="10782" width="17" style="1" customWidth="1"/>
    <col min="10783" max="10783" width="6.28515625" style="1" customWidth="1"/>
    <col min="10784" max="10784" width="0" style="1" hidden="1" customWidth="1"/>
    <col min="10785" max="10785" width="14.28515625" style="1" customWidth="1"/>
    <col min="10786" max="10786" width="7.5703125" style="1" customWidth="1"/>
    <col min="10787" max="10787" width="0" style="1" hidden="1" customWidth="1"/>
    <col min="10788" max="10789" width="14.28515625" style="1" customWidth="1"/>
    <col min="10790" max="10790" width="20.85546875" style="1" customWidth="1"/>
    <col min="10791" max="10791" width="14.42578125" style="1" customWidth="1"/>
    <col min="10792" max="10792" width="15" style="1" customWidth="1"/>
    <col min="10793" max="10793" width="2.7109375" style="1" customWidth="1"/>
    <col min="10794" max="10794" width="11.7109375" style="1" customWidth="1"/>
    <col min="10795" max="10795" width="11.5703125" style="1" customWidth="1"/>
    <col min="10796" max="10796" width="2.28515625" style="1" customWidth="1"/>
    <col min="10797" max="10797" width="41" style="1" customWidth="1"/>
    <col min="10798" max="10798" width="14.28515625" style="1" customWidth="1"/>
    <col min="10799" max="10800" width="11.5703125" style="1" customWidth="1"/>
    <col min="10801" max="10801" width="21.85546875" style="1" customWidth="1"/>
    <col min="10802" max="10993" width="11.42578125" style="1"/>
    <col min="10994" max="10994" width="21.85546875" style="1" customWidth="1"/>
    <col min="10995" max="10995" width="13.85546875" style="1" customWidth="1"/>
    <col min="10996" max="10996" width="38.7109375" style="1" customWidth="1"/>
    <col min="10997" max="10997" width="3" style="1" bestFit="1" customWidth="1"/>
    <col min="10998" max="10998" width="32.28515625" style="1" customWidth="1"/>
    <col min="10999" max="10999" width="46.28515625" style="1" customWidth="1"/>
    <col min="11000" max="11000" width="19" style="1" customWidth="1"/>
    <col min="11001" max="11001" width="0" style="1" hidden="1" customWidth="1"/>
    <col min="11002" max="11002" width="17.7109375" style="1" customWidth="1"/>
    <col min="11003" max="11003" width="0" style="1" hidden="1" customWidth="1"/>
    <col min="11004" max="11004" width="22.28515625" style="1" customWidth="1"/>
    <col min="11005" max="11005" width="5.28515625" style="1" customWidth="1"/>
    <col min="11006" max="11006" width="36.28515625" style="1" customWidth="1"/>
    <col min="11007" max="11007" width="5.7109375" style="1" customWidth="1"/>
    <col min="11008" max="11008" width="0" style="1" hidden="1" customWidth="1"/>
    <col min="11009" max="11009" width="20.7109375" style="1" customWidth="1"/>
    <col min="11010" max="11010" width="4.85546875" style="1" customWidth="1"/>
    <col min="11011" max="11011" width="0" style="1" hidden="1" customWidth="1"/>
    <col min="11012" max="11012" width="24.7109375" style="1" customWidth="1"/>
    <col min="11013" max="11013" width="12.28515625" style="1" customWidth="1"/>
    <col min="11014" max="11014" width="0" style="1" hidden="1" customWidth="1"/>
    <col min="11015" max="11015" width="3.42578125" style="1" customWidth="1"/>
    <col min="11016" max="11016" width="0" style="1" hidden="1" customWidth="1"/>
    <col min="11017" max="11017" width="17.7109375" style="1" customWidth="1"/>
    <col min="11018" max="11018" width="3.42578125" style="1" customWidth="1"/>
    <col min="11019" max="11019" width="0" style="1" hidden="1" customWidth="1"/>
    <col min="11020" max="11020" width="23.7109375" style="1" customWidth="1"/>
    <col min="11021" max="11021" width="10" style="1" customWidth="1"/>
    <col min="11022" max="11022" width="0" style="1" hidden="1" customWidth="1"/>
    <col min="11023" max="11024" width="14.7109375" style="1" customWidth="1"/>
    <col min="11025" max="11025" width="12.85546875" style="1" customWidth="1"/>
    <col min="11026" max="11026" width="3.28515625" style="1" customWidth="1"/>
    <col min="11027" max="11027" width="30.28515625" style="1" customWidth="1"/>
    <col min="11028" max="11028" width="5" style="1" customWidth="1"/>
    <col min="11029" max="11029" width="0" style="1" hidden="1" customWidth="1"/>
    <col min="11030" max="11030" width="14.28515625" style="1" customWidth="1"/>
    <col min="11031" max="11031" width="5.7109375" style="1" customWidth="1"/>
    <col min="11032" max="11032" width="0" style="1" hidden="1" customWidth="1"/>
    <col min="11033" max="11033" width="17.28515625" style="1" customWidth="1"/>
    <col min="11034" max="11034" width="12.7109375" style="1" customWidth="1"/>
    <col min="11035" max="11035" width="0" style="1" hidden="1" customWidth="1"/>
    <col min="11036" max="11036" width="5.28515625" style="1" customWidth="1"/>
    <col min="11037" max="11037" width="0" style="1" hidden="1" customWidth="1"/>
    <col min="11038" max="11038" width="17" style="1" customWidth="1"/>
    <col min="11039" max="11039" width="6.28515625" style="1" customWidth="1"/>
    <col min="11040" max="11040" width="0" style="1" hidden="1" customWidth="1"/>
    <col min="11041" max="11041" width="14.28515625" style="1" customWidth="1"/>
    <col min="11042" max="11042" width="7.5703125" style="1" customWidth="1"/>
    <col min="11043" max="11043" width="0" style="1" hidden="1" customWidth="1"/>
    <col min="11044" max="11045" width="14.28515625" style="1" customWidth="1"/>
    <col min="11046" max="11046" width="20.85546875" style="1" customWidth="1"/>
    <col min="11047" max="11047" width="14.42578125" style="1" customWidth="1"/>
    <col min="11048" max="11048" width="15" style="1" customWidth="1"/>
    <col min="11049" max="11049" width="2.7109375" style="1" customWidth="1"/>
    <col min="11050" max="11050" width="11.7109375" style="1" customWidth="1"/>
    <col min="11051" max="11051" width="11.5703125" style="1" customWidth="1"/>
    <col min="11052" max="11052" width="2.28515625" style="1" customWidth="1"/>
    <col min="11053" max="11053" width="41" style="1" customWidth="1"/>
    <col min="11054" max="11054" width="14.28515625" style="1" customWidth="1"/>
    <col min="11055" max="11056" width="11.5703125" style="1" customWidth="1"/>
    <col min="11057" max="11057" width="21.85546875" style="1" customWidth="1"/>
    <col min="11058" max="11249" width="11.42578125" style="1"/>
    <col min="11250" max="11250" width="21.85546875" style="1" customWidth="1"/>
    <col min="11251" max="11251" width="13.85546875" style="1" customWidth="1"/>
    <col min="11252" max="11252" width="38.7109375" style="1" customWidth="1"/>
    <col min="11253" max="11253" width="3" style="1" bestFit="1" customWidth="1"/>
    <col min="11254" max="11254" width="32.28515625" style="1" customWidth="1"/>
    <col min="11255" max="11255" width="46.28515625" style="1" customWidth="1"/>
    <col min="11256" max="11256" width="19" style="1" customWidth="1"/>
    <col min="11257" max="11257" width="0" style="1" hidden="1" customWidth="1"/>
    <col min="11258" max="11258" width="17.7109375" style="1" customWidth="1"/>
    <col min="11259" max="11259" width="0" style="1" hidden="1" customWidth="1"/>
    <col min="11260" max="11260" width="22.28515625" style="1" customWidth="1"/>
    <col min="11261" max="11261" width="5.28515625" style="1" customWidth="1"/>
    <col min="11262" max="11262" width="36.28515625" style="1" customWidth="1"/>
    <col min="11263" max="11263" width="5.7109375" style="1" customWidth="1"/>
    <col min="11264" max="11264" width="0" style="1" hidden="1" customWidth="1"/>
    <col min="11265" max="11265" width="20.7109375" style="1" customWidth="1"/>
    <col min="11266" max="11266" width="4.85546875" style="1" customWidth="1"/>
    <col min="11267" max="11267" width="0" style="1" hidden="1" customWidth="1"/>
    <col min="11268" max="11268" width="24.7109375" style="1" customWidth="1"/>
    <col min="11269" max="11269" width="12.28515625" style="1" customWidth="1"/>
    <col min="11270" max="11270" width="0" style="1" hidden="1" customWidth="1"/>
    <col min="11271" max="11271" width="3.42578125" style="1" customWidth="1"/>
    <col min="11272" max="11272" width="0" style="1" hidden="1" customWidth="1"/>
    <col min="11273" max="11273" width="17.7109375" style="1" customWidth="1"/>
    <col min="11274" max="11274" width="3.42578125" style="1" customWidth="1"/>
    <col min="11275" max="11275" width="0" style="1" hidden="1" customWidth="1"/>
    <col min="11276" max="11276" width="23.7109375" style="1" customWidth="1"/>
    <col min="11277" max="11277" width="10" style="1" customWidth="1"/>
    <col min="11278" max="11278" width="0" style="1" hidden="1" customWidth="1"/>
    <col min="11279" max="11280" width="14.7109375" style="1" customWidth="1"/>
    <col min="11281" max="11281" width="12.85546875" style="1" customWidth="1"/>
    <col min="11282" max="11282" width="3.28515625" style="1" customWidth="1"/>
    <col min="11283" max="11283" width="30.28515625" style="1" customWidth="1"/>
    <col min="11284" max="11284" width="5" style="1" customWidth="1"/>
    <col min="11285" max="11285" width="0" style="1" hidden="1" customWidth="1"/>
    <col min="11286" max="11286" width="14.28515625" style="1" customWidth="1"/>
    <col min="11287" max="11287" width="5.7109375" style="1" customWidth="1"/>
    <col min="11288" max="11288" width="0" style="1" hidden="1" customWidth="1"/>
    <col min="11289" max="11289" width="17.28515625" style="1" customWidth="1"/>
    <col min="11290" max="11290" width="12.7109375" style="1" customWidth="1"/>
    <col min="11291" max="11291" width="0" style="1" hidden="1" customWidth="1"/>
    <col min="11292" max="11292" width="5.28515625" style="1" customWidth="1"/>
    <col min="11293" max="11293" width="0" style="1" hidden="1" customWidth="1"/>
    <col min="11294" max="11294" width="17" style="1" customWidth="1"/>
    <col min="11295" max="11295" width="6.28515625" style="1" customWidth="1"/>
    <col min="11296" max="11296" width="0" style="1" hidden="1" customWidth="1"/>
    <col min="11297" max="11297" width="14.28515625" style="1" customWidth="1"/>
    <col min="11298" max="11298" width="7.5703125" style="1" customWidth="1"/>
    <col min="11299" max="11299" width="0" style="1" hidden="1" customWidth="1"/>
    <col min="11300" max="11301" width="14.28515625" style="1" customWidth="1"/>
    <col min="11302" max="11302" width="20.85546875" style="1" customWidth="1"/>
    <col min="11303" max="11303" width="14.42578125" style="1" customWidth="1"/>
    <col min="11304" max="11304" width="15" style="1" customWidth="1"/>
    <col min="11305" max="11305" width="2.7109375" style="1" customWidth="1"/>
    <col min="11306" max="11306" width="11.7109375" style="1" customWidth="1"/>
    <col min="11307" max="11307" width="11.5703125" style="1" customWidth="1"/>
    <col min="11308" max="11308" width="2.28515625" style="1" customWidth="1"/>
    <col min="11309" max="11309" width="41" style="1" customWidth="1"/>
    <col min="11310" max="11310" width="14.28515625" style="1" customWidth="1"/>
    <col min="11311" max="11312" width="11.5703125" style="1" customWidth="1"/>
    <col min="11313" max="11313" width="21.85546875" style="1" customWidth="1"/>
    <col min="11314" max="11505" width="11.42578125" style="1"/>
    <col min="11506" max="11506" width="21.85546875" style="1" customWidth="1"/>
    <col min="11507" max="11507" width="13.85546875" style="1" customWidth="1"/>
    <col min="11508" max="11508" width="38.7109375" style="1" customWidth="1"/>
    <col min="11509" max="11509" width="3" style="1" bestFit="1" customWidth="1"/>
    <col min="11510" max="11510" width="32.28515625" style="1" customWidth="1"/>
    <col min="11511" max="11511" width="46.28515625" style="1" customWidth="1"/>
    <col min="11512" max="11512" width="19" style="1" customWidth="1"/>
    <col min="11513" max="11513" width="0" style="1" hidden="1" customWidth="1"/>
    <col min="11514" max="11514" width="17.7109375" style="1" customWidth="1"/>
    <col min="11515" max="11515" width="0" style="1" hidden="1" customWidth="1"/>
    <col min="11516" max="11516" width="22.28515625" style="1" customWidth="1"/>
    <col min="11517" max="11517" width="5.28515625" style="1" customWidth="1"/>
    <col min="11518" max="11518" width="36.28515625" style="1" customWidth="1"/>
    <col min="11519" max="11519" width="5.7109375" style="1" customWidth="1"/>
    <col min="11520" max="11520" width="0" style="1" hidden="1" customWidth="1"/>
    <col min="11521" max="11521" width="20.7109375" style="1" customWidth="1"/>
    <col min="11522" max="11522" width="4.85546875" style="1" customWidth="1"/>
    <col min="11523" max="11523" width="0" style="1" hidden="1" customWidth="1"/>
    <col min="11524" max="11524" width="24.7109375" style="1" customWidth="1"/>
    <col min="11525" max="11525" width="12.28515625" style="1" customWidth="1"/>
    <col min="11526" max="11526" width="0" style="1" hidden="1" customWidth="1"/>
    <col min="11527" max="11527" width="3.42578125" style="1" customWidth="1"/>
    <col min="11528" max="11528" width="0" style="1" hidden="1" customWidth="1"/>
    <col min="11529" max="11529" width="17.7109375" style="1" customWidth="1"/>
    <col min="11530" max="11530" width="3.42578125" style="1" customWidth="1"/>
    <col min="11531" max="11531" width="0" style="1" hidden="1" customWidth="1"/>
    <col min="11532" max="11532" width="23.7109375" style="1" customWidth="1"/>
    <col min="11533" max="11533" width="10" style="1" customWidth="1"/>
    <col min="11534" max="11534" width="0" style="1" hidden="1" customWidth="1"/>
    <col min="11535" max="11536" width="14.7109375" style="1" customWidth="1"/>
    <col min="11537" max="11537" width="12.85546875" style="1" customWidth="1"/>
    <col min="11538" max="11538" width="3.28515625" style="1" customWidth="1"/>
    <col min="11539" max="11539" width="30.28515625" style="1" customWidth="1"/>
    <col min="11540" max="11540" width="5" style="1" customWidth="1"/>
    <col min="11541" max="11541" width="0" style="1" hidden="1" customWidth="1"/>
    <col min="11542" max="11542" width="14.28515625" style="1" customWidth="1"/>
    <col min="11543" max="11543" width="5.7109375" style="1" customWidth="1"/>
    <col min="11544" max="11544" width="0" style="1" hidden="1" customWidth="1"/>
    <col min="11545" max="11545" width="17.28515625" style="1" customWidth="1"/>
    <col min="11546" max="11546" width="12.7109375" style="1" customWidth="1"/>
    <col min="11547" max="11547" width="0" style="1" hidden="1" customWidth="1"/>
    <col min="11548" max="11548" width="5.28515625" style="1" customWidth="1"/>
    <col min="11549" max="11549" width="0" style="1" hidden="1" customWidth="1"/>
    <col min="11550" max="11550" width="17" style="1" customWidth="1"/>
    <col min="11551" max="11551" width="6.28515625" style="1" customWidth="1"/>
    <col min="11552" max="11552" width="0" style="1" hidden="1" customWidth="1"/>
    <col min="11553" max="11553" width="14.28515625" style="1" customWidth="1"/>
    <col min="11554" max="11554" width="7.5703125" style="1" customWidth="1"/>
    <col min="11555" max="11555" width="0" style="1" hidden="1" customWidth="1"/>
    <col min="11556" max="11557" width="14.28515625" style="1" customWidth="1"/>
    <col min="11558" max="11558" width="20.85546875" style="1" customWidth="1"/>
    <col min="11559" max="11559" width="14.42578125" style="1" customWidth="1"/>
    <col min="11560" max="11560" width="15" style="1" customWidth="1"/>
    <col min="11561" max="11561" width="2.7109375" style="1" customWidth="1"/>
    <col min="11562" max="11562" width="11.7109375" style="1" customWidth="1"/>
    <col min="11563" max="11563" width="11.5703125" style="1" customWidth="1"/>
    <col min="11564" max="11564" width="2.28515625" style="1" customWidth="1"/>
    <col min="11565" max="11565" width="41" style="1" customWidth="1"/>
    <col min="11566" max="11566" width="14.28515625" style="1" customWidth="1"/>
    <col min="11567" max="11568" width="11.5703125" style="1" customWidth="1"/>
    <col min="11569" max="11569" width="21.85546875" style="1" customWidth="1"/>
    <col min="11570" max="11761" width="11.42578125" style="1"/>
    <col min="11762" max="11762" width="21.85546875" style="1" customWidth="1"/>
    <col min="11763" max="11763" width="13.85546875" style="1" customWidth="1"/>
    <col min="11764" max="11764" width="38.7109375" style="1" customWidth="1"/>
    <col min="11765" max="11765" width="3" style="1" bestFit="1" customWidth="1"/>
    <col min="11766" max="11766" width="32.28515625" style="1" customWidth="1"/>
    <col min="11767" max="11767" width="46.28515625" style="1" customWidth="1"/>
    <col min="11768" max="11768" width="19" style="1" customWidth="1"/>
    <col min="11769" max="11769" width="0" style="1" hidden="1" customWidth="1"/>
    <col min="11770" max="11770" width="17.7109375" style="1" customWidth="1"/>
    <col min="11771" max="11771" width="0" style="1" hidden="1" customWidth="1"/>
    <col min="11772" max="11772" width="22.28515625" style="1" customWidth="1"/>
    <col min="11773" max="11773" width="5.28515625" style="1" customWidth="1"/>
    <col min="11774" max="11774" width="36.28515625" style="1" customWidth="1"/>
    <col min="11775" max="11775" width="5.7109375" style="1" customWidth="1"/>
    <col min="11776" max="11776" width="0" style="1" hidden="1" customWidth="1"/>
    <col min="11777" max="11777" width="20.7109375" style="1" customWidth="1"/>
    <col min="11778" max="11778" width="4.85546875" style="1" customWidth="1"/>
    <col min="11779" max="11779" width="0" style="1" hidden="1" customWidth="1"/>
    <col min="11780" max="11780" width="24.7109375" style="1" customWidth="1"/>
    <col min="11781" max="11781" width="12.28515625" style="1" customWidth="1"/>
    <col min="11782" max="11782" width="0" style="1" hidden="1" customWidth="1"/>
    <col min="11783" max="11783" width="3.42578125" style="1" customWidth="1"/>
    <col min="11784" max="11784" width="0" style="1" hidden="1" customWidth="1"/>
    <col min="11785" max="11785" width="17.7109375" style="1" customWidth="1"/>
    <col min="11786" max="11786" width="3.42578125" style="1" customWidth="1"/>
    <col min="11787" max="11787" width="0" style="1" hidden="1" customWidth="1"/>
    <col min="11788" max="11788" width="23.7109375" style="1" customWidth="1"/>
    <col min="11789" max="11789" width="10" style="1" customWidth="1"/>
    <col min="11790" max="11790" width="0" style="1" hidden="1" customWidth="1"/>
    <col min="11791" max="11792" width="14.7109375" style="1" customWidth="1"/>
    <col min="11793" max="11793" width="12.85546875" style="1" customWidth="1"/>
    <col min="11794" max="11794" width="3.28515625" style="1" customWidth="1"/>
    <col min="11795" max="11795" width="30.28515625" style="1" customWidth="1"/>
    <col min="11796" max="11796" width="5" style="1" customWidth="1"/>
    <col min="11797" max="11797" width="0" style="1" hidden="1" customWidth="1"/>
    <col min="11798" max="11798" width="14.28515625" style="1" customWidth="1"/>
    <col min="11799" max="11799" width="5.7109375" style="1" customWidth="1"/>
    <col min="11800" max="11800" width="0" style="1" hidden="1" customWidth="1"/>
    <col min="11801" max="11801" width="17.28515625" style="1" customWidth="1"/>
    <col min="11802" max="11802" width="12.7109375" style="1" customWidth="1"/>
    <col min="11803" max="11803" width="0" style="1" hidden="1" customWidth="1"/>
    <col min="11804" max="11804" width="5.28515625" style="1" customWidth="1"/>
    <col min="11805" max="11805" width="0" style="1" hidden="1" customWidth="1"/>
    <col min="11806" max="11806" width="17" style="1" customWidth="1"/>
    <col min="11807" max="11807" width="6.28515625" style="1" customWidth="1"/>
    <col min="11808" max="11808" width="0" style="1" hidden="1" customWidth="1"/>
    <col min="11809" max="11809" width="14.28515625" style="1" customWidth="1"/>
    <col min="11810" max="11810" width="7.5703125" style="1" customWidth="1"/>
    <col min="11811" max="11811" width="0" style="1" hidden="1" customWidth="1"/>
    <col min="11812" max="11813" width="14.28515625" style="1" customWidth="1"/>
    <col min="11814" max="11814" width="20.85546875" style="1" customWidth="1"/>
    <col min="11815" max="11815" width="14.42578125" style="1" customWidth="1"/>
    <col min="11816" max="11816" width="15" style="1" customWidth="1"/>
    <col min="11817" max="11817" width="2.7109375" style="1" customWidth="1"/>
    <col min="11818" max="11818" width="11.7109375" style="1" customWidth="1"/>
    <col min="11819" max="11819" width="11.5703125" style="1" customWidth="1"/>
    <col min="11820" max="11820" width="2.28515625" style="1" customWidth="1"/>
    <col min="11821" max="11821" width="41" style="1" customWidth="1"/>
    <col min="11822" max="11822" width="14.28515625" style="1" customWidth="1"/>
    <col min="11823" max="11824" width="11.5703125" style="1" customWidth="1"/>
    <col min="11825" max="11825" width="21.85546875" style="1" customWidth="1"/>
    <col min="11826" max="12017" width="11.42578125" style="1"/>
    <col min="12018" max="12018" width="21.85546875" style="1" customWidth="1"/>
    <col min="12019" max="12019" width="13.85546875" style="1" customWidth="1"/>
    <col min="12020" max="12020" width="38.7109375" style="1" customWidth="1"/>
    <col min="12021" max="12021" width="3" style="1" bestFit="1" customWidth="1"/>
    <col min="12022" max="12022" width="32.28515625" style="1" customWidth="1"/>
    <col min="12023" max="12023" width="46.28515625" style="1" customWidth="1"/>
    <col min="12024" max="12024" width="19" style="1" customWidth="1"/>
    <col min="12025" max="12025" width="0" style="1" hidden="1" customWidth="1"/>
    <col min="12026" max="12026" width="17.7109375" style="1" customWidth="1"/>
    <col min="12027" max="12027" width="0" style="1" hidden="1" customWidth="1"/>
    <col min="12028" max="12028" width="22.28515625" style="1" customWidth="1"/>
    <col min="12029" max="12029" width="5.28515625" style="1" customWidth="1"/>
    <col min="12030" max="12030" width="36.28515625" style="1" customWidth="1"/>
    <col min="12031" max="12031" width="5.7109375" style="1" customWidth="1"/>
    <col min="12032" max="12032" width="0" style="1" hidden="1" customWidth="1"/>
    <col min="12033" max="12033" width="20.7109375" style="1" customWidth="1"/>
    <col min="12034" max="12034" width="4.85546875" style="1" customWidth="1"/>
    <col min="12035" max="12035" width="0" style="1" hidden="1" customWidth="1"/>
    <col min="12036" max="12036" width="24.7109375" style="1" customWidth="1"/>
    <col min="12037" max="12037" width="12.28515625" style="1" customWidth="1"/>
    <col min="12038" max="12038" width="0" style="1" hidden="1" customWidth="1"/>
    <col min="12039" max="12039" width="3.42578125" style="1" customWidth="1"/>
    <col min="12040" max="12040" width="0" style="1" hidden="1" customWidth="1"/>
    <col min="12041" max="12041" width="17.7109375" style="1" customWidth="1"/>
    <col min="12042" max="12042" width="3.42578125" style="1" customWidth="1"/>
    <col min="12043" max="12043" width="0" style="1" hidden="1" customWidth="1"/>
    <col min="12044" max="12044" width="23.7109375" style="1" customWidth="1"/>
    <col min="12045" max="12045" width="10" style="1" customWidth="1"/>
    <col min="12046" max="12046" width="0" style="1" hidden="1" customWidth="1"/>
    <col min="12047" max="12048" width="14.7109375" style="1" customWidth="1"/>
    <col min="12049" max="12049" width="12.85546875" style="1" customWidth="1"/>
    <col min="12050" max="12050" width="3.28515625" style="1" customWidth="1"/>
    <col min="12051" max="12051" width="30.28515625" style="1" customWidth="1"/>
    <col min="12052" max="12052" width="5" style="1" customWidth="1"/>
    <col min="12053" max="12053" width="0" style="1" hidden="1" customWidth="1"/>
    <col min="12054" max="12054" width="14.28515625" style="1" customWidth="1"/>
    <col min="12055" max="12055" width="5.7109375" style="1" customWidth="1"/>
    <col min="12056" max="12056" width="0" style="1" hidden="1" customWidth="1"/>
    <col min="12057" max="12057" width="17.28515625" style="1" customWidth="1"/>
    <col min="12058" max="12058" width="12.7109375" style="1" customWidth="1"/>
    <col min="12059" max="12059" width="0" style="1" hidden="1" customWidth="1"/>
    <col min="12060" max="12060" width="5.28515625" style="1" customWidth="1"/>
    <col min="12061" max="12061" width="0" style="1" hidden="1" customWidth="1"/>
    <col min="12062" max="12062" width="17" style="1" customWidth="1"/>
    <col min="12063" max="12063" width="6.28515625" style="1" customWidth="1"/>
    <col min="12064" max="12064" width="0" style="1" hidden="1" customWidth="1"/>
    <col min="12065" max="12065" width="14.28515625" style="1" customWidth="1"/>
    <col min="12066" max="12066" width="7.5703125" style="1" customWidth="1"/>
    <col min="12067" max="12067" width="0" style="1" hidden="1" customWidth="1"/>
    <col min="12068" max="12069" width="14.28515625" style="1" customWidth="1"/>
    <col min="12070" max="12070" width="20.85546875" style="1" customWidth="1"/>
    <col min="12071" max="12071" width="14.42578125" style="1" customWidth="1"/>
    <col min="12072" max="12072" width="15" style="1" customWidth="1"/>
    <col min="12073" max="12073" width="2.7109375" style="1" customWidth="1"/>
    <col min="12074" max="12074" width="11.7109375" style="1" customWidth="1"/>
    <col min="12075" max="12075" width="11.5703125" style="1" customWidth="1"/>
    <col min="12076" max="12076" width="2.28515625" style="1" customWidth="1"/>
    <col min="12077" max="12077" width="41" style="1" customWidth="1"/>
    <col min="12078" max="12078" width="14.28515625" style="1" customWidth="1"/>
    <col min="12079" max="12080" width="11.5703125" style="1" customWidth="1"/>
    <col min="12081" max="12081" width="21.85546875" style="1" customWidth="1"/>
    <col min="12082" max="12273" width="11.42578125" style="1"/>
    <col min="12274" max="12274" width="21.85546875" style="1" customWidth="1"/>
    <col min="12275" max="12275" width="13.85546875" style="1" customWidth="1"/>
    <col min="12276" max="12276" width="38.7109375" style="1" customWidth="1"/>
    <col min="12277" max="12277" width="3" style="1" bestFit="1" customWidth="1"/>
    <col min="12278" max="12278" width="32.28515625" style="1" customWidth="1"/>
    <col min="12279" max="12279" width="46.28515625" style="1" customWidth="1"/>
    <col min="12280" max="12280" width="19" style="1" customWidth="1"/>
    <col min="12281" max="12281" width="0" style="1" hidden="1" customWidth="1"/>
    <col min="12282" max="12282" width="17.7109375" style="1" customWidth="1"/>
    <col min="12283" max="12283" width="0" style="1" hidden="1" customWidth="1"/>
    <col min="12284" max="12284" width="22.28515625" style="1" customWidth="1"/>
    <col min="12285" max="12285" width="5.28515625" style="1" customWidth="1"/>
    <col min="12286" max="12286" width="36.28515625" style="1" customWidth="1"/>
    <col min="12287" max="12287" width="5.7109375" style="1" customWidth="1"/>
    <col min="12288" max="12288" width="0" style="1" hidden="1" customWidth="1"/>
    <col min="12289" max="12289" width="20.7109375" style="1" customWidth="1"/>
    <col min="12290" max="12290" width="4.85546875" style="1" customWidth="1"/>
    <col min="12291" max="12291" width="0" style="1" hidden="1" customWidth="1"/>
    <col min="12292" max="12292" width="24.7109375" style="1" customWidth="1"/>
    <col min="12293" max="12293" width="12.28515625" style="1" customWidth="1"/>
    <col min="12294" max="12294" width="0" style="1" hidden="1" customWidth="1"/>
    <col min="12295" max="12295" width="3.42578125" style="1" customWidth="1"/>
    <col min="12296" max="12296" width="0" style="1" hidden="1" customWidth="1"/>
    <col min="12297" max="12297" width="17.7109375" style="1" customWidth="1"/>
    <col min="12298" max="12298" width="3.42578125" style="1" customWidth="1"/>
    <col min="12299" max="12299" width="0" style="1" hidden="1" customWidth="1"/>
    <col min="12300" max="12300" width="23.7109375" style="1" customWidth="1"/>
    <col min="12301" max="12301" width="10" style="1" customWidth="1"/>
    <col min="12302" max="12302" width="0" style="1" hidden="1" customWidth="1"/>
    <col min="12303" max="12304" width="14.7109375" style="1" customWidth="1"/>
    <col min="12305" max="12305" width="12.85546875" style="1" customWidth="1"/>
    <col min="12306" max="12306" width="3.28515625" style="1" customWidth="1"/>
    <col min="12307" max="12307" width="30.28515625" style="1" customWidth="1"/>
    <col min="12308" max="12308" width="5" style="1" customWidth="1"/>
    <col min="12309" max="12309" width="0" style="1" hidden="1" customWidth="1"/>
    <col min="12310" max="12310" width="14.28515625" style="1" customWidth="1"/>
    <col min="12311" max="12311" width="5.7109375" style="1" customWidth="1"/>
    <col min="12312" max="12312" width="0" style="1" hidden="1" customWidth="1"/>
    <col min="12313" max="12313" width="17.28515625" style="1" customWidth="1"/>
    <col min="12314" max="12314" width="12.7109375" style="1" customWidth="1"/>
    <col min="12315" max="12315" width="0" style="1" hidden="1" customWidth="1"/>
    <col min="12316" max="12316" width="5.28515625" style="1" customWidth="1"/>
    <col min="12317" max="12317" width="0" style="1" hidden="1" customWidth="1"/>
    <col min="12318" max="12318" width="17" style="1" customWidth="1"/>
    <col min="12319" max="12319" width="6.28515625" style="1" customWidth="1"/>
    <col min="12320" max="12320" width="0" style="1" hidden="1" customWidth="1"/>
    <col min="12321" max="12321" width="14.28515625" style="1" customWidth="1"/>
    <col min="12322" max="12322" width="7.5703125" style="1" customWidth="1"/>
    <col min="12323" max="12323" width="0" style="1" hidden="1" customWidth="1"/>
    <col min="12324" max="12325" width="14.28515625" style="1" customWidth="1"/>
    <col min="12326" max="12326" width="20.85546875" style="1" customWidth="1"/>
    <col min="12327" max="12327" width="14.42578125" style="1" customWidth="1"/>
    <col min="12328" max="12328" width="15" style="1" customWidth="1"/>
    <col min="12329" max="12329" width="2.7109375" style="1" customWidth="1"/>
    <col min="12330" max="12330" width="11.7109375" style="1" customWidth="1"/>
    <col min="12331" max="12331" width="11.5703125" style="1" customWidth="1"/>
    <col min="12332" max="12332" width="2.28515625" style="1" customWidth="1"/>
    <col min="12333" max="12333" width="41" style="1" customWidth="1"/>
    <col min="12334" max="12334" width="14.28515625" style="1" customWidth="1"/>
    <col min="12335" max="12336" width="11.5703125" style="1" customWidth="1"/>
    <col min="12337" max="12337" width="21.85546875" style="1" customWidth="1"/>
    <col min="12338" max="12529" width="11.42578125" style="1"/>
    <col min="12530" max="12530" width="21.85546875" style="1" customWidth="1"/>
    <col min="12531" max="12531" width="13.85546875" style="1" customWidth="1"/>
    <col min="12532" max="12532" width="38.7109375" style="1" customWidth="1"/>
    <col min="12533" max="12533" width="3" style="1" bestFit="1" customWidth="1"/>
    <col min="12534" max="12534" width="32.28515625" style="1" customWidth="1"/>
    <col min="12535" max="12535" width="46.28515625" style="1" customWidth="1"/>
    <col min="12536" max="12536" width="19" style="1" customWidth="1"/>
    <col min="12537" max="12537" width="0" style="1" hidden="1" customWidth="1"/>
    <col min="12538" max="12538" width="17.7109375" style="1" customWidth="1"/>
    <col min="12539" max="12539" width="0" style="1" hidden="1" customWidth="1"/>
    <col min="12540" max="12540" width="22.28515625" style="1" customWidth="1"/>
    <col min="12541" max="12541" width="5.28515625" style="1" customWidth="1"/>
    <col min="12542" max="12542" width="36.28515625" style="1" customWidth="1"/>
    <col min="12543" max="12543" width="5.7109375" style="1" customWidth="1"/>
    <col min="12544" max="12544" width="0" style="1" hidden="1" customWidth="1"/>
    <col min="12545" max="12545" width="20.7109375" style="1" customWidth="1"/>
    <col min="12546" max="12546" width="4.85546875" style="1" customWidth="1"/>
    <col min="12547" max="12547" width="0" style="1" hidden="1" customWidth="1"/>
    <col min="12548" max="12548" width="24.7109375" style="1" customWidth="1"/>
    <col min="12549" max="12549" width="12.28515625" style="1" customWidth="1"/>
    <col min="12550" max="12550" width="0" style="1" hidden="1" customWidth="1"/>
    <col min="12551" max="12551" width="3.42578125" style="1" customWidth="1"/>
    <col min="12552" max="12552" width="0" style="1" hidden="1" customWidth="1"/>
    <col min="12553" max="12553" width="17.7109375" style="1" customWidth="1"/>
    <col min="12554" max="12554" width="3.42578125" style="1" customWidth="1"/>
    <col min="12555" max="12555" width="0" style="1" hidden="1" customWidth="1"/>
    <col min="12556" max="12556" width="23.7109375" style="1" customWidth="1"/>
    <col min="12557" max="12557" width="10" style="1" customWidth="1"/>
    <col min="12558" max="12558" width="0" style="1" hidden="1" customWidth="1"/>
    <col min="12559" max="12560" width="14.7109375" style="1" customWidth="1"/>
    <col min="12561" max="12561" width="12.85546875" style="1" customWidth="1"/>
    <col min="12562" max="12562" width="3.28515625" style="1" customWidth="1"/>
    <col min="12563" max="12563" width="30.28515625" style="1" customWidth="1"/>
    <col min="12564" max="12564" width="5" style="1" customWidth="1"/>
    <col min="12565" max="12565" width="0" style="1" hidden="1" customWidth="1"/>
    <col min="12566" max="12566" width="14.28515625" style="1" customWidth="1"/>
    <col min="12567" max="12567" width="5.7109375" style="1" customWidth="1"/>
    <col min="12568" max="12568" width="0" style="1" hidden="1" customWidth="1"/>
    <col min="12569" max="12569" width="17.28515625" style="1" customWidth="1"/>
    <col min="12570" max="12570" width="12.7109375" style="1" customWidth="1"/>
    <col min="12571" max="12571" width="0" style="1" hidden="1" customWidth="1"/>
    <col min="12572" max="12572" width="5.28515625" style="1" customWidth="1"/>
    <col min="12573" max="12573" width="0" style="1" hidden="1" customWidth="1"/>
    <col min="12574" max="12574" width="17" style="1" customWidth="1"/>
    <col min="12575" max="12575" width="6.28515625" style="1" customWidth="1"/>
    <col min="12576" max="12576" width="0" style="1" hidden="1" customWidth="1"/>
    <col min="12577" max="12577" width="14.28515625" style="1" customWidth="1"/>
    <col min="12578" max="12578" width="7.5703125" style="1" customWidth="1"/>
    <col min="12579" max="12579" width="0" style="1" hidden="1" customWidth="1"/>
    <col min="12580" max="12581" width="14.28515625" style="1" customWidth="1"/>
    <col min="12582" max="12582" width="20.85546875" style="1" customWidth="1"/>
    <col min="12583" max="12583" width="14.42578125" style="1" customWidth="1"/>
    <col min="12584" max="12584" width="15" style="1" customWidth="1"/>
    <col min="12585" max="12585" width="2.7109375" style="1" customWidth="1"/>
    <col min="12586" max="12586" width="11.7109375" style="1" customWidth="1"/>
    <col min="12587" max="12587" width="11.5703125" style="1" customWidth="1"/>
    <col min="12588" max="12588" width="2.28515625" style="1" customWidth="1"/>
    <col min="12589" max="12589" width="41" style="1" customWidth="1"/>
    <col min="12590" max="12590" width="14.28515625" style="1" customWidth="1"/>
    <col min="12591" max="12592" width="11.5703125" style="1" customWidth="1"/>
    <col min="12593" max="12593" width="21.85546875" style="1" customWidth="1"/>
    <col min="12594" max="12785" width="11.42578125" style="1"/>
    <col min="12786" max="12786" width="21.85546875" style="1" customWidth="1"/>
    <col min="12787" max="12787" width="13.85546875" style="1" customWidth="1"/>
    <col min="12788" max="12788" width="38.7109375" style="1" customWidth="1"/>
    <col min="12789" max="12789" width="3" style="1" bestFit="1" customWidth="1"/>
    <col min="12790" max="12790" width="32.28515625" style="1" customWidth="1"/>
    <col min="12791" max="12791" width="46.28515625" style="1" customWidth="1"/>
    <col min="12792" max="12792" width="19" style="1" customWidth="1"/>
    <col min="12793" max="12793" width="0" style="1" hidden="1" customWidth="1"/>
    <col min="12794" max="12794" width="17.7109375" style="1" customWidth="1"/>
    <col min="12795" max="12795" width="0" style="1" hidden="1" customWidth="1"/>
    <col min="12796" max="12796" width="22.28515625" style="1" customWidth="1"/>
    <col min="12797" max="12797" width="5.28515625" style="1" customWidth="1"/>
    <col min="12798" max="12798" width="36.28515625" style="1" customWidth="1"/>
    <col min="12799" max="12799" width="5.7109375" style="1" customWidth="1"/>
    <col min="12800" max="12800" width="0" style="1" hidden="1" customWidth="1"/>
    <col min="12801" max="12801" width="20.7109375" style="1" customWidth="1"/>
    <col min="12802" max="12802" width="4.85546875" style="1" customWidth="1"/>
    <col min="12803" max="12803" width="0" style="1" hidden="1" customWidth="1"/>
    <col min="12804" max="12804" width="24.7109375" style="1" customWidth="1"/>
    <col min="12805" max="12805" width="12.28515625" style="1" customWidth="1"/>
    <col min="12806" max="12806" width="0" style="1" hidden="1" customWidth="1"/>
    <col min="12807" max="12807" width="3.42578125" style="1" customWidth="1"/>
    <col min="12808" max="12808" width="0" style="1" hidden="1" customWidth="1"/>
    <col min="12809" max="12809" width="17.7109375" style="1" customWidth="1"/>
    <col min="12810" max="12810" width="3.42578125" style="1" customWidth="1"/>
    <col min="12811" max="12811" width="0" style="1" hidden="1" customWidth="1"/>
    <col min="12812" max="12812" width="23.7109375" style="1" customWidth="1"/>
    <col min="12813" max="12813" width="10" style="1" customWidth="1"/>
    <col min="12814" max="12814" width="0" style="1" hidden="1" customWidth="1"/>
    <col min="12815" max="12816" width="14.7109375" style="1" customWidth="1"/>
    <col min="12817" max="12817" width="12.85546875" style="1" customWidth="1"/>
    <col min="12818" max="12818" width="3.28515625" style="1" customWidth="1"/>
    <col min="12819" max="12819" width="30.28515625" style="1" customWidth="1"/>
    <col min="12820" max="12820" width="5" style="1" customWidth="1"/>
    <col min="12821" max="12821" width="0" style="1" hidden="1" customWidth="1"/>
    <col min="12822" max="12822" width="14.28515625" style="1" customWidth="1"/>
    <col min="12823" max="12823" width="5.7109375" style="1" customWidth="1"/>
    <col min="12824" max="12824" width="0" style="1" hidden="1" customWidth="1"/>
    <col min="12825" max="12825" width="17.28515625" style="1" customWidth="1"/>
    <col min="12826" max="12826" width="12.7109375" style="1" customWidth="1"/>
    <col min="12827" max="12827" width="0" style="1" hidden="1" customWidth="1"/>
    <col min="12828" max="12828" width="5.28515625" style="1" customWidth="1"/>
    <col min="12829" max="12829" width="0" style="1" hidden="1" customWidth="1"/>
    <col min="12830" max="12830" width="17" style="1" customWidth="1"/>
    <col min="12831" max="12831" width="6.28515625" style="1" customWidth="1"/>
    <col min="12832" max="12832" width="0" style="1" hidden="1" customWidth="1"/>
    <col min="12833" max="12833" width="14.28515625" style="1" customWidth="1"/>
    <col min="12834" max="12834" width="7.5703125" style="1" customWidth="1"/>
    <col min="12835" max="12835" width="0" style="1" hidden="1" customWidth="1"/>
    <col min="12836" max="12837" width="14.28515625" style="1" customWidth="1"/>
    <col min="12838" max="12838" width="20.85546875" style="1" customWidth="1"/>
    <col min="12839" max="12839" width="14.42578125" style="1" customWidth="1"/>
    <col min="12840" max="12840" width="15" style="1" customWidth="1"/>
    <col min="12841" max="12841" width="2.7109375" style="1" customWidth="1"/>
    <col min="12842" max="12842" width="11.7109375" style="1" customWidth="1"/>
    <col min="12843" max="12843" width="11.5703125" style="1" customWidth="1"/>
    <col min="12844" max="12844" width="2.28515625" style="1" customWidth="1"/>
    <col min="12845" max="12845" width="41" style="1" customWidth="1"/>
    <col min="12846" max="12846" width="14.28515625" style="1" customWidth="1"/>
    <col min="12847" max="12848" width="11.5703125" style="1" customWidth="1"/>
    <col min="12849" max="12849" width="21.85546875" style="1" customWidth="1"/>
    <col min="12850" max="13041" width="11.42578125" style="1"/>
    <col min="13042" max="13042" width="21.85546875" style="1" customWidth="1"/>
    <col min="13043" max="13043" width="13.85546875" style="1" customWidth="1"/>
    <col min="13044" max="13044" width="38.7109375" style="1" customWidth="1"/>
    <col min="13045" max="13045" width="3" style="1" bestFit="1" customWidth="1"/>
    <col min="13046" max="13046" width="32.28515625" style="1" customWidth="1"/>
    <col min="13047" max="13047" width="46.28515625" style="1" customWidth="1"/>
    <col min="13048" max="13048" width="19" style="1" customWidth="1"/>
    <col min="13049" max="13049" width="0" style="1" hidden="1" customWidth="1"/>
    <col min="13050" max="13050" width="17.7109375" style="1" customWidth="1"/>
    <col min="13051" max="13051" width="0" style="1" hidden="1" customWidth="1"/>
    <col min="13052" max="13052" width="22.28515625" style="1" customWidth="1"/>
    <col min="13053" max="13053" width="5.28515625" style="1" customWidth="1"/>
    <col min="13054" max="13054" width="36.28515625" style="1" customWidth="1"/>
    <col min="13055" max="13055" width="5.7109375" style="1" customWidth="1"/>
    <col min="13056" max="13056" width="0" style="1" hidden="1" customWidth="1"/>
    <col min="13057" max="13057" width="20.7109375" style="1" customWidth="1"/>
    <col min="13058" max="13058" width="4.85546875" style="1" customWidth="1"/>
    <col min="13059" max="13059" width="0" style="1" hidden="1" customWidth="1"/>
    <col min="13060" max="13060" width="24.7109375" style="1" customWidth="1"/>
    <col min="13061" max="13061" width="12.28515625" style="1" customWidth="1"/>
    <col min="13062" max="13062" width="0" style="1" hidden="1" customWidth="1"/>
    <col min="13063" max="13063" width="3.42578125" style="1" customWidth="1"/>
    <col min="13064" max="13064" width="0" style="1" hidden="1" customWidth="1"/>
    <col min="13065" max="13065" width="17.7109375" style="1" customWidth="1"/>
    <col min="13066" max="13066" width="3.42578125" style="1" customWidth="1"/>
    <col min="13067" max="13067" width="0" style="1" hidden="1" customWidth="1"/>
    <col min="13068" max="13068" width="23.7109375" style="1" customWidth="1"/>
    <col min="13069" max="13069" width="10" style="1" customWidth="1"/>
    <col min="13070" max="13070" width="0" style="1" hidden="1" customWidth="1"/>
    <col min="13071" max="13072" width="14.7109375" style="1" customWidth="1"/>
    <col min="13073" max="13073" width="12.85546875" style="1" customWidth="1"/>
    <col min="13074" max="13074" width="3.28515625" style="1" customWidth="1"/>
    <col min="13075" max="13075" width="30.28515625" style="1" customWidth="1"/>
    <col min="13076" max="13076" width="5" style="1" customWidth="1"/>
    <col min="13077" max="13077" width="0" style="1" hidden="1" customWidth="1"/>
    <col min="13078" max="13078" width="14.28515625" style="1" customWidth="1"/>
    <col min="13079" max="13079" width="5.7109375" style="1" customWidth="1"/>
    <col min="13080" max="13080" width="0" style="1" hidden="1" customWidth="1"/>
    <col min="13081" max="13081" width="17.28515625" style="1" customWidth="1"/>
    <col min="13082" max="13082" width="12.7109375" style="1" customWidth="1"/>
    <col min="13083" max="13083" width="0" style="1" hidden="1" customWidth="1"/>
    <col min="13084" max="13084" width="5.28515625" style="1" customWidth="1"/>
    <col min="13085" max="13085" width="0" style="1" hidden="1" customWidth="1"/>
    <col min="13086" max="13086" width="17" style="1" customWidth="1"/>
    <col min="13087" max="13087" width="6.28515625" style="1" customWidth="1"/>
    <col min="13088" max="13088" width="0" style="1" hidden="1" customWidth="1"/>
    <col min="13089" max="13089" width="14.28515625" style="1" customWidth="1"/>
    <col min="13090" max="13090" width="7.5703125" style="1" customWidth="1"/>
    <col min="13091" max="13091" width="0" style="1" hidden="1" customWidth="1"/>
    <col min="13092" max="13093" width="14.28515625" style="1" customWidth="1"/>
    <col min="13094" max="13094" width="20.85546875" style="1" customWidth="1"/>
    <col min="13095" max="13095" width="14.42578125" style="1" customWidth="1"/>
    <col min="13096" max="13096" width="15" style="1" customWidth="1"/>
    <col min="13097" max="13097" width="2.7109375" style="1" customWidth="1"/>
    <col min="13098" max="13098" width="11.7109375" style="1" customWidth="1"/>
    <col min="13099" max="13099" width="11.5703125" style="1" customWidth="1"/>
    <col min="13100" max="13100" width="2.28515625" style="1" customWidth="1"/>
    <col min="13101" max="13101" width="41" style="1" customWidth="1"/>
    <col min="13102" max="13102" width="14.28515625" style="1" customWidth="1"/>
    <col min="13103" max="13104" width="11.5703125" style="1" customWidth="1"/>
    <col min="13105" max="13105" width="21.85546875" style="1" customWidth="1"/>
    <col min="13106" max="13297" width="11.42578125" style="1"/>
    <col min="13298" max="13298" width="21.85546875" style="1" customWidth="1"/>
    <col min="13299" max="13299" width="13.85546875" style="1" customWidth="1"/>
    <col min="13300" max="13300" width="38.7109375" style="1" customWidth="1"/>
    <col min="13301" max="13301" width="3" style="1" bestFit="1" customWidth="1"/>
    <col min="13302" max="13302" width="32.28515625" style="1" customWidth="1"/>
    <col min="13303" max="13303" width="46.28515625" style="1" customWidth="1"/>
    <col min="13304" max="13304" width="19" style="1" customWidth="1"/>
    <col min="13305" max="13305" width="0" style="1" hidden="1" customWidth="1"/>
    <col min="13306" max="13306" width="17.7109375" style="1" customWidth="1"/>
    <col min="13307" max="13307" width="0" style="1" hidden="1" customWidth="1"/>
    <col min="13308" max="13308" width="22.28515625" style="1" customWidth="1"/>
    <col min="13309" max="13309" width="5.28515625" style="1" customWidth="1"/>
    <col min="13310" max="13310" width="36.28515625" style="1" customWidth="1"/>
    <col min="13311" max="13311" width="5.7109375" style="1" customWidth="1"/>
    <col min="13312" max="13312" width="0" style="1" hidden="1" customWidth="1"/>
    <col min="13313" max="13313" width="20.7109375" style="1" customWidth="1"/>
    <col min="13314" max="13314" width="4.85546875" style="1" customWidth="1"/>
    <col min="13315" max="13315" width="0" style="1" hidden="1" customWidth="1"/>
    <col min="13316" max="13316" width="24.7109375" style="1" customWidth="1"/>
    <col min="13317" max="13317" width="12.28515625" style="1" customWidth="1"/>
    <col min="13318" max="13318" width="0" style="1" hidden="1" customWidth="1"/>
    <col min="13319" max="13319" width="3.42578125" style="1" customWidth="1"/>
    <col min="13320" max="13320" width="0" style="1" hidden="1" customWidth="1"/>
    <col min="13321" max="13321" width="17.7109375" style="1" customWidth="1"/>
    <col min="13322" max="13322" width="3.42578125" style="1" customWidth="1"/>
    <col min="13323" max="13323" width="0" style="1" hidden="1" customWidth="1"/>
    <col min="13324" max="13324" width="23.7109375" style="1" customWidth="1"/>
    <col min="13325" max="13325" width="10" style="1" customWidth="1"/>
    <col min="13326" max="13326" width="0" style="1" hidden="1" customWidth="1"/>
    <col min="13327" max="13328" width="14.7109375" style="1" customWidth="1"/>
    <col min="13329" max="13329" width="12.85546875" style="1" customWidth="1"/>
    <col min="13330" max="13330" width="3.28515625" style="1" customWidth="1"/>
    <col min="13331" max="13331" width="30.28515625" style="1" customWidth="1"/>
    <col min="13332" max="13332" width="5" style="1" customWidth="1"/>
    <col min="13333" max="13333" width="0" style="1" hidden="1" customWidth="1"/>
    <col min="13334" max="13334" width="14.28515625" style="1" customWidth="1"/>
    <col min="13335" max="13335" width="5.7109375" style="1" customWidth="1"/>
    <col min="13336" max="13336" width="0" style="1" hidden="1" customWidth="1"/>
    <col min="13337" max="13337" width="17.28515625" style="1" customWidth="1"/>
    <col min="13338" max="13338" width="12.7109375" style="1" customWidth="1"/>
    <col min="13339" max="13339" width="0" style="1" hidden="1" customWidth="1"/>
    <col min="13340" max="13340" width="5.28515625" style="1" customWidth="1"/>
    <col min="13341" max="13341" width="0" style="1" hidden="1" customWidth="1"/>
    <col min="13342" max="13342" width="17" style="1" customWidth="1"/>
    <col min="13343" max="13343" width="6.28515625" style="1" customWidth="1"/>
    <col min="13344" max="13344" width="0" style="1" hidden="1" customWidth="1"/>
    <col min="13345" max="13345" width="14.28515625" style="1" customWidth="1"/>
    <col min="13346" max="13346" width="7.5703125" style="1" customWidth="1"/>
    <col min="13347" max="13347" width="0" style="1" hidden="1" customWidth="1"/>
    <col min="13348" max="13349" width="14.28515625" style="1" customWidth="1"/>
    <col min="13350" max="13350" width="20.85546875" style="1" customWidth="1"/>
    <col min="13351" max="13351" width="14.42578125" style="1" customWidth="1"/>
    <col min="13352" max="13352" width="15" style="1" customWidth="1"/>
    <col min="13353" max="13353" width="2.7109375" style="1" customWidth="1"/>
    <col min="13354" max="13354" width="11.7109375" style="1" customWidth="1"/>
    <col min="13355" max="13355" width="11.5703125" style="1" customWidth="1"/>
    <col min="13356" max="13356" width="2.28515625" style="1" customWidth="1"/>
    <col min="13357" max="13357" width="41" style="1" customWidth="1"/>
    <col min="13358" max="13358" width="14.28515625" style="1" customWidth="1"/>
    <col min="13359" max="13360" width="11.5703125" style="1" customWidth="1"/>
    <col min="13361" max="13361" width="21.85546875" style="1" customWidth="1"/>
    <col min="13362" max="13553" width="11.42578125" style="1"/>
    <col min="13554" max="13554" width="21.85546875" style="1" customWidth="1"/>
    <col min="13555" max="13555" width="13.85546875" style="1" customWidth="1"/>
    <col min="13556" max="13556" width="38.7109375" style="1" customWidth="1"/>
    <col min="13557" max="13557" width="3" style="1" bestFit="1" customWidth="1"/>
    <col min="13558" max="13558" width="32.28515625" style="1" customWidth="1"/>
    <col min="13559" max="13559" width="46.28515625" style="1" customWidth="1"/>
    <col min="13560" max="13560" width="19" style="1" customWidth="1"/>
    <col min="13561" max="13561" width="0" style="1" hidden="1" customWidth="1"/>
    <col min="13562" max="13562" width="17.7109375" style="1" customWidth="1"/>
    <col min="13563" max="13563" width="0" style="1" hidden="1" customWidth="1"/>
    <col min="13564" max="13564" width="22.28515625" style="1" customWidth="1"/>
    <col min="13565" max="13565" width="5.28515625" style="1" customWidth="1"/>
    <col min="13566" max="13566" width="36.28515625" style="1" customWidth="1"/>
    <col min="13567" max="13567" width="5.7109375" style="1" customWidth="1"/>
    <col min="13568" max="13568" width="0" style="1" hidden="1" customWidth="1"/>
    <col min="13569" max="13569" width="20.7109375" style="1" customWidth="1"/>
    <col min="13570" max="13570" width="4.85546875" style="1" customWidth="1"/>
    <col min="13571" max="13571" width="0" style="1" hidden="1" customWidth="1"/>
    <col min="13572" max="13572" width="24.7109375" style="1" customWidth="1"/>
    <col min="13573" max="13573" width="12.28515625" style="1" customWidth="1"/>
    <col min="13574" max="13574" width="0" style="1" hidden="1" customWidth="1"/>
    <col min="13575" max="13575" width="3.42578125" style="1" customWidth="1"/>
    <col min="13576" max="13576" width="0" style="1" hidden="1" customWidth="1"/>
    <col min="13577" max="13577" width="17.7109375" style="1" customWidth="1"/>
    <col min="13578" max="13578" width="3.42578125" style="1" customWidth="1"/>
    <col min="13579" max="13579" width="0" style="1" hidden="1" customWidth="1"/>
    <col min="13580" max="13580" width="23.7109375" style="1" customWidth="1"/>
    <col min="13581" max="13581" width="10" style="1" customWidth="1"/>
    <col min="13582" max="13582" width="0" style="1" hidden="1" customWidth="1"/>
    <col min="13583" max="13584" width="14.7109375" style="1" customWidth="1"/>
    <col min="13585" max="13585" width="12.85546875" style="1" customWidth="1"/>
    <col min="13586" max="13586" width="3.28515625" style="1" customWidth="1"/>
    <col min="13587" max="13587" width="30.28515625" style="1" customWidth="1"/>
    <col min="13588" max="13588" width="5" style="1" customWidth="1"/>
    <col min="13589" max="13589" width="0" style="1" hidden="1" customWidth="1"/>
    <col min="13590" max="13590" width="14.28515625" style="1" customWidth="1"/>
    <col min="13591" max="13591" width="5.7109375" style="1" customWidth="1"/>
    <col min="13592" max="13592" width="0" style="1" hidden="1" customWidth="1"/>
    <col min="13593" max="13593" width="17.28515625" style="1" customWidth="1"/>
    <col min="13594" max="13594" width="12.7109375" style="1" customWidth="1"/>
    <col min="13595" max="13595" width="0" style="1" hidden="1" customWidth="1"/>
    <col min="13596" max="13596" width="5.28515625" style="1" customWidth="1"/>
    <col min="13597" max="13597" width="0" style="1" hidden="1" customWidth="1"/>
    <col min="13598" max="13598" width="17" style="1" customWidth="1"/>
    <col min="13599" max="13599" width="6.28515625" style="1" customWidth="1"/>
    <col min="13600" max="13600" width="0" style="1" hidden="1" customWidth="1"/>
    <col min="13601" max="13601" width="14.28515625" style="1" customWidth="1"/>
    <col min="13602" max="13602" width="7.5703125" style="1" customWidth="1"/>
    <col min="13603" max="13603" width="0" style="1" hidden="1" customWidth="1"/>
    <col min="13604" max="13605" width="14.28515625" style="1" customWidth="1"/>
    <col min="13606" max="13606" width="20.85546875" style="1" customWidth="1"/>
    <col min="13607" max="13607" width="14.42578125" style="1" customWidth="1"/>
    <col min="13608" max="13608" width="15" style="1" customWidth="1"/>
    <col min="13609" max="13609" width="2.7109375" style="1" customWidth="1"/>
    <col min="13610" max="13610" width="11.7109375" style="1" customWidth="1"/>
    <col min="13611" max="13611" width="11.5703125" style="1" customWidth="1"/>
    <col min="13612" max="13612" width="2.28515625" style="1" customWidth="1"/>
    <col min="13613" max="13613" width="41" style="1" customWidth="1"/>
    <col min="13614" max="13614" width="14.28515625" style="1" customWidth="1"/>
    <col min="13615" max="13616" width="11.5703125" style="1" customWidth="1"/>
    <col min="13617" max="13617" width="21.85546875" style="1" customWidth="1"/>
    <col min="13618" max="13809" width="11.42578125" style="1"/>
    <col min="13810" max="13810" width="21.85546875" style="1" customWidth="1"/>
    <col min="13811" max="13811" width="13.85546875" style="1" customWidth="1"/>
    <col min="13812" max="13812" width="38.7109375" style="1" customWidth="1"/>
    <col min="13813" max="13813" width="3" style="1" bestFit="1" customWidth="1"/>
    <col min="13814" max="13814" width="32.28515625" style="1" customWidth="1"/>
    <col min="13815" max="13815" width="46.28515625" style="1" customWidth="1"/>
    <col min="13816" max="13816" width="19" style="1" customWidth="1"/>
    <col min="13817" max="13817" width="0" style="1" hidden="1" customWidth="1"/>
    <col min="13818" max="13818" width="17.7109375" style="1" customWidth="1"/>
    <col min="13819" max="13819" width="0" style="1" hidden="1" customWidth="1"/>
    <col min="13820" max="13820" width="22.28515625" style="1" customWidth="1"/>
    <col min="13821" max="13821" width="5.28515625" style="1" customWidth="1"/>
    <col min="13822" max="13822" width="36.28515625" style="1" customWidth="1"/>
    <col min="13823" max="13823" width="5.7109375" style="1" customWidth="1"/>
    <col min="13824" max="13824" width="0" style="1" hidden="1" customWidth="1"/>
    <col min="13825" max="13825" width="20.7109375" style="1" customWidth="1"/>
    <col min="13826" max="13826" width="4.85546875" style="1" customWidth="1"/>
    <col min="13827" max="13827" width="0" style="1" hidden="1" customWidth="1"/>
    <col min="13828" max="13828" width="24.7109375" style="1" customWidth="1"/>
    <col min="13829" max="13829" width="12.28515625" style="1" customWidth="1"/>
    <col min="13830" max="13830" width="0" style="1" hidden="1" customWidth="1"/>
    <col min="13831" max="13831" width="3.42578125" style="1" customWidth="1"/>
    <col min="13832" max="13832" width="0" style="1" hidden="1" customWidth="1"/>
    <col min="13833" max="13833" width="17.7109375" style="1" customWidth="1"/>
    <col min="13834" max="13834" width="3.42578125" style="1" customWidth="1"/>
    <col min="13835" max="13835" width="0" style="1" hidden="1" customWidth="1"/>
    <col min="13836" max="13836" width="23.7109375" style="1" customWidth="1"/>
    <col min="13837" max="13837" width="10" style="1" customWidth="1"/>
    <col min="13838" max="13838" width="0" style="1" hidden="1" customWidth="1"/>
    <col min="13839" max="13840" width="14.7109375" style="1" customWidth="1"/>
    <col min="13841" max="13841" width="12.85546875" style="1" customWidth="1"/>
    <col min="13842" max="13842" width="3.28515625" style="1" customWidth="1"/>
    <col min="13843" max="13843" width="30.28515625" style="1" customWidth="1"/>
    <col min="13844" max="13844" width="5" style="1" customWidth="1"/>
    <col min="13845" max="13845" width="0" style="1" hidden="1" customWidth="1"/>
    <col min="13846" max="13846" width="14.28515625" style="1" customWidth="1"/>
    <col min="13847" max="13847" width="5.7109375" style="1" customWidth="1"/>
    <col min="13848" max="13848" width="0" style="1" hidden="1" customWidth="1"/>
    <col min="13849" max="13849" width="17.28515625" style="1" customWidth="1"/>
    <col min="13850" max="13850" width="12.7109375" style="1" customWidth="1"/>
    <col min="13851" max="13851" width="0" style="1" hidden="1" customWidth="1"/>
    <col min="13852" max="13852" width="5.28515625" style="1" customWidth="1"/>
    <col min="13853" max="13853" width="0" style="1" hidden="1" customWidth="1"/>
    <col min="13854" max="13854" width="17" style="1" customWidth="1"/>
    <col min="13855" max="13855" width="6.28515625" style="1" customWidth="1"/>
    <col min="13856" max="13856" width="0" style="1" hidden="1" customWidth="1"/>
    <col min="13857" max="13857" width="14.28515625" style="1" customWidth="1"/>
    <col min="13858" max="13858" width="7.5703125" style="1" customWidth="1"/>
    <col min="13859" max="13859" width="0" style="1" hidden="1" customWidth="1"/>
    <col min="13860" max="13861" width="14.28515625" style="1" customWidth="1"/>
    <col min="13862" max="13862" width="20.85546875" style="1" customWidth="1"/>
    <col min="13863" max="13863" width="14.42578125" style="1" customWidth="1"/>
    <col min="13864" max="13864" width="15" style="1" customWidth="1"/>
    <col min="13865" max="13865" width="2.7109375" style="1" customWidth="1"/>
    <col min="13866" max="13866" width="11.7109375" style="1" customWidth="1"/>
    <col min="13867" max="13867" width="11.5703125" style="1" customWidth="1"/>
    <col min="13868" max="13868" width="2.28515625" style="1" customWidth="1"/>
    <col min="13869" max="13869" width="41" style="1" customWidth="1"/>
    <col min="13870" max="13870" width="14.28515625" style="1" customWidth="1"/>
    <col min="13871" max="13872" width="11.5703125" style="1" customWidth="1"/>
    <col min="13873" max="13873" width="21.85546875" style="1" customWidth="1"/>
    <col min="13874" max="14065" width="11.42578125" style="1"/>
    <col min="14066" max="14066" width="21.85546875" style="1" customWidth="1"/>
    <col min="14067" max="14067" width="13.85546875" style="1" customWidth="1"/>
    <col min="14068" max="14068" width="38.7109375" style="1" customWidth="1"/>
    <col min="14069" max="14069" width="3" style="1" bestFit="1" customWidth="1"/>
    <col min="14070" max="14070" width="32.28515625" style="1" customWidth="1"/>
    <col min="14071" max="14071" width="46.28515625" style="1" customWidth="1"/>
    <col min="14072" max="14072" width="19" style="1" customWidth="1"/>
    <col min="14073" max="14073" width="0" style="1" hidden="1" customWidth="1"/>
    <col min="14074" max="14074" width="17.7109375" style="1" customWidth="1"/>
    <col min="14075" max="14075" width="0" style="1" hidden="1" customWidth="1"/>
    <col min="14076" max="14076" width="22.28515625" style="1" customWidth="1"/>
    <col min="14077" max="14077" width="5.28515625" style="1" customWidth="1"/>
    <col min="14078" max="14078" width="36.28515625" style="1" customWidth="1"/>
    <col min="14079" max="14079" width="5.7109375" style="1" customWidth="1"/>
    <col min="14080" max="14080" width="0" style="1" hidden="1" customWidth="1"/>
    <col min="14081" max="14081" width="20.7109375" style="1" customWidth="1"/>
    <col min="14082" max="14082" width="4.85546875" style="1" customWidth="1"/>
    <col min="14083" max="14083" width="0" style="1" hidden="1" customWidth="1"/>
    <col min="14084" max="14084" width="24.7109375" style="1" customWidth="1"/>
    <col min="14085" max="14085" width="12.28515625" style="1" customWidth="1"/>
    <col min="14086" max="14086" width="0" style="1" hidden="1" customWidth="1"/>
    <col min="14087" max="14087" width="3.42578125" style="1" customWidth="1"/>
    <col min="14088" max="14088" width="0" style="1" hidden="1" customWidth="1"/>
    <col min="14089" max="14089" width="17.7109375" style="1" customWidth="1"/>
    <col min="14090" max="14090" width="3.42578125" style="1" customWidth="1"/>
    <col min="14091" max="14091" width="0" style="1" hidden="1" customWidth="1"/>
    <col min="14092" max="14092" width="23.7109375" style="1" customWidth="1"/>
    <col min="14093" max="14093" width="10" style="1" customWidth="1"/>
    <col min="14094" max="14094" width="0" style="1" hidden="1" customWidth="1"/>
    <col min="14095" max="14096" width="14.7109375" style="1" customWidth="1"/>
    <col min="14097" max="14097" width="12.85546875" style="1" customWidth="1"/>
    <col min="14098" max="14098" width="3.28515625" style="1" customWidth="1"/>
    <col min="14099" max="14099" width="30.28515625" style="1" customWidth="1"/>
    <col min="14100" max="14100" width="5" style="1" customWidth="1"/>
    <col min="14101" max="14101" width="0" style="1" hidden="1" customWidth="1"/>
    <col min="14102" max="14102" width="14.28515625" style="1" customWidth="1"/>
    <col min="14103" max="14103" width="5.7109375" style="1" customWidth="1"/>
    <col min="14104" max="14104" width="0" style="1" hidden="1" customWidth="1"/>
    <col min="14105" max="14105" width="17.28515625" style="1" customWidth="1"/>
    <col min="14106" max="14106" width="12.7109375" style="1" customWidth="1"/>
    <col min="14107" max="14107" width="0" style="1" hidden="1" customWidth="1"/>
    <col min="14108" max="14108" width="5.28515625" style="1" customWidth="1"/>
    <col min="14109" max="14109" width="0" style="1" hidden="1" customWidth="1"/>
    <col min="14110" max="14110" width="17" style="1" customWidth="1"/>
    <col min="14111" max="14111" width="6.28515625" style="1" customWidth="1"/>
    <col min="14112" max="14112" width="0" style="1" hidden="1" customWidth="1"/>
    <col min="14113" max="14113" width="14.28515625" style="1" customWidth="1"/>
    <col min="14114" max="14114" width="7.5703125" style="1" customWidth="1"/>
    <col min="14115" max="14115" width="0" style="1" hidden="1" customWidth="1"/>
    <col min="14116" max="14117" width="14.28515625" style="1" customWidth="1"/>
    <col min="14118" max="14118" width="20.85546875" style="1" customWidth="1"/>
    <col min="14119" max="14119" width="14.42578125" style="1" customWidth="1"/>
    <col min="14120" max="14120" width="15" style="1" customWidth="1"/>
    <col min="14121" max="14121" width="2.7109375" style="1" customWidth="1"/>
    <col min="14122" max="14122" width="11.7109375" style="1" customWidth="1"/>
    <col min="14123" max="14123" width="11.5703125" style="1" customWidth="1"/>
    <col min="14124" max="14124" width="2.28515625" style="1" customWidth="1"/>
    <col min="14125" max="14125" width="41" style="1" customWidth="1"/>
    <col min="14126" max="14126" width="14.28515625" style="1" customWidth="1"/>
    <col min="14127" max="14128" width="11.5703125" style="1" customWidth="1"/>
    <col min="14129" max="14129" width="21.85546875" style="1" customWidth="1"/>
    <col min="14130" max="14321" width="11.42578125" style="1"/>
    <col min="14322" max="14322" width="21.85546875" style="1" customWidth="1"/>
    <col min="14323" max="14323" width="13.85546875" style="1" customWidth="1"/>
    <col min="14324" max="14324" width="38.7109375" style="1" customWidth="1"/>
    <col min="14325" max="14325" width="3" style="1" bestFit="1" customWidth="1"/>
    <col min="14326" max="14326" width="32.28515625" style="1" customWidth="1"/>
    <col min="14327" max="14327" width="46.28515625" style="1" customWidth="1"/>
    <col min="14328" max="14328" width="19" style="1" customWidth="1"/>
    <col min="14329" max="14329" width="0" style="1" hidden="1" customWidth="1"/>
    <col min="14330" max="14330" width="17.7109375" style="1" customWidth="1"/>
    <col min="14331" max="14331" width="0" style="1" hidden="1" customWidth="1"/>
    <col min="14332" max="14332" width="22.28515625" style="1" customWidth="1"/>
    <col min="14333" max="14333" width="5.28515625" style="1" customWidth="1"/>
    <col min="14334" max="14334" width="36.28515625" style="1" customWidth="1"/>
    <col min="14335" max="14335" width="5.7109375" style="1" customWidth="1"/>
    <col min="14336" max="14336" width="0" style="1" hidden="1" customWidth="1"/>
    <col min="14337" max="14337" width="20.7109375" style="1" customWidth="1"/>
    <col min="14338" max="14338" width="4.85546875" style="1" customWidth="1"/>
    <col min="14339" max="14339" width="0" style="1" hidden="1" customWidth="1"/>
    <col min="14340" max="14340" width="24.7109375" style="1" customWidth="1"/>
    <col min="14341" max="14341" width="12.28515625" style="1" customWidth="1"/>
    <col min="14342" max="14342" width="0" style="1" hidden="1" customWidth="1"/>
    <col min="14343" max="14343" width="3.42578125" style="1" customWidth="1"/>
    <col min="14344" max="14344" width="0" style="1" hidden="1" customWidth="1"/>
    <col min="14345" max="14345" width="17.7109375" style="1" customWidth="1"/>
    <col min="14346" max="14346" width="3.42578125" style="1" customWidth="1"/>
    <col min="14347" max="14347" width="0" style="1" hidden="1" customWidth="1"/>
    <col min="14348" max="14348" width="23.7109375" style="1" customWidth="1"/>
    <col min="14349" max="14349" width="10" style="1" customWidth="1"/>
    <col min="14350" max="14350" width="0" style="1" hidden="1" customWidth="1"/>
    <col min="14351" max="14352" width="14.7109375" style="1" customWidth="1"/>
    <col min="14353" max="14353" width="12.85546875" style="1" customWidth="1"/>
    <col min="14354" max="14354" width="3.28515625" style="1" customWidth="1"/>
    <col min="14355" max="14355" width="30.28515625" style="1" customWidth="1"/>
    <col min="14356" max="14356" width="5" style="1" customWidth="1"/>
    <col min="14357" max="14357" width="0" style="1" hidden="1" customWidth="1"/>
    <col min="14358" max="14358" width="14.28515625" style="1" customWidth="1"/>
    <col min="14359" max="14359" width="5.7109375" style="1" customWidth="1"/>
    <col min="14360" max="14360" width="0" style="1" hidden="1" customWidth="1"/>
    <col min="14361" max="14361" width="17.28515625" style="1" customWidth="1"/>
    <col min="14362" max="14362" width="12.7109375" style="1" customWidth="1"/>
    <col min="14363" max="14363" width="0" style="1" hidden="1" customWidth="1"/>
    <col min="14364" max="14364" width="5.28515625" style="1" customWidth="1"/>
    <col min="14365" max="14365" width="0" style="1" hidden="1" customWidth="1"/>
    <col min="14366" max="14366" width="17" style="1" customWidth="1"/>
    <col min="14367" max="14367" width="6.28515625" style="1" customWidth="1"/>
    <col min="14368" max="14368" width="0" style="1" hidden="1" customWidth="1"/>
    <col min="14369" max="14369" width="14.28515625" style="1" customWidth="1"/>
    <col min="14370" max="14370" width="7.5703125" style="1" customWidth="1"/>
    <col min="14371" max="14371" width="0" style="1" hidden="1" customWidth="1"/>
    <col min="14372" max="14373" width="14.28515625" style="1" customWidth="1"/>
    <col min="14374" max="14374" width="20.85546875" style="1" customWidth="1"/>
    <col min="14375" max="14375" width="14.42578125" style="1" customWidth="1"/>
    <col min="14376" max="14376" width="15" style="1" customWidth="1"/>
    <col min="14377" max="14377" width="2.7109375" style="1" customWidth="1"/>
    <col min="14378" max="14378" width="11.7109375" style="1" customWidth="1"/>
    <col min="14379" max="14379" width="11.5703125" style="1" customWidth="1"/>
    <col min="14380" max="14380" width="2.28515625" style="1" customWidth="1"/>
    <col min="14381" max="14381" width="41" style="1" customWidth="1"/>
    <col min="14382" max="14382" width="14.28515625" style="1" customWidth="1"/>
    <col min="14383" max="14384" width="11.5703125" style="1" customWidth="1"/>
    <col min="14385" max="14385" width="21.85546875" style="1" customWidth="1"/>
    <col min="14386" max="14577" width="11.42578125" style="1"/>
    <col min="14578" max="14578" width="21.85546875" style="1" customWidth="1"/>
    <col min="14579" max="14579" width="13.85546875" style="1" customWidth="1"/>
    <col min="14580" max="14580" width="38.7109375" style="1" customWidth="1"/>
    <col min="14581" max="14581" width="3" style="1" bestFit="1" customWidth="1"/>
    <col min="14582" max="14582" width="32.28515625" style="1" customWidth="1"/>
    <col min="14583" max="14583" width="46.28515625" style="1" customWidth="1"/>
    <col min="14584" max="14584" width="19" style="1" customWidth="1"/>
    <col min="14585" max="14585" width="0" style="1" hidden="1" customWidth="1"/>
    <col min="14586" max="14586" width="17.7109375" style="1" customWidth="1"/>
    <col min="14587" max="14587" width="0" style="1" hidden="1" customWidth="1"/>
    <col min="14588" max="14588" width="22.28515625" style="1" customWidth="1"/>
    <col min="14589" max="14589" width="5.28515625" style="1" customWidth="1"/>
    <col min="14590" max="14590" width="36.28515625" style="1" customWidth="1"/>
    <col min="14591" max="14591" width="5.7109375" style="1" customWidth="1"/>
    <col min="14592" max="14592" width="0" style="1" hidden="1" customWidth="1"/>
    <col min="14593" max="14593" width="20.7109375" style="1" customWidth="1"/>
    <col min="14594" max="14594" width="4.85546875" style="1" customWidth="1"/>
    <col min="14595" max="14595" width="0" style="1" hidden="1" customWidth="1"/>
    <col min="14596" max="14596" width="24.7109375" style="1" customWidth="1"/>
    <col min="14597" max="14597" width="12.28515625" style="1" customWidth="1"/>
    <col min="14598" max="14598" width="0" style="1" hidden="1" customWidth="1"/>
    <col min="14599" max="14599" width="3.42578125" style="1" customWidth="1"/>
    <col min="14600" max="14600" width="0" style="1" hidden="1" customWidth="1"/>
    <col min="14601" max="14601" width="17.7109375" style="1" customWidth="1"/>
    <col min="14602" max="14602" width="3.42578125" style="1" customWidth="1"/>
    <col min="14603" max="14603" width="0" style="1" hidden="1" customWidth="1"/>
    <col min="14604" max="14604" width="23.7109375" style="1" customWidth="1"/>
    <col min="14605" max="14605" width="10" style="1" customWidth="1"/>
    <col min="14606" max="14606" width="0" style="1" hidden="1" customWidth="1"/>
    <col min="14607" max="14608" width="14.7109375" style="1" customWidth="1"/>
    <col min="14609" max="14609" width="12.85546875" style="1" customWidth="1"/>
    <col min="14610" max="14610" width="3.28515625" style="1" customWidth="1"/>
    <col min="14611" max="14611" width="30.28515625" style="1" customWidth="1"/>
    <col min="14612" max="14612" width="5" style="1" customWidth="1"/>
    <col min="14613" max="14613" width="0" style="1" hidden="1" customWidth="1"/>
    <col min="14614" max="14614" width="14.28515625" style="1" customWidth="1"/>
    <col min="14615" max="14615" width="5.7109375" style="1" customWidth="1"/>
    <col min="14616" max="14616" width="0" style="1" hidden="1" customWidth="1"/>
    <col min="14617" max="14617" width="17.28515625" style="1" customWidth="1"/>
    <col min="14618" max="14618" width="12.7109375" style="1" customWidth="1"/>
    <col min="14619" max="14619" width="0" style="1" hidden="1" customWidth="1"/>
    <col min="14620" max="14620" width="5.28515625" style="1" customWidth="1"/>
    <col min="14621" max="14621" width="0" style="1" hidden="1" customWidth="1"/>
    <col min="14622" max="14622" width="17" style="1" customWidth="1"/>
    <col min="14623" max="14623" width="6.28515625" style="1" customWidth="1"/>
    <col min="14624" max="14624" width="0" style="1" hidden="1" customWidth="1"/>
    <col min="14625" max="14625" width="14.28515625" style="1" customWidth="1"/>
    <col min="14626" max="14626" width="7.5703125" style="1" customWidth="1"/>
    <col min="14627" max="14627" width="0" style="1" hidden="1" customWidth="1"/>
    <col min="14628" max="14629" width="14.28515625" style="1" customWidth="1"/>
    <col min="14630" max="14630" width="20.85546875" style="1" customWidth="1"/>
    <col min="14631" max="14631" width="14.42578125" style="1" customWidth="1"/>
    <col min="14632" max="14632" width="15" style="1" customWidth="1"/>
    <col min="14633" max="14633" width="2.7109375" style="1" customWidth="1"/>
    <col min="14634" max="14634" width="11.7109375" style="1" customWidth="1"/>
    <col min="14635" max="14635" width="11.5703125" style="1" customWidth="1"/>
    <col min="14636" max="14636" width="2.28515625" style="1" customWidth="1"/>
    <col min="14637" max="14637" width="41" style="1" customWidth="1"/>
    <col min="14638" max="14638" width="14.28515625" style="1" customWidth="1"/>
    <col min="14639" max="14640" width="11.5703125" style="1" customWidth="1"/>
    <col min="14641" max="14641" width="21.85546875" style="1" customWidth="1"/>
    <col min="14642" max="14833" width="11.42578125" style="1"/>
    <col min="14834" max="14834" width="21.85546875" style="1" customWidth="1"/>
    <col min="14835" max="14835" width="13.85546875" style="1" customWidth="1"/>
    <col min="14836" max="14836" width="38.7109375" style="1" customWidth="1"/>
    <col min="14837" max="14837" width="3" style="1" bestFit="1" customWidth="1"/>
    <col min="14838" max="14838" width="32.28515625" style="1" customWidth="1"/>
    <col min="14839" max="14839" width="46.28515625" style="1" customWidth="1"/>
    <col min="14840" max="14840" width="19" style="1" customWidth="1"/>
    <col min="14841" max="14841" width="0" style="1" hidden="1" customWidth="1"/>
    <col min="14842" max="14842" width="17.7109375" style="1" customWidth="1"/>
    <col min="14843" max="14843" width="0" style="1" hidden="1" customWidth="1"/>
    <col min="14844" max="14844" width="22.28515625" style="1" customWidth="1"/>
    <col min="14845" max="14845" width="5.28515625" style="1" customWidth="1"/>
    <col min="14846" max="14846" width="36.28515625" style="1" customWidth="1"/>
    <col min="14847" max="14847" width="5.7109375" style="1" customWidth="1"/>
    <col min="14848" max="14848" width="0" style="1" hidden="1" customWidth="1"/>
    <col min="14849" max="14849" width="20.7109375" style="1" customWidth="1"/>
    <col min="14850" max="14850" width="4.85546875" style="1" customWidth="1"/>
    <col min="14851" max="14851" width="0" style="1" hidden="1" customWidth="1"/>
    <col min="14852" max="14852" width="24.7109375" style="1" customWidth="1"/>
    <col min="14853" max="14853" width="12.28515625" style="1" customWidth="1"/>
    <col min="14854" max="14854" width="0" style="1" hidden="1" customWidth="1"/>
    <col min="14855" max="14855" width="3.42578125" style="1" customWidth="1"/>
    <col min="14856" max="14856" width="0" style="1" hidden="1" customWidth="1"/>
    <col min="14857" max="14857" width="17.7109375" style="1" customWidth="1"/>
    <col min="14858" max="14858" width="3.42578125" style="1" customWidth="1"/>
    <col min="14859" max="14859" width="0" style="1" hidden="1" customWidth="1"/>
    <col min="14860" max="14860" width="23.7109375" style="1" customWidth="1"/>
    <col min="14861" max="14861" width="10" style="1" customWidth="1"/>
    <col min="14862" max="14862" width="0" style="1" hidden="1" customWidth="1"/>
    <col min="14863" max="14864" width="14.7109375" style="1" customWidth="1"/>
    <col min="14865" max="14865" width="12.85546875" style="1" customWidth="1"/>
    <col min="14866" max="14866" width="3.28515625" style="1" customWidth="1"/>
    <col min="14867" max="14867" width="30.28515625" style="1" customWidth="1"/>
    <col min="14868" max="14868" width="5" style="1" customWidth="1"/>
    <col min="14869" max="14869" width="0" style="1" hidden="1" customWidth="1"/>
    <col min="14870" max="14870" width="14.28515625" style="1" customWidth="1"/>
    <col min="14871" max="14871" width="5.7109375" style="1" customWidth="1"/>
    <col min="14872" max="14872" width="0" style="1" hidden="1" customWidth="1"/>
    <col min="14873" max="14873" width="17.28515625" style="1" customWidth="1"/>
    <col min="14874" max="14874" width="12.7109375" style="1" customWidth="1"/>
    <col min="14875" max="14875" width="0" style="1" hidden="1" customWidth="1"/>
    <col min="14876" max="14876" width="5.28515625" style="1" customWidth="1"/>
    <col min="14877" max="14877" width="0" style="1" hidden="1" customWidth="1"/>
    <col min="14878" max="14878" width="17" style="1" customWidth="1"/>
    <col min="14879" max="14879" width="6.28515625" style="1" customWidth="1"/>
    <col min="14880" max="14880" width="0" style="1" hidden="1" customWidth="1"/>
    <col min="14881" max="14881" width="14.28515625" style="1" customWidth="1"/>
    <col min="14882" max="14882" width="7.5703125" style="1" customWidth="1"/>
    <col min="14883" max="14883" width="0" style="1" hidden="1" customWidth="1"/>
    <col min="14884" max="14885" width="14.28515625" style="1" customWidth="1"/>
    <col min="14886" max="14886" width="20.85546875" style="1" customWidth="1"/>
    <col min="14887" max="14887" width="14.42578125" style="1" customWidth="1"/>
    <col min="14888" max="14888" width="15" style="1" customWidth="1"/>
    <col min="14889" max="14889" width="2.7109375" style="1" customWidth="1"/>
    <col min="14890" max="14890" width="11.7109375" style="1" customWidth="1"/>
    <col min="14891" max="14891" width="11.5703125" style="1" customWidth="1"/>
    <col min="14892" max="14892" width="2.28515625" style="1" customWidth="1"/>
    <col min="14893" max="14893" width="41" style="1" customWidth="1"/>
    <col min="14894" max="14894" width="14.28515625" style="1" customWidth="1"/>
    <col min="14895" max="14896" width="11.5703125" style="1" customWidth="1"/>
    <col min="14897" max="14897" width="21.85546875" style="1" customWidth="1"/>
    <col min="14898" max="15089" width="11.42578125" style="1"/>
    <col min="15090" max="15090" width="21.85546875" style="1" customWidth="1"/>
    <col min="15091" max="15091" width="13.85546875" style="1" customWidth="1"/>
    <col min="15092" max="15092" width="38.7109375" style="1" customWidth="1"/>
    <col min="15093" max="15093" width="3" style="1" bestFit="1" customWidth="1"/>
    <col min="15094" max="15094" width="32.28515625" style="1" customWidth="1"/>
    <col min="15095" max="15095" width="46.28515625" style="1" customWidth="1"/>
    <col min="15096" max="15096" width="19" style="1" customWidth="1"/>
    <col min="15097" max="15097" width="0" style="1" hidden="1" customWidth="1"/>
    <col min="15098" max="15098" width="17.7109375" style="1" customWidth="1"/>
    <col min="15099" max="15099" width="0" style="1" hidden="1" customWidth="1"/>
    <col min="15100" max="15100" width="22.28515625" style="1" customWidth="1"/>
    <col min="15101" max="15101" width="5.28515625" style="1" customWidth="1"/>
    <col min="15102" max="15102" width="36.28515625" style="1" customWidth="1"/>
    <col min="15103" max="15103" width="5.7109375" style="1" customWidth="1"/>
    <col min="15104" max="15104" width="0" style="1" hidden="1" customWidth="1"/>
    <col min="15105" max="15105" width="20.7109375" style="1" customWidth="1"/>
    <col min="15106" max="15106" width="4.85546875" style="1" customWidth="1"/>
    <col min="15107" max="15107" width="0" style="1" hidden="1" customWidth="1"/>
    <col min="15108" max="15108" width="24.7109375" style="1" customWidth="1"/>
    <col min="15109" max="15109" width="12.28515625" style="1" customWidth="1"/>
    <col min="15110" max="15110" width="0" style="1" hidden="1" customWidth="1"/>
    <col min="15111" max="15111" width="3.42578125" style="1" customWidth="1"/>
    <col min="15112" max="15112" width="0" style="1" hidden="1" customWidth="1"/>
    <col min="15113" max="15113" width="17.7109375" style="1" customWidth="1"/>
    <col min="15114" max="15114" width="3.42578125" style="1" customWidth="1"/>
    <col min="15115" max="15115" width="0" style="1" hidden="1" customWidth="1"/>
    <col min="15116" max="15116" width="23.7109375" style="1" customWidth="1"/>
    <col min="15117" max="15117" width="10" style="1" customWidth="1"/>
    <col min="15118" max="15118" width="0" style="1" hidden="1" customWidth="1"/>
    <col min="15119" max="15120" width="14.7109375" style="1" customWidth="1"/>
    <col min="15121" max="15121" width="12.85546875" style="1" customWidth="1"/>
    <col min="15122" max="15122" width="3.28515625" style="1" customWidth="1"/>
    <col min="15123" max="15123" width="30.28515625" style="1" customWidth="1"/>
    <col min="15124" max="15124" width="5" style="1" customWidth="1"/>
    <col min="15125" max="15125" width="0" style="1" hidden="1" customWidth="1"/>
    <col min="15126" max="15126" width="14.28515625" style="1" customWidth="1"/>
    <col min="15127" max="15127" width="5.7109375" style="1" customWidth="1"/>
    <col min="15128" max="15128" width="0" style="1" hidden="1" customWidth="1"/>
    <col min="15129" max="15129" width="17.28515625" style="1" customWidth="1"/>
    <col min="15130" max="15130" width="12.7109375" style="1" customWidth="1"/>
    <col min="15131" max="15131" width="0" style="1" hidden="1" customWidth="1"/>
    <col min="15132" max="15132" width="5.28515625" style="1" customWidth="1"/>
    <col min="15133" max="15133" width="0" style="1" hidden="1" customWidth="1"/>
    <col min="15134" max="15134" width="17" style="1" customWidth="1"/>
    <col min="15135" max="15135" width="6.28515625" style="1" customWidth="1"/>
    <col min="15136" max="15136" width="0" style="1" hidden="1" customWidth="1"/>
    <col min="15137" max="15137" width="14.28515625" style="1" customWidth="1"/>
    <col min="15138" max="15138" width="7.5703125" style="1" customWidth="1"/>
    <col min="15139" max="15139" width="0" style="1" hidden="1" customWidth="1"/>
    <col min="15140" max="15141" width="14.28515625" style="1" customWidth="1"/>
    <col min="15142" max="15142" width="20.85546875" style="1" customWidth="1"/>
    <col min="15143" max="15143" width="14.42578125" style="1" customWidth="1"/>
    <col min="15144" max="15144" width="15" style="1" customWidth="1"/>
    <col min="15145" max="15145" width="2.7109375" style="1" customWidth="1"/>
    <col min="15146" max="15146" width="11.7109375" style="1" customWidth="1"/>
    <col min="15147" max="15147" width="11.5703125" style="1" customWidth="1"/>
    <col min="15148" max="15148" width="2.28515625" style="1" customWidth="1"/>
    <col min="15149" max="15149" width="41" style="1" customWidth="1"/>
    <col min="15150" max="15150" width="14.28515625" style="1" customWidth="1"/>
    <col min="15151" max="15152" width="11.5703125" style="1" customWidth="1"/>
    <col min="15153" max="15153" width="21.85546875" style="1" customWidth="1"/>
    <col min="15154" max="15345" width="11.42578125" style="1"/>
    <col min="15346" max="15346" width="21.85546875" style="1" customWidth="1"/>
    <col min="15347" max="15347" width="13.85546875" style="1" customWidth="1"/>
    <col min="15348" max="15348" width="38.7109375" style="1" customWidth="1"/>
    <col min="15349" max="15349" width="3" style="1" bestFit="1" customWidth="1"/>
    <col min="15350" max="15350" width="32.28515625" style="1" customWidth="1"/>
    <col min="15351" max="15351" width="46.28515625" style="1" customWidth="1"/>
    <col min="15352" max="15352" width="19" style="1" customWidth="1"/>
    <col min="15353" max="15353" width="0" style="1" hidden="1" customWidth="1"/>
    <col min="15354" max="15354" width="17.7109375" style="1" customWidth="1"/>
    <col min="15355" max="15355" width="0" style="1" hidden="1" customWidth="1"/>
    <col min="15356" max="15356" width="22.28515625" style="1" customWidth="1"/>
    <col min="15357" max="15357" width="5.28515625" style="1" customWidth="1"/>
    <col min="15358" max="15358" width="36.28515625" style="1" customWidth="1"/>
    <col min="15359" max="15359" width="5.7109375" style="1" customWidth="1"/>
    <col min="15360" max="15360" width="0" style="1" hidden="1" customWidth="1"/>
    <col min="15361" max="15361" width="20.7109375" style="1" customWidth="1"/>
    <col min="15362" max="15362" width="4.85546875" style="1" customWidth="1"/>
    <col min="15363" max="15363" width="0" style="1" hidden="1" customWidth="1"/>
    <col min="15364" max="15364" width="24.7109375" style="1" customWidth="1"/>
    <col min="15365" max="15365" width="12.28515625" style="1" customWidth="1"/>
    <col min="15366" max="15366" width="0" style="1" hidden="1" customWidth="1"/>
    <col min="15367" max="15367" width="3.42578125" style="1" customWidth="1"/>
    <col min="15368" max="15368" width="0" style="1" hidden="1" customWidth="1"/>
    <col min="15369" max="15369" width="17.7109375" style="1" customWidth="1"/>
    <col min="15370" max="15370" width="3.42578125" style="1" customWidth="1"/>
    <col min="15371" max="15371" width="0" style="1" hidden="1" customWidth="1"/>
    <col min="15372" max="15372" width="23.7109375" style="1" customWidth="1"/>
    <col min="15373" max="15373" width="10" style="1" customWidth="1"/>
    <col min="15374" max="15374" width="0" style="1" hidden="1" customWidth="1"/>
    <col min="15375" max="15376" width="14.7109375" style="1" customWidth="1"/>
    <col min="15377" max="15377" width="12.85546875" style="1" customWidth="1"/>
    <col min="15378" max="15378" width="3.28515625" style="1" customWidth="1"/>
    <col min="15379" max="15379" width="30.28515625" style="1" customWidth="1"/>
    <col min="15380" max="15380" width="5" style="1" customWidth="1"/>
    <col min="15381" max="15381" width="0" style="1" hidden="1" customWidth="1"/>
    <col min="15382" max="15382" width="14.28515625" style="1" customWidth="1"/>
    <col min="15383" max="15383" width="5.7109375" style="1" customWidth="1"/>
    <col min="15384" max="15384" width="0" style="1" hidden="1" customWidth="1"/>
    <col min="15385" max="15385" width="17.28515625" style="1" customWidth="1"/>
    <col min="15386" max="15386" width="12.7109375" style="1" customWidth="1"/>
    <col min="15387" max="15387" width="0" style="1" hidden="1" customWidth="1"/>
    <col min="15388" max="15388" width="5.28515625" style="1" customWidth="1"/>
    <col min="15389" max="15389" width="0" style="1" hidden="1" customWidth="1"/>
    <col min="15390" max="15390" width="17" style="1" customWidth="1"/>
    <col min="15391" max="15391" width="6.28515625" style="1" customWidth="1"/>
    <col min="15392" max="15392" width="0" style="1" hidden="1" customWidth="1"/>
    <col min="15393" max="15393" width="14.28515625" style="1" customWidth="1"/>
    <col min="15394" max="15394" width="7.5703125" style="1" customWidth="1"/>
    <col min="15395" max="15395" width="0" style="1" hidden="1" customWidth="1"/>
    <col min="15396" max="15397" width="14.28515625" style="1" customWidth="1"/>
    <col min="15398" max="15398" width="20.85546875" style="1" customWidth="1"/>
    <col min="15399" max="15399" width="14.42578125" style="1" customWidth="1"/>
    <col min="15400" max="15400" width="15" style="1" customWidth="1"/>
    <col min="15401" max="15401" width="2.7109375" style="1" customWidth="1"/>
    <col min="15402" max="15402" width="11.7109375" style="1" customWidth="1"/>
    <col min="15403" max="15403" width="11.5703125" style="1" customWidth="1"/>
    <col min="15404" max="15404" width="2.28515625" style="1" customWidth="1"/>
    <col min="15405" max="15405" width="41" style="1" customWidth="1"/>
    <col min="15406" max="15406" width="14.28515625" style="1" customWidth="1"/>
    <col min="15407" max="15408" width="11.5703125" style="1" customWidth="1"/>
    <col min="15409" max="15409" width="21.85546875" style="1" customWidth="1"/>
    <col min="15410" max="15601" width="11.42578125" style="1"/>
    <col min="15602" max="15602" width="21.85546875" style="1" customWidth="1"/>
    <col min="15603" max="15603" width="13.85546875" style="1" customWidth="1"/>
    <col min="15604" max="15604" width="38.7109375" style="1" customWidth="1"/>
    <col min="15605" max="15605" width="3" style="1" bestFit="1" customWidth="1"/>
    <col min="15606" max="15606" width="32.28515625" style="1" customWidth="1"/>
    <col min="15607" max="15607" width="46.28515625" style="1" customWidth="1"/>
    <col min="15608" max="15608" width="19" style="1" customWidth="1"/>
    <col min="15609" max="15609" width="0" style="1" hidden="1" customWidth="1"/>
    <col min="15610" max="15610" width="17.7109375" style="1" customWidth="1"/>
    <col min="15611" max="15611" width="0" style="1" hidden="1" customWidth="1"/>
    <col min="15612" max="15612" width="22.28515625" style="1" customWidth="1"/>
    <col min="15613" max="15613" width="5.28515625" style="1" customWidth="1"/>
    <col min="15614" max="15614" width="36.28515625" style="1" customWidth="1"/>
    <col min="15615" max="15615" width="5.7109375" style="1" customWidth="1"/>
    <col min="15616" max="15616" width="0" style="1" hidden="1" customWidth="1"/>
    <col min="15617" max="15617" width="20.7109375" style="1" customWidth="1"/>
    <col min="15618" max="15618" width="4.85546875" style="1" customWidth="1"/>
    <col min="15619" max="15619" width="0" style="1" hidden="1" customWidth="1"/>
    <col min="15620" max="15620" width="24.7109375" style="1" customWidth="1"/>
    <col min="15621" max="15621" width="12.28515625" style="1" customWidth="1"/>
    <col min="15622" max="15622" width="0" style="1" hidden="1" customWidth="1"/>
    <col min="15623" max="15623" width="3.42578125" style="1" customWidth="1"/>
    <col min="15624" max="15624" width="0" style="1" hidden="1" customWidth="1"/>
    <col min="15625" max="15625" width="17.7109375" style="1" customWidth="1"/>
    <col min="15626" max="15626" width="3.42578125" style="1" customWidth="1"/>
    <col min="15627" max="15627" width="0" style="1" hidden="1" customWidth="1"/>
    <col min="15628" max="15628" width="23.7109375" style="1" customWidth="1"/>
    <col min="15629" max="15629" width="10" style="1" customWidth="1"/>
    <col min="15630" max="15630" width="0" style="1" hidden="1" customWidth="1"/>
    <col min="15631" max="15632" width="14.7109375" style="1" customWidth="1"/>
    <col min="15633" max="15633" width="12.85546875" style="1" customWidth="1"/>
    <col min="15634" max="15634" width="3.28515625" style="1" customWidth="1"/>
    <col min="15635" max="15635" width="30.28515625" style="1" customWidth="1"/>
    <col min="15636" max="15636" width="5" style="1" customWidth="1"/>
    <col min="15637" max="15637" width="0" style="1" hidden="1" customWidth="1"/>
    <col min="15638" max="15638" width="14.28515625" style="1" customWidth="1"/>
    <col min="15639" max="15639" width="5.7109375" style="1" customWidth="1"/>
    <col min="15640" max="15640" width="0" style="1" hidden="1" customWidth="1"/>
    <col min="15641" max="15641" width="17.28515625" style="1" customWidth="1"/>
    <col min="15642" max="15642" width="12.7109375" style="1" customWidth="1"/>
    <col min="15643" max="15643" width="0" style="1" hidden="1" customWidth="1"/>
    <col min="15644" max="15644" width="5.28515625" style="1" customWidth="1"/>
    <col min="15645" max="15645" width="0" style="1" hidden="1" customWidth="1"/>
    <col min="15646" max="15646" width="17" style="1" customWidth="1"/>
    <col min="15647" max="15647" width="6.28515625" style="1" customWidth="1"/>
    <col min="15648" max="15648" width="0" style="1" hidden="1" customWidth="1"/>
    <col min="15649" max="15649" width="14.28515625" style="1" customWidth="1"/>
    <col min="15650" max="15650" width="7.5703125" style="1" customWidth="1"/>
    <col min="15651" max="15651" width="0" style="1" hidden="1" customWidth="1"/>
    <col min="15652" max="15653" width="14.28515625" style="1" customWidth="1"/>
    <col min="15654" max="15654" width="20.85546875" style="1" customWidth="1"/>
    <col min="15655" max="15655" width="14.42578125" style="1" customWidth="1"/>
    <col min="15656" max="15656" width="15" style="1" customWidth="1"/>
    <col min="15657" max="15657" width="2.7109375" style="1" customWidth="1"/>
    <col min="15658" max="15658" width="11.7109375" style="1" customWidth="1"/>
    <col min="15659" max="15659" width="11.5703125" style="1" customWidth="1"/>
    <col min="15660" max="15660" width="2.28515625" style="1" customWidth="1"/>
    <col min="15661" max="15661" width="41" style="1" customWidth="1"/>
    <col min="15662" max="15662" width="14.28515625" style="1" customWidth="1"/>
    <col min="15663" max="15664" width="11.5703125" style="1" customWidth="1"/>
    <col min="15665" max="15665" width="21.85546875" style="1" customWidth="1"/>
    <col min="15666" max="15857" width="11.42578125" style="1"/>
    <col min="15858" max="15858" width="21.85546875" style="1" customWidth="1"/>
    <col min="15859" max="15859" width="13.85546875" style="1" customWidth="1"/>
    <col min="15860" max="15860" width="38.7109375" style="1" customWidth="1"/>
    <col min="15861" max="15861" width="3" style="1" bestFit="1" customWidth="1"/>
    <col min="15862" max="15862" width="32.28515625" style="1" customWidth="1"/>
    <col min="15863" max="15863" width="46.28515625" style="1" customWidth="1"/>
    <col min="15864" max="15864" width="19" style="1" customWidth="1"/>
    <col min="15865" max="15865" width="0" style="1" hidden="1" customWidth="1"/>
    <col min="15866" max="15866" width="17.7109375" style="1" customWidth="1"/>
    <col min="15867" max="15867" width="0" style="1" hidden="1" customWidth="1"/>
    <col min="15868" max="15868" width="22.28515625" style="1" customWidth="1"/>
    <col min="15869" max="15869" width="5.28515625" style="1" customWidth="1"/>
    <col min="15870" max="15870" width="36.28515625" style="1" customWidth="1"/>
    <col min="15871" max="15871" width="5.7109375" style="1" customWidth="1"/>
    <col min="15872" max="15872" width="0" style="1" hidden="1" customWidth="1"/>
    <col min="15873" max="15873" width="20.7109375" style="1" customWidth="1"/>
    <col min="15874" max="15874" width="4.85546875" style="1" customWidth="1"/>
    <col min="15875" max="15875" width="0" style="1" hidden="1" customWidth="1"/>
    <col min="15876" max="15876" width="24.7109375" style="1" customWidth="1"/>
    <col min="15877" max="15877" width="12.28515625" style="1" customWidth="1"/>
    <col min="15878" max="15878" width="0" style="1" hidden="1" customWidth="1"/>
    <col min="15879" max="15879" width="3.42578125" style="1" customWidth="1"/>
    <col min="15880" max="15880" width="0" style="1" hidden="1" customWidth="1"/>
    <col min="15881" max="15881" width="17.7109375" style="1" customWidth="1"/>
    <col min="15882" max="15882" width="3.42578125" style="1" customWidth="1"/>
    <col min="15883" max="15883" width="0" style="1" hidden="1" customWidth="1"/>
    <col min="15884" max="15884" width="23.7109375" style="1" customWidth="1"/>
    <col min="15885" max="15885" width="10" style="1" customWidth="1"/>
    <col min="15886" max="15886" width="0" style="1" hidden="1" customWidth="1"/>
    <col min="15887" max="15888" width="14.7109375" style="1" customWidth="1"/>
    <col min="15889" max="15889" width="12.85546875" style="1" customWidth="1"/>
    <col min="15890" max="15890" width="3.28515625" style="1" customWidth="1"/>
    <col min="15891" max="15891" width="30.28515625" style="1" customWidth="1"/>
    <col min="15892" max="15892" width="5" style="1" customWidth="1"/>
    <col min="15893" max="15893" width="0" style="1" hidden="1" customWidth="1"/>
    <col min="15894" max="15894" width="14.28515625" style="1" customWidth="1"/>
    <col min="15895" max="15895" width="5.7109375" style="1" customWidth="1"/>
    <col min="15896" max="15896" width="0" style="1" hidden="1" customWidth="1"/>
    <col min="15897" max="15897" width="17.28515625" style="1" customWidth="1"/>
    <col min="15898" max="15898" width="12.7109375" style="1" customWidth="1"/>
    <col min="15899" max="15899" width="0" style="1" hidden="1" customWidth="1"/>
    <col min="15900" max="15900" width="5.28515625" style="1" customWidth="1"/>
    <col min="15901" max="15901" width="0" style="1" hidden="1" customWidth="1"/>
    <col min="15902" max="15902" width="17" style="1" customWidth="1"/>
    <col min="15903" max="15903" width="6.28515625" style="1" customWidth="1"/>
    <col min="15904" max="15904" width="0" style="1" hidden="1" customWidth="1"/>
    <col min="15905" max="15905" width="14.28515625" style="1" customWidth="1"/>
    <col min="15906" max="15906" width="7.5703125" style="1" customWidth="1"/>
    <col min="15907" max="15907" width="0" style="1" hidden="1" customWidth="1"/>
    <col min="15908" max="15909" width="14.28515625" style="1" customWidth="1"/>
    <col min="15910" max="15910" width="20.85546875" style="1" customWidth="1"/>
    <col min="15911" max="15911" width="14.42578125" style="1" customWidth="1"/>
    <col min="15912" max="15912" width="15" style="1" customWidth="1"/>
    <col min="15913" max="15913" width="2.7109375" style="1" customWidth="1"/>
    <col min="15914" max="15914" width="11.7109375" style="1" customWidth="1"/>
    <col min="15915" max="15915" width="11.5703125" style="1" customWidth="1"/>
    <col min="15916" max="15916" width="2.28515625" style="1" customWidth="1"/>
    <col min="15917" max="15917" width="41" style="1" customWidth="1"/>
    <col min="15918" max="15918" width="14.28515625" style="1" customWidth="1"/>
    <col min="15919" max="15920" width="11.5703125" style="1" customWidth="1"/>
    <col min="15921" max="15921" width="21.85546875" style="1" customWidth="1"/>
    <col min="15922" max="16113" width="11.42578125" style="1"/>
    <col min="16114" max="16114" width="21.85546875" style="1" customWidth="1"/>
    <col min="16115" max="16115" width="13.85546875" style="1" customWidth="1"/>
    <col min="16116" max="16116" width="38.7109375" style="1" customWidth="1"/>
    <col min="16117" max="16117" width="3" style="1" bestFit="1" customWidth="1"/>
    <col min="16118" max="16118" width="32.28515625" style="1" customWidth="1"/>
    <col min="16119" max="16119" width="46.28515625" style="1" customWidth="1"/>
    <col min="16120" max="16120" width="19" style="1" customWidth="1"/>
    <col min="16121" max="16121" width="0" style="1" hidden="1" customWidth="1"/>
    <col min="16122" max="16122" width="17.7109375" style="1" customWidth="1"/>
    <col min="16123" max="16123" width="0" style="1" hidden="1" customWidth="1"/>
    <col min="16124" max="16124" width="22.28515625" style="1" customWidth="1"/>
    <col min="16125" max="16125" width="5.28515625" style="1" customWidth="1"/>
    <col min="16126" max="16126" width="36.28515625" style="1" customWidth="1"/>
    <col min="16127" max="16127" width="5.7109375" style="1" customWidth="1"/>
    <col min="16128" max="16128" width="0" style="1" hidden="1" customWidth="1"/>
    <col min="16129" max="16129" width="20.7109375" style="1" customWidth="1"/>
    <col min="16130" max="16130" width="4.85546875" style="1" customWidth="1"/>
    <col min="16131" max="16131" width="0" style="1" hidden="1" customWidth="1"/>
    <col min="16132" max="16132" width="24.7109375" style="1" customWidth="1"/>
    <col min="16133" max="16133" width="12.28515625" style="1" customWidth="1"/>
    <col min="16134" max="16134" width="0" style="1" hidden="1" customWidth="1"/>
    <col min="16135" max="16135" width="3.42578125" style="1" customWidth="1"/>
    <col min="16136" max="16136" width="0" style="1" hidden="1" customWidth="1"/>
    <col min="16137" max="16137" width="17.7109375" style="1" customWidth="1"/>
    <col min="16138" max="16138" width="3.42578125" style="1" customWidth="1"/>
    <col min="16139" max="16139" width="0" style="1" hidden="1" customWidth="1"/>
    <col min="16140" max="16140" width="23.7109375" style="1" customWidth="1"/>
    <col min="16141" max="16141" width="10" style="1" customWidth="1"/>
    <col min="16142" max="16142" width="0" style="1" hidden="1" customWidth="1"/>
    <col min="16143" max="16144" width="14.7109375" style="1" customWidth="1"/>
    <col min="16145" max="16145" width="12.85546875" style="1" customWidth="1"/>
    <col min="16146" max="16146" width="3.28515625" style="1" customWidth="1"/>
    <col min="16147" max="16147" width="30.28515625" style="1" customWidth="1"/>
    <col min="16148" max="16148" width="5" style="1" customWidth="1"/>
    <col min="16149" max="16149" width="0" style="1" hidden="1" customWidth="1"/>
    <col min="16150" max="16150" width="14.28515625" style="1" customWidth="1"/>
    <col min="16151" max="16151" width="5.7109375" style="1" customWidth="1"/>
    <col min="16152" max="16152" width="0" style="1" hidden="1" customWidth="1"/>
    <col min="16153" max="16153" width="17.28515625" style="1" customWidth="1"/>
    <col min="16154" max="16154" width="12.7109375" style="1" customWidth="1"/>
    <col min="16155" max="16155" width="0" style="1" hidden="1" customWidth="1"/>
    <col min="16156" max="16156" width="5.28515625" style="1" customWidth="1"/>
    <col min="16157" max="16157" width="0" style="1" hidden="1" customWidth="1"/>
    <col min="16158" max="16158" width="17" style="1" customWidth="1"/>
    <col min="16159" max="16159" width="6.28515625" style="1" customWidth="1"/>
    <col min="16160" max="16160" width="0" style="1" hidden="1" customWidth="1"/>
    <col min="16161" max="16161" width="14.28515625" style="1" customWidth="1"/>
    <col min="16162" max="16162" width="7.5703125" style="1" customWidth="1"/>
    <col min="16163" max="16163" width="0" style="1" hidden="1" customWidth="1"/>
    <col min="16164" max="16165" width="14.28515625" style="1" customWidth="1"/>
    <col min="16166" max="16166" width="20.85546875" style="1" customWidth="1"/>
    <col min="16167" max="16167" width="14.42578125" style="1" customWidth="1"/>
    <col min="16168" max="16168" width="15" style="1" customWidth="1"/>
    <col min="16169" max="16169" width="2.7109375" style="1" customWidth="1"/>
    <col min="16170" max="16170" width="11.7109375" style="1" customWidth="1"/>
    <col min="16171" max="16171" width="11.5703125" style="1" customWidth="1"/>
    <col min="16172" max="16172" width="2.28515625" style="1" customWidth="1"/>
    <col min="16173" max="16173" width="41" style="1" customWidth="1"/>
    <col min="16174" max="16174" width="14.28515625" style="1" customWidth="1"/>
    <col min="16175" max="16176" width="11.5703125" style="1" customWidth="1"/>
    <col min="16177" max="16177" width="21.85546875" style="1" customWidth="1"/>
    <col min="16178" max="16371" width="11.42578125" style="1"/>
    <col min="16372" max="16384" width="11.5703125" style="1" customWidth="1"/>
  </cols>
  <sheetData>
    <row r="1" spans="1:76" ht="35.1" customHeight="1" x14ac:dyDescent="0.25">
      <c r="A1" s="754" t="s">
        <v>150</v>
      </c>
      <c r="B1" s="755"/>
      <c r="C1" s="755"/>
      <c r="D1" s="755"/>
      <c r="E1" s="755"/>
      <c r="F1" s="755"/>
      <c r="G1" s="755"/>
      <c r="H1" s="755"/>
      <c r="I1" s="755"/>
      <c r="J1" s="755"/>
      <c r="K1" s="755"/>
      <c r="L1" s="755"/>
      <c r="M1" s="755"/>
      <c r="N1" s="755"/>
      <c r="O1" s="755"/>
      <c r="P1" s="755"/>
      <c r="Q1" s="755"/>
      <c r="R1" s="755"/>
      <c r="S1" s="755"/>
      <c r="T1" s="755"/>
      <c r="U1" s="758" t="s">
        <v>151</v>
      </c>
      <c r="V1" s="758"/>
      <c r="W1" s="758"/>
      <c r="X1" s="758"/>
      <c r="Y1" s="758"/>
      <c r="Z1" s="758"/>
      <c r="AA1" s="758"/>
      <c r="AB1" s="758"/>
      <c r="AC1" s="1164" t="s">
        <v>152</v>
      </c>
      <c r="AD1" s="1164"/>
      <c r="AE1" s="1164"/>
      <c r="AF1" s="1164"/>
      <c r="AG1" s="1164"/>
      <c r="AH1" s="1164"/>
      <c r="AI1" s="1164"/>
      <c r="AJ1" s="1164"/>
      <c r="AK1" s="417"/>
      <c r="AL1" s="761" t="s">
        <v>153</v>
      </c>
      <c r="AM1" s="761"/>
      <c r="AN1" s="761"/>
      <c r="AO1" s="1163" t="s">
        <v>522</v>
      </c>
      <c r="AP1" s="781"/>
      <c r="AQ1" s="781"/>
      <c r="AR1" s="781"/>
      <c r="AS1" s="781"/>
      <c r="AT1" s="781"/>
      <c r="AU1" s="781"/>
      <c r="AV1" s="781"/>
      <c r="AW1" s="781"/>
      <c r="AX1" s="781"/>
      <c r="AY1" s="781"/>
      <c r="AZ1" s="781"/>
      <c r="BA1" s="781"/>
      <c r="BB1" s="781"/>
      <c r="BC1" s="781"/>
      <c r="BD1" s="781"/>
      <c r="BE1" s="781"/>
      <c r="BF1" s="781"/>
      <c r="BG1" s="781"/>
      <c r="BH1" s="781"/>
      <c r="BI1" s="781"/>
      <c r="BJ1" s="781"/>
      <c r="BK1" s="781"/>
      <c r="BL1" s="781"/>
      <c r="BM1" s="781"/>
      <c r="BN1" s="781"/>
      <c r="BO1" s="781"/>
      <c r="BP1" s="781"/>
      <c r="BQ1" s="781"/>
      <c r="BR1" s="781"/>
      <c r="BS1" s="781"/>
      <c r="BT1" s="781"/>
      <c r="BU1" s="781"/>
      <c r="BV1" s="781"/>
      <c r="BW1" s="781"/>
      <c r="BX1" s="781"/>
    </row>
    <row r="2" spans="1:76" ht="35.1"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1" t="s">
        <v>154</v>
      </c>
      <c r="AD2" s="751" t="s">
        <v>156</v>
      </c>
      <c r="AE2" s="751"/>
      <c r="AF2" s="751"/>
      <c r="AG2" s="751"/>
      <c r="AH2" s="751" t="s">
        <v>157</v>
      </c>
      <c r="AI2" s="751"/>
      <c r="AJ2" s="751"/>
      <c r="AK2" s="751" t="s">
        <v>159</v>
      </c>
      <c r="AL2" s="751"/>
      <c r="AM2" s="751"/>
      <c r="AN2" s="751" t="s">
        <v>9</v>
      </c>
      <c r="AO2" s="747" t="s">
        <v>160</v>
      </c>
      <c r="AP2" s="747"/>
      <c r="AQ2" s="747" t="s">
        <v>126</v>
      </c>
      <c r="AR2" s="747" t="s">
        <v>876</v>
      </c>
      <c r="AS2" s="747" t="s">
        <v>162</v>
      </c>
      <c r="AT2" s="747" t="s">
        <v>163</v>
      </c>
      <c r="AU2" s="907" t="s">
        <v>164</v>
      </c>
      <c r="AV2" s="779"/>
      <c r="AW2" s="779"/>
      <c r="AX2" s="779"/>
      <c r="AY2" s="779"/>
      <c r="AZ2" s="779"/>
      <c r="BA2" s="779"/>
      <c r="BB2" s="779"/>
      <c r="BC2" s="779"/>
      <c r="BD2" s="779"/>
      <c r="BE2" s="779"/>
      <c r="BF2" s="779"/>
      <c r="BG2" s="779"/>
      <c r="BH2" s="779"/>
      <c r="BI2" s="779"/>
      <c r="BJ2" s="779"/>
      <c r="BK2" s="779"/>
      <c r="BL2" s="779"/>
      <c r="BM2" s="779"/>
      <c r="BN2" s="779"/>
      <c r="BO2" s="779"/>
      <c r="BP2" s="779"/>
      <c r="BQ2" s="779"/>
      <c r="BR2" s="779"/>
      <c r="BS2" s="779"/>
      <c r="BT2" s="779"/>
      <c r="BU2" s="779"/>
      <c r="BV2" s="779"/>
      <c r="BW2" s="779"/>
      <c r="BX2" s="779"/>
    </row>
    <row r="3" spans="1:76" s="15" customFormat="1" ht="34.5" customHeight="1" x14ac:dyDescent="0.25">
      <c r="A3" s="137" t="s">
        <v>165</v>
      </c>
      <c r="B3" s="343" t="s">
        <v>124</v>
      </c>
      <c r="C3" s="343" t="s">
        <v>6</v>
      </c>
      <c r="D3" s="343" t="s">
        <v>1</v>
      </c>
      <c r="E3" s="343" t="s">
        <v>2</v>
      </c>
      <c r="F3" s="343" t="s">
        <v>166</v>
      </c>
      <c r="G3" s="749" t="s">
        <v>167</v>
      </c>
      <c r="H3" s="749"/>
      <c r="I3" s="343" t="s">
        <v>168</v>
      </c>
      <c r="J3" s="343" t="s">
        <v>16</v>
      </c>
      <c r="K3" s="343" t="s">
        <v>169</v>
      </c>
      <c r="L3" s="343" t="s">
        <v>170</v>
      </c>
      <c r="M3" s="343" t="s">
        <v>13</v>
      </c>
      <c r="N3" s="343" t="s">
        <v>146</v>
      </c>
      <c r="O3" s="343" t="s">
        <v>877</v>
      </c>
      <c r="P3" s="343" t="s">
        <v>146</v>
      </c>
      <c r="Q3" s="343" t="s">
        <v>15</v>
      </c>
      <c r="R3" s="343" t="s">
        <v>146</v>
      </c>
      <c r="S3" s="343" t="s">
        <v>171</v>
      </c>
      <c r="T3" s="343" t="s">
        <v>11</v>
      </c>
      <c r="U3" s="138" t="s">
        <v>172</v>
      </c>
      <c r="V3" s="136" t="s">
        <v>173</v>
      </c>
      <c r="W3" s="138" t="s">
        <v>146</v>
      </c>
      <c r="X3" s="136" t="s">
        <v>174</v>
      </c>
      <c r="Y3" s="138" t="s">
        <v>146</v>
      </c>
      <c r="Z3" s="136" t="s">
        <v>175</v>
      </c>
      <c r="AA3" s="136" t="s">
        <v>146</v>
      </c>
      <c r="AB3" s="136" t="s">
        <v>176</v>
      </c>
      <c r="AC3" s="751"/>
      <c r="AD3" s="345" t="s">
        <v>5</v>
      </c>
      <c r="AE3" s="185" t="s">
        <v>177</v>
      </c>
      <c r="AF3" s="345" t="s">
        <v>178</v>
      </c>
      <c r="AG3" s="345" t="s">
        <v>177</v>
      </c>
      <c r="AH3" s="751"/>
      <c r="AI3" s="751" t="s">
        <v>7</v>
      </c>
      <c r="AJ3" s="751"/>
      <c r="AK3" s="751"/>
      <c r="AL3" s="751"/>
      <c r="AM3" s="751"/>
      <c r="AN3" s="751"/>
      <c r="AO3" s="747"/>
      <c r="AP3" s="747"/>
      <c r="AQ3" s="747"/>
      <c r="AR3" s="747"/>
      <c r="AS3" s="747"/>
      <c r="AT3" s="747"/>
      <c r="AU3" s="341" t="s">
        <v>183</v>
      </c>
      <c r="AV3" s="341" t="s">
        <v>1029</v>
      </c>
      <c r="AW3" s="341" t="s">
        <v>184</v>
      </c>
      <c r="AX3" s="341" t="s">
        <v>1025</v>
      </c>
      <c r="AY3" s="341" t="s">
        <v>1026</v>
      </c>
      <c r="AZ3" s="341" t="s">
        <v>183</v>
      </c>
      <c r="BA3" s="341" t="s">
        <v>1029</v>
      </c>
      <c r="BB3" s="341" t="s">
        <v>184</v>
      </c>
      <c r="BC3" s="341" t="s">
        <v>1025</v>
      </c>
      <c r="BD3" s="341" t="s">
        <v>1026</v>
      </c>
      <c r="BE3" s="341" t="s">
        <v>183</v>
      </c>
      <c r="BF3" s="341" t="s">
        <v>1029</v>
      </c>
      <c r="BG3" s="341" t="s">
        <v>184</v>
      </c>
      <c r="BH3" s="341" t="s">
        <v>1025</v>
      </c>
      <c r="BI3" s="341" t="s">
        <v>1026</v>
      </c>
      <c r="BJ3" s="341" t="s">
        <v>183</v>
      </c>
      <c r="BK3" s="341" t="s">
        <v>1029</v>
      </c>
      <c r="BL3" s="341" t="s">
        <v>184</v>
      </c>
      <c r="BM3" s="341" t="s">
        <v>1025</v>
      </c>
      <c r="BN3" s="341" t="s">
        <v>1026</v>
      </c>
      <c r="BO3" s="341" t="s">
        <v>183</v>
      </c>
      <c r="BP3" s="341" t="s">
        <v>1029</v>
      </c>
      <c r="BQ3" s="341" t="s">
        <v>184</v>
      </c>
      <c r="BR3" s="341" t="s">
        <v>1025</v>
      </c>
      <c r="BS3" s="341" t="s">
        <v>1026</v>
      </c>
      <c r="BT3" s="341" t="s">
        <v>183</v>
      </c>
      <c r="BU3" s="341" t="s">
        <v>1029</v>
      </c>
      <c r="BV3" s="341" t="s">
        <v>184</v>
      </c>
      <c r="BW3" s="341" t="s">
        <v>1025</v>
      </c>
      <c r="BX3" s="341" t="s">
        <v>1026</v>
      </c>
    </row>
    <row r="4" spans="1:76" ht="278.25" customHeight="1" x14ac:dyDescent="0.25">
      <c r="A4" s="1032" t="s">
        <v>186</v>
      </c>
      <c r="B4" s="743" t="s">
        <v>71</v>
      </c>
      <c r="C4" s="743" t="s">
        <v>89</v>
      </c>
      <c r="D4" s="743" t="s">
        <v>12</v>
      </c>
      <c r="E4" s="743" t="s">
        <v>34</v>
      </c>
      <c r="F4" s="917" t="s">
        <v>1269</v>
      </c>
      <c r="G4" s="1003" t="s">
        <v>1122</v>
      </c>
      <c r="H4" s="743" t="s">
        <v>878</v>
      </c>
      <c r="I4" s="917" t="s">
        <v>879</v>
      </c>
      <c r="J4" s="725" t="s">
        <v>63</v>
      </c>
      <c r="K4" s="743">
        <v>2</v>
      </c>
      <c r="L4" s="1161">
        <f>IF(J4="Diaria",+(K4/360),IF(J4="Mensual",+(K4/12),IF(J4="Bimestral",+(K4/6),IF(J4="Trimestral",+(K4/4),IF(J4="Semestral",+(K4/2),IF(J4="Anual",+(K4/1),""))))))</f>
        <v>0.16666666666666666</v>
      </c>
      <c r="M4" s="743" t="s">
        <v>70</v>
      </c>
      <c r="N4" s="743">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743" t="s">
        <v>30</v>
      </c>
      <c r="P4" s="725">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725" t="s">
        <v>70</v>
      </c>
      <c r="R4" s="72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720" t="s">
        <v>57</v>
      </c>
      <c r="T4" s="720" t="s">
        <v>58</v>
      </c>
      <c r="U4" s="720">
        <f>+MAX(N4,P4,R4)</f>
        <v>0.2</v>
      </c>
      <c r="V4" s="1061" t="str">
        <f>IF(L4&lt;=20%,"Muy baja",IF(L4&lt;=40%,"Baja",IF(L4&lt;=60%,"Media",IF(L4&lt;=80%,"Alta",IF(L4&lt;=100%,"Muy alta",IF(L4&gt;=100%,"Muy alta",""))))))</f>
        <v>Muy baja</v>
      </c>
      <c r="W4" s="723">
        <v>0.2</v>
      </c>
      <c r="X4" s="1061" t="str">
        <f>IF(U4=20%,"Leve",IF(U4=40%,"Menor",IF(U4=60%,"Moderado",IF(U4=80%,"Mayor",IF(U4=100%,"Catastrófico","")))))</f>
        <v>Leve</v>
      </c>
      <c r="Y4" s="723">
        <v>0.4</v>
      </c>
      <c r="Z4" s="720" t="s">
        <v>147</v>
      </c>
      <c r="AA4" s="723">
        <f>IF(Z4="Bajo",25%,IF(Z4="Moderado",50%,IF(Z4="Alto",75%,IF(Z4="Extremo",100%,""))))</f>
        <v>0.25</v>
      </c>
      <c r="AB4" s="1162" t="s">
        <v>1348</v>
      </c>
      <c r="AC4" s="41" t="s">
        <v>1349</v>
      </c>
      <c r="AD4" s="40" t="s">
        <v>54</v>
      </c>
      <c r="AE4" s="186">
        <f t="shared" ref="AE4:AE14" si="0">IF(AD4="Preventivo",25%,IF(AD4="Detectivo",15%,IF(AD4="Correctivo",10%,"")))</f>
        <v>0.25</v>
      </c>
      <c r="AF4" s="366" t="s">
        <v>194</v>
      </c>
      <c r="AG4" s="186">
        <f t="shared" ref="AG4:AG14" si="1">IF(AF4="Manual",15%,IF(AF4="Automático",25%,""))</f>
        <v>0.15</v>
      </c>
      <c r="AH4" s="31">
        <f t="shared" ref="AH4:AH14" si="2">+AG4+AE4</f>
        <v>0.4</v>
      </c>
      <c r="AI4" s="338" t="s">
        <v>23</v>
      </c>
      <c r="AJ4" s="366" t="s">
        <v>880</v>
      </c>
      <c r="AK4" s="366">
        <f>+AH4*AA4</f>
        <v>0.1</v>
      </c>
      <c r="AL4" s="187">
        <f>+AA4-AK4</f>
        <v>0.15</v>
      </c>
      <c r="AM4" s="1016" t="str">
        <f>+IF(C4="Corrupción","Moderado",IF(AL6&lt;=25%,"Bajo",IF(AL6&lt;=50%,"Moderado",IF(AL6&lt;=75%,"Alto",IF(AL6&gt;75%,"Extremo","")))))</f>
        <v>Bajo</v>
      </c>
      <c r="AN4" s="1015" t="s">
        <v>68</v>
      </c>
      <c r="AO4" s="188">
        <v>1</v>
      </c>
      <c r="AP4" s="40" t="s">
        <v>1350</v>
      </c>
      <c r="AQ4" s="416" t="s">
        <v>881</v>
      </c>
      <c r="AR4" s="658">
        <v>45292</v>
      </c>
      <c r="AS4" s="658">
        <v>45657</v>
      </c>
      <c r="AT4" s="416" t="s">
        <v>1351</v>
      </c>
      <c r="AU4" s="34">
        <v>45351</v>
      </c>
      <c r="AV4" s="34"/>
      <c r="AW4" s="97"/>
      <c r="AX4" s="97"/>
      <c r="AY4" s="97"/>
      <c r="AZ4" s="34">
        <v>45412</v>
      </c>
      <c r="BA4" s="34"/>
      <c r="BB4" s="97"/>
      <c r="BC4" s="97"/>
      <c r="BD4" s="97"/>
      <c r="BE4" s="34">
        <v>45473</v>
      </c>
      <c r="BF4" s="34"/>
      <c r="BG4" s="97"/>
      <c r="BH4" s="97"/>
      <c r="BI4" s="97"/>
      <c r="BJ4" s="34">
        <v>45535</v>
      </c>
      <c r="BK4" s="34"/>
      <c r="BL4" s="97"/>
      <c r="BM4" s="97"/>
      <c r="BN4" s="97"/>
      <c r="BO4" s="34">
        <v>45596</v>
      </c>
      <c r="BP4" s="34"/>
      <c r="BQ4" s="97"/>
      <c r="BR4" s="97"/>
      <c r="BS4" s="97"/>
      <c r="BT4" s="34">
        <v>45657</v>
      </c>
      <c r="BU4" s="34"/>
      <c r="BV4" s="97"/>
      <c r="BW4" s="97"/>
      <c r="BX4" s="97"/>
    </row>
    <row r="5" spans="1:76" ht="224.25" customHeight="1" x14ac:dyDescent="0.25">
      <c r="A5" s="1032"/>
      <c r="B5" s="743"/>
      <c r="C5" s="743"/>
      <c r="D5" s="743"/>
      <c r="E5" s="743"/>
      <c r="F5" s="917"/>
      <c r="G5" s="1003"/>
      <c r="H5" s="743"/>
      <c r="I5" s="917"/>
      <c r="J5" s="725"/>
      <c r="K5" s="743"/>
      <c r="L5" s="1161"/>
      <c r="M5" s="743"/>
      <c r="N5" s="743"/>
      <c r="O5" s="743"/>
      <c r="P5" s="725"/>
      <c r="Q5" s="725"/>
      <c r="R5" s="725"/>
      <c r="S5" s="720"/>
      <c r="T5" s="720"/>
      <c r="U5" s="720"/>
      <c r="V5" s="1061"/>
      <c r="W5" s="723"/>
      <c r="X5" s="1061"/>
      <c r="Y5" s="723"/>
      <c r="Z5" s="720"/>
      <c r="AA5" s="723"/>
      <c r="AB5" s="1162"/>
      <c r="AC5" s="40" t="s">
        <v>1268</v>
      </c>
      <c r="AD5" s="40" t="s">
        <v>54</v>
      </c>
      <c r="AE5" s="186">
        <f t="shared" si="0"/>
        <v>0.25</v>
      </c>
      <c r="AF5" s="366" t="s">
        <v>194</v>
      </c>
      <c r="AG5" s="186">
        <f t="shared" si="1"/>
        <v>0.15</v>
      </c>
      <c r="AH5" s="31">
        <f t="shared" si="2"/>
        <v>0.4</v>
      </c>
      <c r="AI5" s="338" t="s">
        <v>23</v>
      </c>
      <c r="AJ5" s="366" t="s">
        <v>882</v>
      </c>
      <c r="AK5" s="366">
        <f>+AL4*AH5</f>
        <v>0.06</v>
      </c>
      <c r="AL5" s="187">
        <f>+AL4-AK5</f>
        <v>0.09</v>
      </c>
      <c r="AM5" s="1016"/>
      <c r="AN5" s="1015"/>
      <c r="AO5" s="188">
        <v>2</v>
      </c>
      <c r="AP5" s="659" t="s">
        <v>1352</v>
      </c>
      <c r="AQ5" s="416" t="s">
        <v>881</v>
      </c>
      <c r="AR5" s="658">
        <v>45292</v>
      </c>
      <c r="AS5" s="658">
        <v>45657</v>
      </c>
      <c r="AT5" s="416" t="s">
        <v>1267</v>
      </c>
      <c r="AU5" s="34">
        <v>45351</v>
      </c>
      <c r="AV5" s="34"/>
      <c r="AW5" s="97"/>
      <c r="AX5" s="97"/>
      <c r="AY5" s="97"/>
      <c r="AZ5" s="34">
        <v>45412</v>
      </c>
      <c r="BA5" s="34"/>
      <c r="BB5" s="97"/>
      <c r="BC5" s="97"/>
      <c r="BD5" s="97"/>
      <c r="BE5" s="34">
        <v>45473</v>
      </c>
      <c r="BF5" s="34"/>
      <c r="BG5" s="97"/>
      <c r="BH5" s="97"/>
      <c r="BI5" s="97"/>
      <c r="BJ5" s="34">
        <v>45535</v>
      </c>
      <c r="BK5" s="34"/>
      <c r="BL5" s="97"/>
      <c r="BM5" s="97"/>
      <c r="BN5" s="97"/>
      <c r="BO5" s="34">
        <v>45596</v>
      </c>
      <c r="BP5" s="34"/>
      <c r="BQ5" s="97"/>
      <c r="BR5" s="97"/>
      <c r="BS5" s="97"/>
      <c r="BT5" s="34">
        <v>45657</v>
      </c>
      <c r="BU5" s="34"/>
      <c r="BV5" s="97"/>
      <c r="BW5" s="97"/>
      <c r="BX5" s="97"/>
    </row>
    <row r="6" spans="1:76" ht="207" customHeight="1" x14ac:dyDescent="0.25">
      <c r="A6" s="1032"/>
      <c r="B6" s="743"/>
      <c r="C6" s="743"/>
      <c r="D6" s="743"/>
      <c r="E6" s="743"/>
      <c r="F6" s="917"/>
      <c r="G6" s="1003"/>
      <c r="H6" s="743"/>
      <c r="I6" s="917"/>
      <c r="J6" s="725"/>
      <c r="K6" s="743"/>
      <c r="L6" s="1161"/>
      <c r="M6" s="743"/>
      <c r="N6" s="743"/>
      <c r="O6" s="743"/>
      <c r="P6" s="725"/>
      <c r="Q6" s="725"/>
      <c r="R6" s="725"/>
      <c r="S6" s="720"/>
      <c r="T6" s="720"/>
      <c r="U6" s="720"/>
      <c r="V6" s="1061"/>
      <c r="W6" s="723"/>
      <c r="X6" s="1061"/>
      <c r="Y6" s="723"/>
      <c r="Z6" s="720"/>
      <c r="AA6" s="723"/>
      <c r="AB6" s="1162"/>
      <c r="AC6" s="40" t="s">
        <v>883</v>
      </c>
      <c r="AD6" s="40" t="s">
        <v>54</v>
      </c>
      <c r="AE6" s="186">
        <f t="shared" si="0"/>
        <v>0.25</v>
      </c>
      <c r="AF6" s="366" t="s">
        <v>194</v>
      </c>
      <c r="AG6" s="186">
        <f t="shared" si="1"/>
        <v>0.15</v>
      </c>
      <c r="AH6" s="31">
        <f t="shared" si="2"/>
        <v>0.4</v>
      </c>
      <c r="AI6" s="338" t="s">
        <v>23</v>
      </c>
      <c r="AJ6" s="366" t="s">
        <v>884</v>
      </c>
      <c r="AK6" s="366">
        <f>+AL5*AH6</f>
        <v>3.5999999999999997E-2</v>
      </c>
      <c r="AL6" s="187">
        <f>+AL5-AK6</f>
        <v>5.3999999999999999E-2</v>
      </c>
      <c r="AM6" s="1016"/>
      <c r="AN6" s="1015"/>
      <c r="AO6" s="408">
        <v>3</v>
      </c>
      <c r="AP6" s="659" t="s">
        <v>1353</v>
      </c>
      <c r="AQ6" s="416" t="s">
        <v>881</v>
      </c>
      <c r="AR6" s="658">
        <v>45292</v>
      </c>
      <c r="AS6" s="658">
        <v>45657</v>
      </c>
      <c r="AT6" s="416" t="s">
        <v>1354</v>
      </c>
      <c r="AU6" s="34">
        <v>45351</v>
      </c>
      <c r="AV6" s="34"/>
      <c r="AW6" s="90"/>
      <c r="AX6" s="90"/>
      <c r="AY6" s="90"/>
      <c r="AZ6" s="34">
        <v>45412</v>
      </c>
      <c r="BA6" s="34"/>
      <c r="BB6" s="90"/>
      <c r="BC6" s="90"/>
      <c r="BD6" s="90"/>
      <c r="BE6" s="34">
        <v>45473</v>
      </c>
      <c r="BF6" s="34"/>
      <c r="BG6" s="90"/>
      <c r="BH6" s="90"/>
      <c r="BI6" s="90"/>
      <c r="BJ6" s="34">
        <v>45535</v>
      </c>
      <c r="BK6" s="34"/>
      <c r="BL6" s="90"/>
      <c r="BM6" s="90"/>
      <c r="BN6" s="90"/>
      <c r="BO6" s="34">
        <v>45596</v>
      </c>
      <c r="BP6" s="34"/>
      <c r="BQ6" s="90"/>
      <c r="BR6" s="90"/>
      <c r="BS6" s="90"/>
      <c r="BT6" s="34">
        <v>45657</v>
      </c>
      <c r="BU6" s="34"/>
      <c r="BV6" s="90"/>
      <c r="BW6" s="90"/>
      <c r="BX6" s="90"/>
    </row>
    <row r="7" spans="1:76" ht="192.75" customHeight="1" x14ac:dyDescent="0.25">
      <c r="A7" s="1032" t="s">
        <v>186</v>
      </c>
      <c r="B7" s="743" t="s">
        <v>71</v>
      </c>
      <c r="C7" s="743" t="s">
        <v>89</v>
      </c>
      <c r="D7" s="743" t="s">
        <v>12</v>
      </c>
      <c r="E7" s="743" t="s">
        <v>34</v>
      </c>
      <c r="F7" s="917" t="s">
        <v>885</v>
      </c>
      <c r="G7" s="1003" t="s">
        <v>1124</v>
      </c>
      <c r="H7" s="743" t="s">
        <v>886</v>
      </c>
      <c r="I7" s="917" t="s">
        <v>1340</v>
      </c>
      <c r="J7" s="725" t="s">
        <v>86</v>
      </c>
      <c r="K7" s="725">
        <v>1</v>
      </c>
      <c r="L7" s="735">
        <f>IF(J7="Diaria",+(K7/360),IF(J7="Mensual",+(K7/12),IF(J7="Bimestral",+(K7/6),IF(J7="Trimestral",+(K7/4),IF(J7="Semestral",+(K7/2),IF(J7="Anual",+(K7/1),""))))))</f>
        <v>0.25</v>
      </c>
      <c r="M7" s="725" t="s">
        <v>70</v>
      </c>
      <c r="N7" s="725">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725" t="s">
        <v>46</v>
      </c>
      <c r="P7" s="725">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725" t="s">
        <v>70</v>
      </c>
      <c r="R7" s="725">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720" t="s">
        <v>57</v>
      </c>
      <c r="T7" s="720" t="s">
        <v>43</v>
      </c>
      <c r="U7" s="720">
        <f>+MAX(N7,P7,R7)</f>
        <v>0.4</v>
      </c>
      <c r="V7" s="1061" t="str">
        <f>IF(L7&lt;=20%,"Muy baja",IF(L7&lt;=40%,"Baja",IF(L7&lt;=60%,"Media",IF(L7&lt;=80%,"Alta",IF(L7&lt;=100%,"Muy alta",IF(L7&gt;=100%,"Muy alta",""))))))</f>
        <v>Baja</v>
      </c>
      <c r="W7" s="723">
        <v>0.2</v>
      </c>
      <c r="X7" s="1061" t="str">
        <f>IF(U7=20%,"Leve",IF(U7=40%,"Menor",IF(U7=60%,"Moderado",IF(U7=80%,"Mayor",IF(U7=100%,"Catastrófico","")))))</f>
        <v>Menor</v>
      </c>
      <c r="Y7" s="723">
        <v>0.4</v>
      </c>
      <c r="Z7" s="720" t="s">
        <v>147</v>
      </c>
      <c r="AA7" s="723">
        <f>IF(Z7="Bajo",25%,IF(Z7="Moderado",50%,IF(Z7="Alto",75%,IF(Z7="Extremo",100%,""))))</f>
        <v>0.25</v>
      </c>
      <c r="AB7" s="1162" t="s">
        <v>1343</v>
      </c>
      <c r="AC7" s="40" t="s">
        <v>1344</v>
      </c>
      <c r="AD7" s="40" t="s">
        <v>54</v>
      </c>
      <c r="AE7" s="186">
        <f t="shared" si="0"/>
        <v>0.25</v>
      </c>
      <c r="AF7" s="366" t="s">
        <v>194</v>
      </c>
      <c r="AG7" s="186">
        <f t="shared" si="1"/>
        <v>0.15</v>
      </c>
      <c r="AH7" s="31">
        <f t="shared" si="2"/>
        <v>0.4</v>
      </c>
      <c r="AI7" s="338" t="s">
        <v>23</v>
      </c>
      <c r="AJ7" s="366" t="s">
        <v>887</v>
      </c>
      <c r="AK7" s="366">
        <f>+AH7*AA7</f>
        <v>0.1</v>
      </c>
      <c r="AL7" s="187">
        <f>+AA7-AK7</f>
        <v>0.15</v>
      </c>
      <c r="AM7" s="1016" t="str">
        <f>+IF(C7="Corrupción","Moderado",IF(AL8&lt;=25%,"Bajo",IF(AL8&lt;=50%,"Moderado",IF(AL8&lt;=75%,"Alto",IF(AL8&gt;75%,"Extremo","")))))</f>
        <v>Bajo</v>
      </c>
      <c r="AN7" s="1015" t="s">
        <v>68</v>
      </c>
      <c r="AO7" s="189">
        <v>1</v>
      </c>
      <c r="AP7" s="93" t="s">
        <v>889</v>
      </c>
      <c r="AQ7" s="338" t="s">
        <v>890</v>
      </c>
      <c r="AR7" s="658">
        <v>45292</v>
      </c>
      <c r="AS7" s="658">
        <v>45657</v>
      </c>
      <c r="AT7" s="416" t="s">
        <v>888</v>
      </c>
      <c r="AU7" s="34">
        <v>45351</v>
      </c>
      <c r="AV7" s="34"/>
      <c r="AW7" s="34"/>
      <c r="AX7" s="34"/>
      <c r="AY7" s="34"/>
      <c r="AZ7" s="34">
        <v>45412</v>
      </c>
      <c r="BA7" s="34"/>
      <c r="BB7" s="34"/>
      <c r="BC7" s="34"/>
      <c r="BD7" s="34"/>
      <c r="BE7" s="34">
        <v>45473</v>
      </c>
      <c r="BF7" s="34"/>
      <c r="BG7" s="34"/>
      <c r="BH7" s="34"/>
      <c r="BI7" s="34"/>
      <c r="BJ7" s="34">
        <v>45535</v>
      </c>
      <c r="BK7" s="34"/>
      <c r="BL7" s="34"/>
      <c r="BM7" s="34"/>
      <c r="BN7" s="34"/>
      <c r="BO7" s="34">
        <v>45596</v>
      </c>
      <c r="BP7" s="34"/>
      <c r="BQ7" s="34"/>
      <c r="BR7" s="34"/>
      <c r="BS7" s="34"/>
      <c r="BT7" s="34">
        <v>45657</v>
      </c>
      <c r="BU7" s="34"/>
      <c r="BV7" s="34"/>
      <c r="BW7" s="34"/>
      <c r="BX7" s="34"/>
    </row>
    <row r="8" spans="1:76" ht="184.15" customHeight="1" x14ac:dyDescent="0.25">
      <c r="A8" s="1032"/>
      <c r="B8" s="743"/>
      <c r="C8" s="743"/>
      <c r="D8" s="743"/>
      <c r="E8" s="743"/>
      <c r="F8" s="917"/>
      <c r="G8" s="1003"/>
      <c r="H8" s="743"/>
      <c r="I8" s="917"/>
      <c r="J8" s="725"/>
      <c r="K8" s="725"/>
      <c r="L8" s="735"/>
      <c r="M8" s="725"/>
      <c r="N8" s="725"/>
      <c r="O8" s="725"/>
      <c r="P8" s="725"/>
      <c r="Q8" s="725"/>
      <c r="R8" s="725"/>
      <c r="S8" s="720"/>
      <c r="T8" s="720"/>
      <c r="U8" s="720"/>
      <c r="V8" s="1061"/>
      <c r="W8" s="723"/>
      <c r="X8" s="1061"/>
      <c r="Y8" s="723"/>
      <c r="Z8" s="720"/>
      <c r="AA8" s="723"/>
      <c r="AB8" s="1162"/>
      <c r="AC8" s="40" t="s">
        <v>891</v>
      </c>
      <c r="AD8" s="40" t="s">
        <v>54</v>
      </c>
      <c r="AE8" s="186">
        <f t="shared" si="0"/>
        <v>0.25</v>
      </c>
      <c r="AF8" s="366" t="s">
        <v>194</v>
      </c>
      <c r="AG8" s="186">
        <f t="shared" si="1"/>
        <v>0.15</v>
      </c>
      <c r="AH8" s="31">
        <f t="shared" si="2"/>
        <v>0.4</v>
      </c>
      <c r="AI8" s="338" t="s">
        <v>23</v>
      </c>
      <c r="AJ8" s="366" t="s">
        <v>892</v>
      </c>
      <c r="AK8" s="366">
        <f>+AL7*AH8</f>
        <v>0.06</v>
      </c>
      <c r="AL8" s="187">
        <f>+AL7-AK8</f>
        <v>0.09</v>
      </c>
      <c r="AM8" s="1016"/>
      <c r="AN8" s="1015"/>
      <c r="AO8" s="408">
        <v>2</v>
      </c>
      <c r="AP8" s="93" t="s">
        <v>894</v>
      </c>
      <c r="AQ8" s="338" t="s">
        <v>1355</v>
      </c>
      <c r="AR8" s="658">
        <v>45292</v>
      </c>
      <c r="AS8" s="658">
        <v>45657</v>
      </c>
      <c r="AT8" s="416" t="s">
        <v>893</v>
      </c>
      <c r="AU8" s="34">
        <v>45351</v>
      </c>
      <c r="AV8" s="34"/>
      <c r="AW8" s="34"/>
      <c r="AX8" s="34"/>
      <c r="AY8" s="34"/>
      <c r="AZ8" s="34">
        <v>45412</v>
      </c>
      <c r="BA8" s="34"/>
      <c r="BB8" s="34"/>
      <c r="BC8" s="34"/>
      <c r="BD8" s="34"/>
      <c r="BE8" s="34">
        <v>45473</v>
      </c>
      <c r="BF8" s="34"/>
      <c r="BG8" s="34"/>
      <c r="BH8" s="34"/>
      <c r="BI8" s="34"/>
      <c r="BJ8" s="34">
        <v>45535</v>
      </c>
      <c r="BK8" s="34"/>
      <c r="BL8" s="34"/>
      <c r="BM8" s="34"/>
      <c r="BN8" s="34"/>
      <c r="BO8" s="34">
        <v>45596</v>
      </c>
      <c r="BP8" s="34"/>
      <c r="BQ8" s="34"/>
      <c r="BR8" s="34"/>
      <c r="BS8" s="34"/>
      <c r="BT8" s="34">
        <v>45657</v>
      </c>
      <c r="BU8" s="34"/>
      <c r="BV8" s="34"/>
      <c r="BW8" s="34"/>
      <c r="BX8" s="34"/>
    </row>
    <row r="9" spans="1:76" ht="147.75" customHeight="1" x14ac:dyDescent="0.25">
      <c r="A9" s="1032" t="s">
        <v>186</v>
      </c>
      <c r="B9" s="743" t="s">
        <v>71</v>
      </c>
      <c r="C9" s="743" t="s">
        <v>98</v>
      </c>
      <c r="D9" s="743" t="s">
        <v>87</v>
      </c>
      <c r="E9" s="743" t="s">
        <v>93</v>
      </c>
      <c r="F9" s="917" t="s">
        <v>895</v>
      </c>
      <c r="G9" s="1003" t="s">
        <v>1123</v>
      </c>
      <c r="H9" s="743" t="s">
        <v>1266</v>
      </c>
      <c r="I9" s="917" t="s">
        <v>896</v>
      </c>
      <c r="J9" s="725" t="s">
        <v>63</v>
      </c>
      <c r="K9" s="725">
        <v>1</v>
      </c>
      <c r="L9" s="735">
        <f>IF(J9="Diaria",+(K9/360),IF(J9="Mensual",+(K9/12),IF(J9="Bimestral",+(K9/6),IF(J9="Trimestral",+(K9/4),IF(J9="Semestral",+(K9/2),IF(J9="Anual",+(K9/1),""))))))</f>
        <v>8.3333333333333329E-2</v>
      </c>
      <c r="M9" s="725" t="s">
        <v>29</v>
      </c>
      <c r="N9" s="725">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725" t="s">
        <v>46</v>
      </c>
      <c r="P9" s="725">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0.4</v>
      </c>
      <c r="Q9" s="725" t="s">
        <v>31</v>
      </c>
      <c r="R9" s="725">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0.2</v>
      </c>
      <c r="S9" s="720" t="s">
        <v>70</v>
      </c>
      <c r="T9" s="720" t="s">
        <v>43</v>
      </c>
      <c r="U9" s="720">
        <f>+MAX(N9,P9,R9)</f>
        <v>0.4</v>
      </c>
      <c r="V9" s="1061" t="str">
        <f>IF(L9&lt;=20%,"Muy baja",IF(L9&lt;=40%,"Baja",IF(L9&lt;=60%,"Media",IF(L9&lt;=80%,"Alta",IF(L9&lt;=100%,"Muy alta",IF(L9&gt;=100%,"Muy alta",""))))))</f>
        <v>Muy baja</v>
      </c>
      <c r="W9" s="723">
        <v>0.4</v>
      </c>
      <c r="X9" s="1061" t="str">
        <f>IF(U9=20%,"Leve",IF(U9=40%,"Menor",IF(U9=60%,"Moderado",IF(U9=80%,"Mayor",IF(U9=100%,"Catastrófico","")))))</f>
        <v>Menor</v>
      </c>
      <c r="Y9" s="723">
        <v>0.4</v>
      </c>
      <c r="Z9" s="720" t="s">
        <v>53</v>
      </c>
      <c r="AA9" s="723">
        <f>IF(Z9="Bajo",25%,IF(Z9="Moderado",50%,IF(Z9="Alto",75%,IF(Z9="Extremo",100%,""))))</f>
        <v>0.5</v>
      </c>
      <c r="AB9" s="1165" t="s">
        <v>1345</v>
      </c>
      <c r="AC9" s="40" t="s">
        <v>897</v>
      </c>
      <c r="AD9" s="40" t="s">
        <v>54</v>
      </c>
      <c r="AE9" s="186">
        <f t="shared" si="0"/>
        <v>0.25</v>
      </c>
      <c r="AF9" s="366" t="s">
        <v>194</v>
      </c>
      <c r="AG9" s="186">
        <f t="shared" si="1"/>
        <v>0.15</v>
      </c>
      <c r="AH9" s="31">
        <f t="shared" si="2"/>
        <v>0.4</v>
      </c>
      <c r="AI9" s="453" t="s">
        <v>39</v>
      </c>
      <c r="AJ9" s="366" t="s">
        <v>567</v>
      </c>
      <c r="AK9" s="366">
        <f>+AH9*AA9</f>
        <v>0.2</v>
      </c>
      <c r="AL9" s="187">
        <f>+AA9-AK9</f>
        <v>0.3</v>
      </c>
      <c r="AM9" s="1166" t="str">
        <f>+IF(C9="Corrupción","Moderado",IF(AL10&lt;=25%,"Bajo",IF(AL10&lt;=50%,"Moderado",IF(AL10&lt;=75%,"Alto",IF(AL10&gt;75%,"Extremo","")))))</f>
        <v>Bajo</v>
      </c>
      <c r="AN9" s="1015" t="s">
        <v>68</v>
      </c>
      <c r="AO9" s="189">
        <v>1</v>
      </c>
      <c r="AP9" s="93" t="s">
        <v>1265</v>
      </c>
      <c r="AQ9" s="646" t="s">
        <v>898</v>
      </c>
      <c r="AR9" s="658">
        <v>45292</v>
      </c>
      <c r="AS9" s="658">
        <v>45657</v>
      </c>
      <c r="AT9" s="660" t="s">
        <v>1264</v>
      </c>
      <c r="AU9" s="34">
        <v>45351</v>
      </c>
      <c r="AV9" s="34"/>
      <c r="AW9" s="34"/>
      <c r="AX9" s="34"/>
      <c r="AY9" s="34"/>
      <c r="AZ9" s="34">
        <v>45412</v>
      </c>
      <c r="BA9" s="34"/>
      <c r="BB9" s="34"/>
      <c r="BC9" s="34"/>
      <c r="BD9" s="34"/>
      <c r="BE9" s="34">
        <v>45473</v>
      </c>
      <c r="BF9" s="34"/>
      <c r="BG9" s="34"/>
      <c r="BH9" s="34"/>
      <c r="BI9" s="34"/>
      <c r="BJ9" s="34">
        <v>45535</v>
      </c>
      <c r="BK9" s="34"/>
      <c r="BL9" s="34"/>
      <c r="BM9" s="34"/>
      <c r="BN9" s="34"/>
      <c r="BO9" s="34">
        <v>45596</v>
      </c>
      <c r="BP9" s="34"/>
      <c r="BQ9" s="34"/>
      <c r="BR9" s="34"/>
      <c r="BS9" s="34"/>
      <c r="BT9" s="34">
        <v>45657</v>
      </c>
      <c r="BU9" s="34"/>
      <c r="BV9" s="34"/>
      <c r="BW9" s="34"/>
      <c r="BX9" s="34"/>
    </row>
    <row r="10" spans="1:76" ht="152.25" customHeight="1" thickBot="1" x14ac:dyDescent="0.3">
      <c r="A10" s="1032"/>
      <c r="B10" s="743"/>
      <c r="C10" s="743"/>
      <c r="D10" s="743"/>
      <c r="E10" s="743"/>
      <c r="F10" s="917"/>
      <c r="G10" s="1003"/>
      <c r="H10" s="743"/>
      <c r="I10" s="917"/>
      <c r="J10" s="725"/>
      <c r="K10" s="725"/>
      <c r="L10" s="735"/>
      <c r="M10" s="725"/>
      <c r="N10" s="725"/>
      <c r="O10" s="725"/>
      <c r="P10" s="725"/>
      <c r="Q10" s="725"/>
      <c r="R10" s="725"/>
      <c r="S10" s="720"/>
      <c r="T10" s="720"/>
      <c r="U10" s="720"/>
      <c r="V10" s="1061"/>
      <c r="W10" s="723"/>
      <c r="X10" s="1061"/>
      <c r="Y10" s="723"/>
      <c r="Z10" s="720"/>
      <c r="AA10" s="723"/>
      <c r="AB10" s="1165"/>
      <c r="AC10" s="40" t="s">
        <v>899</v>
      </c>
      <c r="AD10" s="40" t="s">
        <v>54</v>
      </c>
      <c r="AE10" s="186">
        <f t="shared" si="0"/>
        <v>0.25</v>
      </c>
      <c r="AF10" s="366" t="s">
        <v>194</v>
      </c>
      <c r="AG10" s="186">
        <f t="shared" si="1"/>
        <v>0.15</v>
      </c>
      <c r="AH10" s="31">
        <f t="shared" si="2"/>
        <v>0.4</v>
      </c>
      <c r="AI10" s="453" t="s">
        <v>39</v>
      </c>
      <c r="AJ10" s="366" t="s">
        <v>567</v>
      </c>
      <c r="AK10" s="366">
        <f>+AL9*AH10</f>
        <v>0.12</v>
      </c>
      <c r="AL10" s="187">
        <f>+AL9-AK10</f>
        <v>0.18</v>
      </c>
      <c r="AM10" s="1167"/>
      <c r="AN10" s="1015"/>
      <c r="AO10" s="408">
        <v>2</v>
      </c>
      <c r="AP10" s="40" t="s">
        <v>1263</v>
      </c>
      <c r="AQ10" s="646" t="s">
        <v>1262</v>
      </c>
      <c r="AR10" s="658">
        <v>45292</v>
      </c>
      <c r="AS10" s="658">
        <v>45657</v>
      </c>
      <c r="AT10" s="660" t="s">
        <v>1261</v>
      </c>
      <c r="AU10" s="34">
        <v>45351</v>
      </c>
      <c r="AV10" s="34"/>
      <c r="AW10" s="34"/>
      <c r="AX10" s="34"/>
      <c r="AY10" s="34"/>
      <c r="AZ10" s="34">
        <v>45412</v>
      </c>
      <c r="BA10" s="34"/>
      <c r="BB10" s="34"/>
      <c r="BC10" s="34"/>
      <c r="BD10" s="34"/>
      <c r="BE10" s="34">
        <v>45473</v>
      </c>
      <c r="BF10" s="34"/>
      <c r="BG10" s="34"/>
      <c r="BH10" s="34"/>
      <c r="BI10" s="34"/>
      <c r="BJ10" s="34">
        <v>45535</v>
      </c>
      <c r="BK10" s="34"/>
      <c r="BL10" s="34"/>
      <c r="BM10" s="34"/>
      <c r="BN10" s="34"/>
      <c r="BO10" s="34">
        <v>45596</v>
      </c>
      <c r="BP10" s="34"/>
      <c r="BQ10" s="34"/>
      <c r="BR10" s="34"/>
      <c r="BS10" s="34"/>
      <c r="BT10" s="34">
        <v>45657</v>
      </c>
      <c r="BU10" s="34"/>
      <c r="BV10" s="34"/>
      <c r="BW10" s="34"/>
      <c r="BX10" s="34"/>
    </row>
    <row r="11" spans="1:76" ht="162.75" customHeight="1" thickBot="1" x14ac:dyDescent="0.3">
      <c r="A11" s="388" t="s">
        <v>196</v>
      </c>
      <c r="B11" s="385" t="s">
        <v>71</v>
      </c>
      <c r="C11" s="385" t="s">
        <v>89</v>
      </c>
      <c r="D11" s="385" t="s">
        <v>76</v>
      </c>
      <c r="E11" s="651" t="s">
        <v>93</v>
      </c>
      <c r="F11" s="650" t="s">
        <v>693</v>
      </c>
      <c r="G11" s="651" t="s">
        <v>1088</v>
      </c>
      <c r="H11" s="651" t="s">
        <v>1067</v>
      </c>
      <c r="I11" s="650" t="s">
        <v>694</v>
      </c>
      <c r="J11" s="385" t="s">
        <v>32</v>
      </c>
      <c r="K11" s="385">
        <v>1</v>
      </c>
      <c r="L11" s="387">
        <f>IF(J11="Diaria",+(K11/360),IF(J11="Mensual",+(K11/12),IF(J11="Bimestral",+(K11/6),IF(J11="Trimestral",+(K11/4),IF(J11="Semestral",+(K11/2),IF(J11="Anual",+(K11/1),""))))))</f>
        <v>2.7777777777777779E-3</v>
      </c>
      <c r="M11" s="385" t="s">
        <v>70</v>
      </c>
      <c r="N11" s="385">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v>
      </c>
      <c r="O11" s="385" t="s">
        <v>30</v>
      </c>
      <c r="P11" s="385">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0.2</v>
      </c>
      <c r="Q11" s="385" t="s">
        <v>70</v>
      </c>
      <c r="R11" s="385">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384" t="s">
        <v>57</v>
      </c>
      <c r="T11" s="384" t="s">
        <v>43</v>
      </c>
      <c r="U11" s="384">
        <f>+MAX(N11,P11,R11)</f>
        <v>0.2</v>
      </c>
      <c r="V11" s="395" t="str">
        <f>IF(L11&lt;=20%,"Muy baja",IF(L11&lt;=40%,"Baja",IF(L11&lt;=60%,"Media",IF(L11&lt;=80%,"Alta",IF(L11&lt;=100%,"Muy alta",IF(L11&gt;=100%,"Muy alta",""))))))</f>
        <v>Muy baja</v>
      </c>
      <c r="W11" s="396">
        <f>+IFERROR(VLOOKUP(V11,[17]Fórmula!$F$1:$G$6,2,FALSE),"")</f>
        <v>0.2</v>
      </c>
      <c r="X11" s="395" t="str">
        <f>IF(U11=20%,"Leve",IF(U11=40%,"Menor",IF(U11=60%,"Moderado",IF(U11=80%,"Mayor",IF(U11=100%,"Catastrófico","")))))</f>
        <v>Leve</v>
      </c>
      <c r="Y11" s="395" t="s">
        <v>20</v>
      </c>
      <c r="Z11" s="396" t="s">
        <v>147</v>
      </c>
      <c r="AA11" s="393" t="s">
        <v>147</v>
      </c>
      <c r="AB11" s="655" t="s">
        <v>1260</v>
      </c>
      <c r="AC11" s="74" t="s">
        <v>1259</v>
      </c>
      <c r="AD11" s="75" t="s">
        <v>54</v>
      </c>
      <c r="AE11" s="284">
        <f t="shared" si="0"/>
        <v>0.25</v>
      </c>
      <c r="AF11" s="76" t="s">
        <v>194</v>
      </c>
      <c r="AG11" s="284">
        <f t="shared" si="1"/>
        <v>0.15</v>
      </c>
      <c r="AH11" s="284">
        <f t="shared" si="2"/>
        <v>0.4</v>
      </c>
      <c r="AI11" s="385" t="s">
        <v>39</v>
      </c>
      <c r="AJ11" s="167" t="s">
        <v>282</v>
      </c>
      <c r="AK11" s="334" t="s">
        <v>70</v>
      </c>
      <c r="AL11" s="474">
        <v>0.15</v>
      </c>
      <c r="AM11" s="474" t="s">
        <v>147</v>
      </c>
      <c r="AN11" s="563" t="s">
        <v>56</v>
      </c>
      <c r="AO11" s="562">
        <v>1</v>
      </c>
      <c r="AP11" s="366" t="s">
        <v>1258</v>
      </c>
      <c r="AQ11" s="267" t="s">
        <v>1257</v>
      </c>
      <c r="AR11" s="658">
        <v>45292</v>
      </c>
      <c r="AS11" s="658">
        <v>45657</v>
      </c>
      <c r="AT11" s="416" t="s">
        <v>1070</v>
      </c>
      <c r="AU11" s="34">
        <v>45351</v>
      </c>
      <c r="AV11" s="34"/>
      <c r="AW11" s="34"/>
      <c r="AX11" s="34"/>
      <c r="AY11" s="34"/>
      <c r="AZ11" s="34">
        <v>45412</v>
      </c>
      <c r="BA11" s="34"/>
      <c r="BB11" s="34"/>
      <c r="BC11" s="34"/>
      <c r="BD11" s="34"/>
      <c r="BE11" s="34">
        <v>45473</v>
      </c>
      <c r="BF11" s="34"/>
      <c r="BG11" s="34"/>
      <c r="BH11" s="34"/>
      <c r="BI11" s="34"/>
      <c r="BJ11" s="34">
        <v>45535</v>
      </c>
      <c r="BK11" s="34"/>
      <c r="BL11" s="34"/>
      <c r="BM11" s="34"/>
      <c r="BN11" s="34"/>
      <c r="BO11" s="34">
        <v>45596</v>
      </c>
      <c r="BP11" s="34"/>
      <c r="BQ11" s="34"/>
      <c r="BR11" s="34"/>
      <c r="BS11" s="34"/>
      <c r="BT11" s="34">
        <v>45657</v>
      </c>
      <c r="BU11" s="34"/>
      <c r="BV11" s="34"/>
      <c r="BW11" s="34"/>
      <c r="BX11" s="34"/>
    </row>
    <row r="12" spans="1:76" ht="376.5" customHeight="1" thickBot="1" x14ac:dyDescent="0.3">
      <c r="A12" s="332" t="s">
        <v>196</v>
      </c>
      <c r="B12" s="385" t="s">
        <v>71</v>
      </c>
      <c r="C12" s="311" t="s">
        <v>89</v>
      </c>
      <c r="D12" s="311" t="s">
        <v>76</v>
      </c>
      <c r="E12" s="281" t="s">
        <v>34</v>
      </c>
      <c r="F12" s="280" t="s">
        <v>551</v>
      </c>
      <c r="G12" s="647" t="s">
        <v>1086</v>
      </c>
      <c r="H12" s="647" t="s">
        <v>552</v>
      </c>
      <c r="I12" s="280" t="s">
        <v>553</v>
      </c>
      <c r="J12" s="311" t="s">
        <v>63</v>
      </c>
      <c r="K12" s="311">
        <v>1</v>
      </c>
      <c r="L12" s="314">
        <v>2.7777777777777779E-3</v>
      </c>
      <c r="M12" s="311" t="s">
        <v>29</v>
      </c>
      <c r="N12" s="311">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311" t="s">
        <v>61</v>
      </c>
      <c r="P12" s="311">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0.6</v>
      </c>
      <c r="Q12" s="311" t="s">
        <v>70</v>
      </c>
      <c r="R12" s="311">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307" t="s">
        <v>57</v>
      </c>
      <c r="T12" s="307" t="s">
        <v>43</v>
      </c>
      <c r="U12" s="307">
        <f>+MAX(N12,P12,R12)</f>
        <v>0.6</v>
      </c>
      <c r="V12" s="318" t="str">
        <f>IF(L12&lt;=20%,"Muy baja",IF(L12&lt;=40%,"Baja",IF(L12&lt;=60%,"Media",IF(L12&lt;=80%,"Alta",IF(L12&lt;=100%,"Muy alta",IF(L12&gt;=100%,"Muy alta",""))))))</f>
        <v>Muy baja</v>
      </c>
      <c r="W12" s="300">
        <f>+IFERROR(VLOOKUP(V12,[17]Fórmula!$F$1:$G$6,2,FALSE),"")</f>
        <v>0.2</v>
      </c>
      <c r="X12" s="309" t="str">
        <f>IF(U12=20%,"Leve",IF(U12=40%,"Menor",IF(U12=60%,"Moderado",IF(U12=80%,"Mayor",IF(U12=100%,"Catastrófico","")))))</f>
        <v>Moderado</v>
      </c>
      <c r="Y12" s="327" t="s">
        <v>53</v>
      </c>
      <c r="Z12" s="304" t="str">
        <f>+IFERROR(VLOOKUP(V12&amp;X12,[17]Fórmula!$C$2:$D$26,2,FALSE),"")</f>
        <v>Moderado</v>
      </c>
      <c r="AA12" s="327" t="s">
        <v>53</v>
      </c>
      <c r="AB12" s="656" t="s">
        <v>554</v>
      </c>
      <c r="AC12" s="657" t="s">
        <v>1346</v>
      </c>
      <c r="AD12" s="50" t="s">
        <v>54</v>
      </c>
      <c r="AE12" s="284">
        <f t="shared" si="0"/>
        <v>0.25</v>
      </c>
      <c r="AF12" s="76" t="s">
        <v>194</v>
      </c>
      <c r="AG12" s="284">
        <f t="shared" si="1"/>
        <v>0.15</v>
      </c>
      <c r="AH12" s="284">
        <f t="shared" si="2"/>
        <v>0.4</v>
      </c>
      <c r="AI12" s="334" t="s">
        <v>23</v>
      </c>
      <c r="AJ12" s="280" t="s">
        <v>555</v>
      </c>
      <c r="AK12" s="311" t="s">
        <v>23</v>
      </c>
      <c r="AL12" s="412">
        <v>0.3</v>
      </c>
      <c r="AM12" s="486" t="s">
        <v>53</v>
      </c>
      <c r="AN12" s="563" t="s">
        <v>56</v>
      </c>
      <c r="AO12" s="562">
        <v>1</v>
      </c>
      <c r="AP12" s="661" t="s">
        <v>1302</v>
      </c>
      <c r="AQ12" s="267" t="s">
        <v>898</v>
      </c>
      <c r="AR12" s="658">
        <v>45292</v>
      </c>
      <c r="AS12" s="658">
        <v>45657</v>
      </c>
      <c r="AT12" s="660" t="s">
        <v>1299</v>
      </c>
      <c r="AU12" s="34">
        <v>45351</v>
      </c>
      <c r="AV12" s="34"/>
      <c r="AW12" s="34"/>
      <c r="AX12" s="34"/>
      <c r="AY12" s="34"/>
      <c r="AZ12" s="34">
        <v>45412</v>
      </c>
      <c r="BA12" s="34"/>
      <c r="BB12" s="34"/>
      <c r="BC12" s="34"/>
      <c r="BD12" s="34"/>
      <c r="BE12" s="34">
        <v>45473</v>
      </c>
      <c r="BF12" s="34"/>
      <c r="BG12" s="34"/>
      <c r="BH12" s="34"/>
      <c r="BI12" s="34"/>
      <c r="BJ12" s="34">
        <v>45535</v>
      </c>
      <c r="BK12" s="34"/>
      <c r="BL12" s="34"/>
      <c r="BM12" s="34"/>
      <c r="BN12" s="34"/>
      <c r="BO12" s="34">
        <v>45596</v>
      </c>
      <c r="BP12" s="34"/>
      <c r="BQ12" s="34"/>
      <c r="BR12" s="34"/>
      <c r="BS12" s="34"/>
      <c r="BT12" s="34">
        <v>45657</v>
      </c>
      <c r="BU12" s="34"/>
      <c r="BV12" s="34"/>
      <c r="BW12" s="34"/>
      <c r="BX12" s="34"/>
    </row>
    <row r="13" spans="1:76" ht="187.9" customHeight="1" thickBot="1" x14ac:dyDescent="0.3">
      <c r="A13" s="784" t="s">
        <v>196</v>
      </c>
      <c r="B13" s="787" t="s">
        <v>71</v>
      </c>
      <c r="C13" s="787" t="s">
        <v>1232</v>
      </c>
      <c r="D13" s="787" t="s">
        <v>1147</v>
      </c>
      <c r="E13" s="743" t="s">
        <v>93</v>
      </c>
      <c r="F13" s="280" t="s">
        <v>1256</v>
      </c>
      <c r="G13" s="1153" t="s">
        <v>1244</v>
      </c>
      <c r="H13" s="1154" t="s">
        <v>1341</v>
      </c>
      <c r="I13" s="1155" t="s">
        <v>1255</v>
      </c>
      <c r="J13" s="787" t="s">
        <v>63</v>
      </c>
      <c r="K13" s="787">
        <v>1</v>
      </c>
      <c r="L13" s="844">
        <f>IF(J13="Diaria",+(K13/360),IF(J13="Mensual",+(K13/12),IF(J13="Bimestral",+(K13/6),IF(J13="Trimestral",+(K13/4),IF(J13="Semestral",+(K13/2),IF(J13="Anual",+(K13/1),""))))))</f>
        <v>8.3333333333333329E-2</v>
      </c>
      <c r="M13" s="787" t="s">
        <v>70</v>
      </c>
      <c r="N13" s="311">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v>
      </c>
      <c r="O13" s="1157" t="s">
        <v>61</v>
      </c>
      <c r="P13" s="311">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0.6</v>
      </c>
      <c r="Q13" s="787" t="s">
        <v>70</v>
      </c>
      <c r="R13" s="311">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800" t="s">
        <v>69</v>
      </c>
      <c r="T13" s="800" t="s">
        <v>27</v>
      </c>
      <c r="U13" s="307">
        <f>+MAX(N13,P13,R13)</f>
        <v>0.6</v>
      </c>
      <c r="V13" s="839" t="str">
        <f>IF(L13&lt;=20%,"Muy baja",IF(L13&lt;=40%,"Baja",IF(L13&lt;=60%,"Media",IF(L13&lt;=80%,"Alta",IF(L13&lt;=100%,"Muy alta",IF(L13&gt;=100%,"Muy alta",""))))))</f>
        <v>Muy baja</v>
      </c>
      <c r="W13" s="519">
        <f>+IFERROR(VLOOKUP(V13,[4]Fórmula!$F$1:$G$6,2,FALSE),"")</f>
        <v>0.2</v>
      </c>
      <c r="X13" s="839" t="str">
        <f>IF(U13=20%,"Leve",IF(U13=40%,"Menor",IF(U13=60%,"Moderado",IF(U13=80%,"Mayor",IF(U13=100%,"Catastrófico","")))))</f>
        <v>Moderado</v>
      </c>
      <c r="Y13" s="519">
        <f>+IFERROR(VLOOKUP(X13,[4]Fórmula!$H$1:$I$6,2,FALSE),"")</f>
        <v>0.6</v>
      </c>
      <c r="Z13" s="841" t="str">
        <f>+IFERROR(VLOOKUP(V13&amp;X13,[4]Fórmula!$C$2:$D$26,2,FALSE),"")</f>
        <v>Moderado</v>
      </c>
      <c r="AA13" s="519">
        <f>IF(Z13="Bajo",25%,IF(Z13="Moderado",50%,IF(Z13="Alto",75%,IF(Z13="Extremo",100%,""))))</f>
        <v>0.5</v>
      </c>
      <c r="AB13" s="1159" t="s">
        <v>1254</v>
      </c>
      <c r="AC13" s="654" t="s">
        <v>1178</v>
      </c>
      <c r="AD13" s="50" t="s">
        <v>54</v>
      </c>
      <c r="AE13" s="521">
        <f t="shared" si="0"/>
        <v>0.25</v>
      </c>
      <c r="AF13" s="334" t="s">
        <v>194</v>
      </c>
      <c r="AG13" s="521">
        <f t="shared" si="1"/>
        <v>0.15</v>
      </c>
      <c r="AH13" s="521">
        <f t="shared" si="2"/>
        <v>0.4</v>
      </c>
      <c r="AI13" s="524" t="s">
        <v>195</v>
      </c>
      <c r="AJ13" s="280" t="s">
        <v>1253</v>
      </c>
      <c r="AK13" s="524" t="s">
        <v>1252</v>
      </c>
      <c r="AL13" s="23"/>
      <c r="AM13" s="793" t="str">
        <f>+IF(B13="Corrupción","Moderado",IF(AL13&lt;=25%,"Bajo",IF(AL13&lt;=50%,"Moderado",IF(AL13&lt;=75%,"Alto",IF(AL13&gt;75%,"Extremo","")))))</f>
        <v>Bajo</v>
      </c>
      <c r="AN13" s="795" t="s">
        <v>56</v>
      </c>
      <c r="AO13" s="88"/>
      <c r="AP13" s="662" t="s">
        <v>1251</v>
      </c>
      <c r="AQ13" s="645" t="s">
        <v>1250</v>
      </c>
      <c r="AR13" s="658">
        <v>45292</v>
      </c>
      <c r="AS13" s="658">
        <v>45657</v>
      </c>
      <c r="AT13" s="295" t="s">
        <v>1249</v>
      </c>
      <c r="AU13" s="34">
        <v>45351</v>
      </c>
      <c r="AV13" s="34"/>
      <c r="AW13" s="34"/>
      <c r="AX13" s="34"/>
      <c r="AY13" s="34"/>
      <c r="AZ13" s="34">
        <v>45412</v>
      </c>
      <c r="BA13" s="34"/>
      <c r="BB13" s="34"/>
      <c r="BC13" s="34"/>
      <c r="BD13" s="34"/>
      <c r="BE13" s="34">
        <v>45473</v>
      </c>
      <c r="BF13" s="34"/>
      <c r="BG13" s="34"/>
      <c r="BH13" s="34"/>
      <c r="BI13" s="34"/>
      <c r="BJ13" s="34">
        <v>45535</v>
      </c>
      <c r="BK13" s="34"/>
      <c r="BL13" s="34"/>
      <c r="BM13" s="34"/>
      <c r="BN13" s="34"/>
      <c r="BO13" s="34">
        <v>45596</v>
      </c>
      <c r="BP13" s="34"/>
      <c r="BQ13" s="34"/>
      <c r="BR13" s="34"/>
      <c r="BS13" s="34"/>
      <c r="BT13" s="34">
        <v>45657</v>
      </c>
      <c r="BU13" s="34"/>
      <c r="BV13" s="34"/>
      <c r="BW13" s="34"/>
      <c r="BX13" s="34"/>
    </row>
    <row r="14" spans="1:76" ht="249.6" customHeight="1" thickBot="1" x14ac:dyDescent="0.3">
      <c r="A14" s="786"/>
      <c r="B14" s="789"/>
      <c r="C14" s="789"/>
      <c r="D14" s="789"/>
      <c r="E14" s="743"/>
      <c r="F14" s="280" t="s">
        <v>1342</v>
      </c>
      <c r="G14" s="1153"/>
      <c r="H14" s="1154"/>
      <c r="I14" s="1156"/>
      <c r="J14" s="789"/>
      <c r="K14" s="789"/>
      <c r="L14" s="845"/>
      <c r="M14" s="789"/>
      <c r="N14" s="311" t="str">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
      </c>
      <c r="O14" s="1158"/>
      <c r="P14" s="311" t="str">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
      </c>
      <c r="Q14" s="789"/>
      <c r="R14" s="311" t="str">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
      </c>
      <c r="S14" s="802"/>
      <c r="T14" s="802"/>
      <c r="U14" s="307">
        <f>+MAX(N14,P14,R14)</f>
        <v>0</v>
      </c>
      <c r="V14" s="840"/>
      <c r="W14" s="519" t="str">
        <f>+IFERROR(VLOOKUP(V14,[4]Fórmula!$F$1:$G$6,2,FALSE),"")</f>
        <v/>
      </c>
      <c r="X14" s="840"/>
      <c r="Y14" s="519" t="str">
        <f>+IFERROR(VLOOKUP(X14,[4]Fórmula!$H$1:$I$6,2,FALSE),"")</f>
        <v/>
      </c>
      <c r="Z14" s="842"/>
      <c r="AA14" s="519">
        <f>IF(Z13="Bajo",25%,IF(Z13="Moderado",50%,IF(Z13="Alto",75%,IF(Z13="Extremo",100%,""))))</f>
        <v>0.5</v>
      </c>
      <c r="AB14" s="1160"/>
      <c r="AC14" s="654" t="s">
        <v>1347</v>
      </c>
      <c r="AD14" s="50" t="s">
        <v>37</v>
      </c>
      <c r="AE14" s="521">
        <f t="shared" si="0"/>
        <v>0.15</v>
      </c>
      <c r="AF14" s="334" t="s">
        <v>194</v>
      </c>
      <c r="AG14" s="521">
        <f t="shared" si="1"/>
        <v>0.15</v>
      </c>
      <c r="AH14" s="521">
        <f t="shared" si="2"/>
        <v>0.3</v>
      </c>
      <c r="AI14" s="524" t="s">
        <v>195</v>
      </c>
      <c r="AJ14" s="366" t="s">
        <v>1248</v>
      </c>
      <c r="AK14" s="527" t="s">
        <v>1179</v>
      </c>
      <c r="AL14" s="23"/>
      <c r="AM14" s="768"/>
      <c r="AN14" s="843"/>
      <c r="AO14" s="88"/>
      <c r="AP14" s="662" t="s">
        <v>1356</v>
      </c>
      <c r="AQ14" s="416" t="s">
        <v>881</v>
      </c>
      <c r="AR14" s="658">
        <v>45292</v>
      </c>
      <c r="AS14" s="658">
        <v>45657</v>
      </c>
      <c r="AT14" s="295" t="s">
        <v>1247</v>
      </c>
      <c r="AU14" s="34">
        <v>45351</v>
      </c>
      <c r="AV14" s="34"/>
      <c r="AW14" s="34"/>
      <c r="AX14" s="34"/>
      <c r="AY14" s="34"/>
      <c r="AZ14" s="34">
        <v>45412</v>
      </c>
      <c r="BA14" s="34"/>
      <c r="BB14" s="34"/>
      <c r="BC14" s="34"/>
      <c r="BD14" s="34"/>
      <c r="BE14" s="34">
        <v>45473</v>
      </c>
      <c r="BF14" s="34"/>
      <c r="BG14" s="34"/>
      <c r="BH14" s="34"/>
      <c r="BI14" s="34"/>
      <c r="BJ14" s="34">
        <v>45535</v>
      </c>
      <c r="BK14" s="34"/>
      <c r="BL14" s="34"/>
      <c r="BM14" s="34"/>
      <c r="BN14" s="34"/>
      <c r="BO14" s="34">
        <v>45596</v>
      </c>
      <c r="BP14" s="34"/>
      <c r="BQ14" s="34"/>
      <c r="BR14" s="34"/>
      <c r="BS14" s="34"/>
      <c r="BT14" s="34">
        <v>45657</v>
      </c>
      <c r="BU14" s="34"/>
      <c r="BV14" s="34"/>
      <c r="BW14" s="34"/>
      <c r="BX14" s="34"/>
    </row>
    <row r="15" spans="1:76" ht="35.1" customHeight="1" x14ac:dyDescent="0.25">
      <c r="E15" s="652"/>
      <c r="F15" s="653"/>
      <c r="G15" s="653"/>
      <c r="H15" s="653"/>
      <c r="I15" s="653"/>
      <c r="W15" s="20"/>
      <c r="Y15" s="20"/>
      <c r="AB15" s="653"/>
      <c r="AC15" s="653"/>
      <c r="AE15" s="20"/>
      <c r="AF15" s="20"/>
      <c r="AG15" s="20"/>
      <c r="AH15" s="20"/>
      <c r="AJ15" s="653"/>
      <c r="AL15" s="23"/>
    </row>
    <row r="16" spans="1:76" ht="35.1" customHeight="1" x14ac:dyDescent="0.25">
      <c r="W16" s="20"/>
      <c r="Y16" s="20"/>
      <c r="AE16" s="20"/>
      <c r="AF16" s="20"/>
      <c r="AG16" s="20"/>
      <c r="AH16" s="20"/>
      <c r="AL16" s="23"/>
    </row>
    <row r="17" spans="23:38" ht="35.1" customHeight="1" x14ac:dyDescent="0.25">
      <c r="W17" s="20"/>
      <c r="Y17" s="20"/>
      <c r="AE17" s="20"/>
      <c r="AF17" s="20"/>
      <c r="AG17" s="20"/>
      <c r="AH17" s="20"/>
      <c r="AL17" s="23"/>
    </row>
    <row r="18" spans="23:38" ht="35.1" customHeight="1" x14ac:dyDescent="0.25">
      <c r="W18" s="20"/>
      <c r="Y18" s="20"/>
      <c r="AE18" s="20"/>
      <c r="AF18" s="20"/>
      <c r="AG18" s="20"/>
      <c r="AH18" s="20"/>
      <c r="AL18" s="23"/>
    </row>
    <row r="19" spans="23:38" ht="35.1" customHeight="1" x14ac:dyDescent="0.25">
      <c r="W19" s="20"/>
      <c r="Y19" s="20"/>
      <c r="AE19" s="20"/>
      <c r="AF19" s="20"/>
      <c r="AG19" s="20"/>
      <c r="AH19" s="20"/>
      <c r="AL19" s="23"/>
    </row>
    <row r="20" spans="23:38" ht="35.1" customHeight="1" x14ac:dyDescent="0.25">
      <c r="W20" s="20"/>
      <c r="Y20" s="20"/>
      <c r="AE20" s="20"/>
      <c r="AF20" s="20"/>
      <c r="AG20" s="20"/>
      <c r="AH20" s="20"/>
      <c r="AL20" s="23"/>
    </row>
    <row r="21" spans="23:38" ht="35.1" customHeight="1" x14ac:dyDescent="0.25">
      <c r="W21" s="20"/>
      <c r="Y21" s="20"/>
      <c r="AE21" s="20"/>
      <c r="AF21" s="20"/>
      <c r="AG21" s="20"/>
      <c r="AH21" s="20"/>
      <c r="AL21" s="23"/>
    </row>
    <row r="22" spans="23:38" ht="35.1" customHeight="1" x14ac:dyDescent="0.25">
      <c r="W22" s="20"/>
      <c r="Y22" s="20"/>
      <c r="AE22" s="20"/>
      <c r="AF22" s="20"/>
      <c r="AG22" s="20"/>
      <c r="AH22" s="20"/>
      <c r="AL22" s="23"/>
    </row>
    <row r="23" spans="23:38" ht="35.1" customHeight="1" x14ac:dyDescent="0.25">
      <c r="W23" s="20"/>
      <c r="Y23" s="20"/>
      <c r="AE23" s="20"/>
      <c r="AF23" s="20"/>
      <c r="AG23" s="20"/>
      <c r="AH23" s="20"/>
      <c r="AL23" s="23"/>
    </row>
    <row r="24" spans="23:38" ht="35.1" customHeight="1" x14ac:dyDescent="0.25">
      <c r="W24" s="20"/>
      <c r="Y24" s="20"/>
      <c r="AE24" s="20"/>
      <c r="AF24" s="20"/>
      <c r="AG24" s="20"/>
      <c r="AH24" s="20"/>
      <c r="AL24" s="23"/>
    </row>
    <row r="25" spans="23:38" ht="35.1" customHeight="1" x14ac:dyDescent="0.25">
      <c r="W25" s="20"/>
      <c r="Y25" s="20"/>
      <c r="AE25" s="20"/>
      <c r="AF25" s="20"/>
      <c r="AG25" s="20"/>
      <c r="AH25" s="20"/>
      <c r="AL25" s="23"/>
    </row>
    <row r="26" spans="23:38" ht="35.1" customHeight="1" x14ac:dyDescent="0.25">
      <c r="W26" s="20"/>
      <c r="Y26" s="20"/>
      <c r="AE26" s="20"/>
      <c r="AF26" s="20"/>
      <c r="AG26" s="20"/>
      <c r="AH26" s="20"/>
      <c r="AL26" s="23"/>
    </row>
    <row r="27" spans="23:38" ht="35.1" customHeight="1" x14ac:dyDescent="0.25">
      <c r="W27" s="20"/>
      <c r="Y27" s="20"/>
      <c r="AE27" s="20"/>
      <c r="AF27" s="20"/>
      <c r="AG27" s="20"/>
      <c r="AH27" s="20"/>
      <c r="AL27" s="23"/>
    </row>
    <row r="28" spans="23:38" ht="35.1" customHeight="1" x14ac:dyDescent="0.25">
      <c r="W28" s="20"/>
      <c r="Y28" s="20"/>
      <c r="AE28" s="20"/>
      <c r="AF28" s="20"/>
      <c r="AG28" s="20"/>
      <c r="AH28" s="20"/>
      <c r="AL28" s="23"/>
    </row>
    <row r="29" spans="23:38" ht="35.1" customHeight="1" x14ac:dyDescent="0.25">
      <c r="W29" s="20"/>
      <c r="Y29" s="20"/>
      <c r="AE29" s="20"/>
      <c r="AF29" s="20"/>
      <c r="AG29" s="20"/>
      <c r="AH29" s="20"/>
      <c r="AL29" s="23"/>
    </row>
    <row r="30" spans="23:38" ht="35.1" customHeight="1" x14ac:dyDescent="0.25">
      <c r="W30" s="20"/>
      <c r="Y30" s="20"/>
      <c r="AE30" s="20"/>
      <c r="AF30" s="20"/>
      <c r="AG30" s="20"/>
      <c r="AH30" s="20"/>
      <c r="AL30" s="23"/>
    </row>
    <row r="31" spans="23:38" ht="35.1" customHeight="1" x14ac:dyDescent="0.25">
      <c r="W31" s="20"/>
      <c r="Y31" s="20"/>
      <c r="AE31" s="20"/>
      <c r="AF31" s="20"/>
      <c r="AG31" s="20"/>
      <c r="AH31" s="20"/>
      <c r="AL31" s="23"/>
    </row>
    <row r="32" spans="23:38" ht="35.1" customHeight="1" x14ac:dyDescent="0.25">
      <c r="W32" s="20"/>
      <c r="Y32" s="20"/>
      <c r="AE32" s="20"/>
      <c r="AF32" s="20"/>
      <c r="AG32" s="20"/>
      <c r="AH32" s="20"/>
      <c r="AL32" s="23"/>
    </row>
    <row r="33" spans="23:38" ht="35.1" customHeight="1" x14ac:dyDescent="0.25">
      <c r="W33" s="20"/>
      <c r="Y33" s="20"/>
      <c r="AE33" s="20"/>
      <c r="AF33" s="20"/>
      <c r="AG33" s="20"/>
      <c r="AH33" s="20"/>
      <c r="AL33" s="23"/>
    </row>
    <row r="34" spans="23:38" ht="35.1" customHeight="1" x14ac:dyDescent="0.25">
      <c r="W34" s="20"/>
      <c r="Y34" s="20"/>
      <c r="AE34" s="20"/>
      <c r="AF34" s="20"/>
      <c r="AG34" s="20"/>
      <c r="AH34" s="20"/>
      <c r="AL34" s="23"/>
    </row>
    <row r="35" spans="23:38" ht="35.1" customHeight="1" x14ac:dyDescent="0.25">
      <c r="W35" s="20"/>
      <c r="Y35" s="20"/>
      <c r="AE35" s="20"/>
      <c r="AF35" s="20"/>
      <c r="AG35" s="20"/>
      <c r="AH35" s="20"/>
      <c r="AL35" s="23"/>
    </row>
    <row r="36" spans="23:38" ht="35.1" customHeight="1" x14ac:dyDescent="0.25">
      <c r="W36" s="20"/>
      <c r="Y36" s="20"/>
      <c r="AE36" s="20"/>
      <c r="AF36" s="20"/>
      <c r="AG36" s="20"/>
      <c r="AH36" s="20"/>
      <c r="AL36" s="23"/>
    </row>
    <row r="37" spans="23:38" ht="35.1" customHeight="1" x14ac:dyDescent="0.25">
      <c r="W37" s="20"/>
      <c r="Y37" s="20"/>
      <c r="AE37" s="20"/>
      <c r="AF37" s="20"/>
      <c r="AG37" s="20"/>
      <c r="AH37" s="20"/>
      <c r="AL37" s="23"/>
    </row>
    <row r="38" spans="23:38" ht="35.1" customHeight="1" x14ac:dyDescent="0.25">
      <c r="W38" s="20"/>
      <c r="Y38" s="20"/>
      <c r="AE38" s="20"/>
      <c r="AF38" s="20"/>
      <c r="AG38" s="20"/>
      <c r="AH38" s="20"/>
      <c r="AL38" s="23"/>
    </row>
    <row r="39" spans="23:38" ht="35.1" customHeight="1" x14ac:dyDescent="0.25">
      <c r="W39" s="20"/>
      <c r="Y39" s="20"/>
      <c r="AE39" s="20"/>
      <c r="AF39" s="20"/>
      <c r="AG39" s="20"/>
      <c r="AH39" s="20"/>
      <c r="AL39" s="23"/>
    </row>
    <row r="40" spans="23:38" ht="35.1" customHeight="1" x14ac:dyDescent="0.25">
      <c r="W40" s="20"/>
      <c r="Y40" s="20"/>
      <c r="AE40" s="20"/>
      <c r="AF40" s="20"/>
      <c r="AG40" s="20"/>
      <c r="AH40" s="20"/>
      <c r="AL40" s="23"/>
    </row>
    <row r="41" spans="23:38" ht="35.1" customHeight="1" x14ac:dyDescent="0.25">
      <c r="W41" s="20"/>
      <c r="Y41" s="20"/>
      <c r="AE41" s="20"/>
      <c r="AF41" s="20"/>
      <c r="AG41" s="20"/>
      <c r="AH41" s="20"/>
      <c r="AL41" s="23"/>
    </row>
    <row r="42" spans="23:38" ht="35.1" customHeight="1" x14ac:dyDescent="0.25">
      <c r="W42" s="20"/>
      <c r="Y42" s="20"/>
      <c r="AE42" s="20"/>
      <c r="AF42" s="20"/>
      <c r="AG42" s="20"/>
      <c r="AH42" s="20"/>
      <c r="AL42" s="23"/>
    </row>
    <row r="43" spans="23:38" ht="35.1" customHeight="1" x14ac:dyDescent="0.25">
      <c r="W43" s="20"/>
      <c r="Y43" s="20"/>
      <c r="AE43" s="20"/>
      <c r="AF43" s="20"/>
      <c r="AG43" s="20"/>
      <c r="AH43" s="20"/>
      <c r="AL43" s="23"/>
    </row>
    <row r="44" spans="23:38" ht="35.1" customHeight="1" x14ac:dyDescent="0.25">
      <c r="W44" s="20"/>
      <c r="Y44" s="20"/>
      <c r="AE44" s="20"/>
      <c r="AF44" s="20"/>
      <c r="AG44" s="20"/>
      <c r="AH44" s="20"/>
      <c r="AL44" s="23"/>
    </row>
    <row r="45" spans="23:38" ht="35.1" customHeight="1" x14ac:dyDescent="0.25">
      <c r="W45" s="20"/>
      <c r="Y45" s="20"/>
      <c r="AE45" s="20"/>
      <c r="AF45" s="20"/>
      <c r="AG45" s="20"/>
      <c r="AH45" s="20"/>
      <c r="AL45" s="23"/>
    </row>
    <row r="46" spans="23:38" ht="35.1" customHeight="1" x14ac:dyDescent="0.25">
      <c r="W46" s="20"/>
      <c r="Y46" s="20"/>
      <c r="AE46" s="20"/>
      <c r="AF46" s="20"/>
      <c r="AG46" s="20"/>
      <c r="AH46" s="20"/>
      <c r="AL46" s="23"/>
    </row>
    <row r="47" spans="23:38" ht="35.1" customHeight="1" x14ac:dyDescent="0.25">
      <c r="W47" s="20"/>
      <c r="Y47" s="20"/>
      <c r="AE47" s="20"/>
      <c r="AF47" s="20"/>
      <c r="AG47" s="20"/>
      <c r="AH47" s="20"/>
      <c r="AL47" s="23"/>
    </row>
    <row r="48" spans="23:38" ht="35.1" customHeight="1" x14ac:dyDescent="0.25">
      <c r="W48" s="20"/>
      <c r="Y48" s="20"/>
      <c r="AE48" s="20"/>
      <c r="AF48" s="20"/>
      <c r="AG48" s="20"/>
      <c r="AH48" s="20"/>
      <c r="AL48" s="23"/>
    </row>
    <row r="49" spans="23:38" ht="35.1" customHeight="1" x14ac:dyDescent="0.25">
      <c r="W49" s="20"/>
      <c r="Y49" s="20"/>
      <c r="AE49" s="20"/>
      <c r="AF49" s="20"/>
      <c r="AG49" s="20"/>
      <c r="AH49" s="20"/>
      <c r="AL49" s="23"/>
    </row>
    <row r="50" spans="23:38" ht="35.1" customHeight="1" x14ac:dyDescent="0.25">
      <c r="W50" s="20"/>
      <c r="Y50" s="20"/>
      <c r="AE50" s="20"/>
      <c r="AF50" s="20"/>
      <c r="AG50" s="20"/>
      <c r="AH50" s="20"/>
      <c r="AL50" s="23"/>
    </row>
    <row r="51" spans="23:38" ht="35.1" customHeight="1" x14ac:dyDescent="0.25">
      <c r="W51" s="20"/>
      <c r="Y51" s="20"/>
      <c r="AE51" s="20"/>
      <c r="AF51" s="20"/>
      <c r="AG51" s="20"/>
      <c r="AH51" s="20"/>
      <c r="AL51" s="23"/>
    </row>
    <row r="52" spans="23:38" ht="35.1" customHeight="1" x14ac:dyDescent="0.25">
      <c r="W52" s="20"/>
      <c r="Y52" s="20"/>
      <c r="AE52" s="20"/>
      <c r="AF52" s="20"/>
      <c r="AG52" s="20"/>
      <c r="AH52" s="20"/>
      <c r="AL52" s="23"/>
    </row>
    <row r="53" spans="23:38" ht="35.1" customHeight="1" x14ac:dyDescent="0.25">
      <c r="W53" s="20"/>
      <c r="Y53" s="20"/>
      <c r="AE53" s="20"/>
      <c r="AF53" s="20"/>
      <c r="AG53" s="20"/>
      <c r="AH53" s="20"/>
      <c r="AL53" s="23"/>
    </row>
    <row r="54" spans="23:38" ht="35.1" customHeight="1" x14ac:dyDescent="0.25">
      <c r="W54" s="20"/>
      <c r="Y54" s="20"/>
      <c r="AE54" s="20"/>
      <c r="AF54" s="20"/>
      <c r="AG54" s="20"/>
      <c r="AH54" s="20"/>
      <c r="AL54" s="23"/>
    </row>
    <row r="55" spans="23:38" ht="35.1" customHeight="1" x14ac:dyDescent="0.25">
      <c r="W55" s="20"/>
      <c r="Y55" s="20"/>
      <c r="AE55" s="20"/>
      <c r="AF55" s="20"/>
      <c r="AG55" s="20"/>
      <c r="AH55" s="20"/>
      <c r="AL55" s="23"/>
    </row>
    <row r="56" spans="23:38" ht="35.1" customHeight="1" x14ac:dyDescent="0.25">
      <c r="W56" s="20"/>
      <c r="Y56" s="20"/>
      <c r="AE56" s="20"/>
      <c r="AF56" s="20"/>
      <c r="AG56" s="20"/>
      <c r="AH56" s="20"/>
      <c r="AL56" s="23"/>
    </row>
    <row r="57" spans="23:38" ht="35.1" customHeight="1" x14ac:dyDescent="0.25">
      <c r="W57" s="20"/>
      <c r="Y57" s="20"/>
      <c r="AE57" s="20"/>
      <c r="AF57" s="20"/>
      <c r="AG57" s="20"/>
      <c r="AH57" s="20"/>
      <c r="AL57" s="23"/>
    </row>
    <row r="58" spans="23:38" ht="35.1" customHeight="1" x14ac:dyDescent="0.25">
      <c r="W58" s="20"/>
      <c r="Y58" s="20"/>
      <c r="AE58" s="20"/>
      <c r="AF58" s="20"/>
      <c r="AG58" s="20"/>
      <c r="AH58" s="20"/>
      <c r="AL58" s="23"/>
    </row>
    <row r="59" spans="23:38" ht="35.1" customHeight="1" x14ac:dyDescent="0.25">
      <c r="W59" s="20"/>
      <c r="Y59" s="20"/>
      <c r="AE59" s="20"/>
      <c r="AF59" s="20"/>
      <c r="AG59" s="20"/>
      <c r="AH59" s="20"/>
      <c r="AL59" s="23"/>
    </row>
    <row r="60" spans="23:38" ht="35.1" customHeight="1" x14ac:dyDescent="0.25">
      <c r="W60" s="20"/>
      <c r="Y60" s="20"/>
      <c r="AE60" s="20"/>
      <c r="AF60" s="20"/>
      <c r="AG60" s="20"/>
      <c r="AH60" s="20"/>
      <c r="AL60" s="23"/>
    </row>
    <row r="61" spans="23:38" ht="35.1" customHeight="1" x14ac:dyDescent="0.25">
      <c r="W61" s="20"/>
      <c r="Y61" s="20"/>
      <c r="AE61" s="20"/>
      <c r="AF61" s="20"/>
      <c r="AG61" s="20"/>
      <c r="AH61" s="20"/>
      <c r="AL61" s="23"/>
    </row>
    <row r="62" spans="23:38" ht="35.1" customHeight="1" x14ac:dyDescent="0.25">
      <c r="W62" s="20"/>
      <c r="Y62" s="20"/>
      <c r="AE62" s="20"/>
      <c r="AF62" s="20"/>
      <c r="AG62" s="20"/>
      <c r="AH62" s="20"/>
      <c r="AL62" s="23"/>
    </row>
    <row r="63" spans="23:38" ht="35.1" customHeight="1" x14ac:dyDescent="0.25">
      <c r="W63" s="20"/>
      <c r="Y63" s="20"/>
      <c r="AE63" s="20"/>
      <c r="AF63" s="20"/>
      <c r="AG63" s="20"/>
      <c r="AH63" s="20"/>
      <c r="AL63" s="23"/>
    </row>
    <row r="64" spans="23:38" ht="35.1" customHeight="1" x14ac:dyDescent="0.25">
      <c r="W64" s="20"/>
      <c r="Y64" s="20"/>
      <c r="AE64" s="20"/>
      <c r="AF64" s="20"/>
      <c r="AG64" s="20"/>
      <c r="AH64" s="20"/>
      <c r="AL64" s="23"/>
    </row>
    <row r="65" spans="23:38" ht="35.1" customHeight="1" x14ac:dyDescent="0.25">
      <c r="W65" s="20"/>
      <c r="Y65" s="20"/>
      <c r="AE65" s="20"/>
      <c r="AF65" s="20"/>
      <c r="AG65" s="20"/>
      <c r="AH65" s="20"/>
      <c r="AL65" s="23"/>
    </row>
    <row r="66" spans="23:38" ht="35.1" customHeight="1" x14ac:dyDescent="0.25">
      <c r="W66" s="20"/>
      <c r="Y66" s="20"/>
      <c r="AE66" s="20"/>
      <c r="AF66" s="20"/>
      <c r="AG66" s="20"/>
      <c r="AH66" s="20"/>
      <c r="AL66" s="23"/>
    </row>
    <row r="67" spans="23:38" ht="35.1" customHeight="1" x14ac:dyDescent="0.25">
      <c r="W67" s="20"/>
      <c r="Y67" s="20"/>
      <c r="AE67" s="20"/>
      <c r="AF67" s="20"/>
      <c r="AG67" s="20"/>
      <c r="AH67" s="20"/>
      <c r="AL67" s="23"/>
    </row>
    <row r="68" spans="23:38" ht="35.1" customHeight="1" x14ac:dyDescent="0.25">
      <c r="W68" s="20"/>
      <c r="Y68" s="20"/>
      <c r="AE68" s="20"/>
      <c r="AF68" s="20"/>
      <c r="AG68" s="20"/>
      <c r="AH68" s="20"/>
      <c r="AL68" s="23"/>
    </row>
    <row r="69" spans="23:38" ht="35.1" customHeight="1" x14ac:dyDescent="0.25">
      <c r="W69" s="20"/>
      <c r="Y69" s="20"/>
      <c r="AE69" s="20"/>
      <c r="AF69" s="20"/>
      <c r="AG69" s="20"/>
      <c r="AH69" s="20"/>
      <c r="AL69" s="23"/>
    </row>
    <row r="70" spans="23:38" ht="35.1" customHeight="1" x14ac:dyDescent="0.25">
      <c r="W70" s="20"/>
      <c r="Y70" s="20"/>
      <c r="AE70" s="20"/>
      <c r="AF70" s="20"/>
      <c r="AG70" s="20"/>
      <c r="AH70" s="20"/>
      <c r="AL70" s="23"/>
    </row>
    <row r="71" spans="23:38" ht="35.1" customHeight="1" x14ac:dyDescent="0.25">
      <c r="W71" s="20"/>
      <c r="Y71" s="20"/>
      <c r="AE71" s="20"/>
      <c r="AF71" s="20"/>
      <c r="AG71" s="20"/>
      <c r="AH71" s="20"/>
      <c r="AL71" s="23"/>
    </row>
    <row r="72" spans="23:38" ht="35.1" customHeight="1" x14ac:dyDescent="0.25">
      <c r="W72" s="20"/>
      <c r="Y72" s="20"/>
      <c r="AE72" s="20"/>
      <c r="AF72" s="20"/>
      <c r="AG72" s="20"/>
      <c r="AH72" s="20"/>
      <c r="AL72" s="23"/>
    </row>
    <row r="73" spans="23:38" ht="35.1" customHeight="1" x14ac:dyDescent="0.25">
      <c r="W73" s="20"/>
      <c r="Y73" s="20"/>
      <c r="AE73" s="20"/>
      <c r="AF73" s="20"/>
      <c r="AG73" s="20"/>
      <c r="AH73" s="20"/>
      <c r="AL73" s="23"/>
    </row>
    <row r="74" spans="23:38" ht="35.1" customHeight="1" x14ac:dyDescent="0.25">
      <c r="W74" s="20"/>
      <c r="Y74" s="20"/>
      <c r="AE74" s="20"/>
      <c r="AF74" s="20"/>
      <c r="AG74" s="20"/>
      <c r="AH74" s="20"/>
      <c r="AL74" s="23"/>
    </row>
    <row r="75" spans="23:38" ht="35.1" customHeight="1" x14ac:dyDescent="0.25">
      <c r="W75" s="20"/>
      <c r="Y75" s="20"/>
      <c r="AE75" s="20"/>
      <c r="AF75" s="20"/>
      <c r="AG75" s="20"/>
      <c r="AH75" s="20"/>
      <c r="AL75" s="23"/>
    </row>
    <row r="76" spans="23:38" ht="35.1" customHeight="1" x14ac:dyDescent="0.25">
      <c r="W76" s="20"/>
      <c r="Y76" s="20"/>
      <c r="AE76" s="20"/>
      <c r="AF76" s="20"/>
      <c r="AG76" s="20"/>
      <c r="AH76" s="20"/>
      <c r="AL76" s="23"/>
    </row>
    <row r="77" spans="23:38" ht="35.1" customHeight="1" x14ac:dyDescent="0.25">
      <c r="W77" s="20"/>
      <c r="Y77" s="20"/>
      <c r="AE77" s="20"/>
      <c r="AF77" s="20"/>
      <c r="AG77" s="20"/>
      <c r="AH77" s="20"/>
      <c r="AL77" s="23"/>
    </row>
    <row r="78" spans="23:38" ht="35.1" customHeight="1" x14ac:dyDescent="0.25">
      <c r="W78" s="20"/>
      <c r="Y78" s="20"/>
      <c r="AE78" s="20"/>
      <c r="AF78" s="20"/>
      <c r="AG78" s="20"/>
      <c r="AH78" s="20"/>
      <c r="AL78" s="23"/>
    </row>
    <row r="79" spans="23:38" ht="35.1" customHeight="1" x14ac:dyDescent="0.25">
      <c r="W79" s="20"/>
      <c r="Y79" s="20"/>
      <c r="AE79" s="20"/>
      <c r="AF79" s="20"/>
      <c r="AG79" s="20"/>
      <c r="AH79" s="20"/>
      <c r="AL79" s="23"/>
    </row>
    <row r="80" spans="23:38" ht="35.1" customHeight="1" x14ac:dyDescent="0.25">
      <c r="W80" s="20"/>
      <c r="Y80" s="20"/>
      <c r="AE80" s="20"/>
      <c r="AF80" s="20"/>
      <c r="AG80" s="20"/>
      <c r="AH80" s="20"/>
      <c r="AL80" s="23"/>
    </row>
    <row r="81" spans="23:38" ht="35.1" customHeight="1" x14ac:dyDescent="0.25">
      <c r="W81" s="20"/>
      <c r="Y81" s="20"/>
      <c r="AE81" s="20"/>
      <c r="AF81" s="20"/>
      <c r="AG81" s="20"/>
      <c r="AH81" s="20"/>
      <c r="AL81" s="23"/>
    </row>
    <row r="82" spans="23:38" ht="35.1" customHeight="1" x14ac:dyDescent="0.25">
      <c r="W82" s="20"/>
      <c r="Y82" s="20"/>
      <c r="AE82" s="20"/>
      <c r="AF82" s="20"/>
      <c r="AG82" s="20"/>
      <c r="AH82" s="20"/>
      <c r="AL82" s="23"/>
    </row>
    <row r="83" spans="23:38" ht="35.1" customHeight="1" x14ac:dyDescent="0.25">
      <c r="W83" s="20"/>
      <c r="Y83" s="20"/>
      <c r="AE83" s="20"/>
      <c r="AF83" s="20"/>
      <c r="AG83" s="20"/>
      <c r="AH83" s="20"/>
      <c r="AL83" s="23"/>
    </row>
    <row r="84" spans="23:38" ht="35.1" customHeight="1" x14ac:dyDescent="0.25">
      <c r="W84" s="20"/>
      <c r="Y84" s="20"/>
      <c r="AE84" s="20"/>
      <c r="AF84" s="20"/>
      <c r="AG84" s="20"/>
      <c r="AH84" s="20"/>
      <c r="AL84" s="23"/>
    </row>
    <row r="85" spans="23:38" ht="35.1" customHeight="1" x14ac:dyDescent="0.25">
      <c r="W85" s="20"/>
      <c r="Y85" s="20"/>
      <c r="AE85" s="20"/>
      <c r="AF85" s="20"/>
      <c r="AG85" s="20"/>
      <c r="AH85" s="20"/>
      <c r="AL85" s="23"/>
    </row>
    <row r="86" spans="23:38" ht="35.1" customHeight="1" x14ac:dyDescent="0.25">
      <c r="W86" s="20"/>
      <c r="Y86" s="20"/>
      <c r="AE86" s="20"/>
      <c r="AF86" s="20"/>
      <c r="AG86" s="20"/>
      <c r="AH86" s="20"/>
      <c r="AL86" s="23"/>
    </row>
    <row r="87" spans="23:38" ht="35.1" customHeight="1" x14ac:dyDescent="0.25">
      <c r="W87" s="20"/>
      <c r="Y87" s="20"/>
      <c r="AE87" s="20"/>
      <c r="AF87" s="20"/>
      <c r="AG87" s="20"/>
      <c r="AH87" s="20"/>
      <c r="AL87" s="23"/>
    </row>
    <row r="88" spans="23:38" ht="35.1" customHeight="1" x14ac:dyDescent="0.25">
      <c r="W88" s="20"/>
      <c r="Y88" s="20"/>
      <c r="AE88" s="20"/>
      <c r="AF88" s="20"/>
      <c r="AG88" s="20"/>
      <c r="AH88" s="20"/>
      <c r="AL88" s="23"/>
    </row>
    <row r="89" spans="23:38" ht="35.1" customHeight="1" x14ac:dyDescent="0.25">
      <c r="W89" s="20"/>
      <c r="Y89" s="20"/>
      <c r="AE89" s="20"/>
      <c r="AF89" s="20"/>
      <c r="AG89" s="20"/>
      <c r="AH89" s="20"/>
      <c r="AL89" s="23"/>
    </row>
    <row r="90" spans="23:38" ht="35.1" customHeight="1" x14ac:dyDescent="0.25">
      <c r="W90" s="20"/>
      <c r="Y90" s="20"/>
      <c r="AE90" s="20"/>
      <c r="AF90" s="20"/>
      <c r="AG90" s="20"/>
      <c r="AH90" s="20"/>
      <c r="AL90" s="23"/>
    </row>
    <row r="91" spans="23:38" ht="35.1" customHeight="1" x14ac:dyDescent="0.25">
      <c r="W91" s="20"/>
      <c r="Y91" s="20"/>
      <c r="AE91" s="20"/>
      <c r="AF91" s="20"/>
      <c r="AG91" s="20"/>
      <c r="AH91" s="20"/>
      <c r="AL91" s="23"/>
    </row>
    <row r="92" spans="23:38" ht="35.1" customHeight="1" x14ac:dyDescent="0.25">
      <c r="W92" s="20"/>
      <c r="Y92" s="20"/>
      <c r="AE92" s="20"/>
      <c r="AF92" s="20"/>
      <c r="AG92" s="20"/>
      <c r="AH92" s="20"/>
      <c r="AL92" s="23"/>
    </row>
    <row r="93" spans="23:38" ht="35.1" customHeight="1" x14ac:dyDescent="0.25">
      <c r="W93" s="20"/>
      <c r="Y93" s="20"/>
      <c r="AE93" s="20"/>
      <c r="AF93" s="20"/>
      <c r="AG93" s="20"/>
      <c r="AH93" s="20"/>
      <c r="AL93" s="23"/>
    </row>
    <row r="94" spans="23:38" ht="35.1" customHeight="1" x14ac:dyDescent="0.25">
      <c r="W94" s="20"/>
      <c r="Y94" s="20"/>
      <c r="AE94" s="20"/>
      <c r="AF94" s="20"/>
      <c r="AG94" s="20"/>
      <c r="AH94" s="20"/>
      <c r="AL94" s="23"/>
    </row>
    <row r="95" spans="23:38" ht="35.1" customHeight="1" x14ac:dyDescent="0.25">
      <c r="W95" s="20"/>
      <c r="Y95" s="20"/>
      <c r="AE95" s="20"/>
      <c r="AF95" s="20"/>
      <c r="AG95" s="20"/>
      <c r="AH95" s="20"/>
      <c r="AL95" s="23"/>
    </row>
    <row r="96" spans="23:38" ht="35.1" customHeight="1" x14ac:dyDescent="0.25">
      <c r="W96" s="20"/>
      <c r="Y96" s="20"/>
      <c r="AE96" s="20"/>
      <c r="AF96" s="20"/>
      <c r="AG96" s="20"/>
      <c r="AH96" s="20"/>
      <c r="AL96" s="23"/>
    </row>
    <row r="97" spans="23:38" ht="35.1" customHeight="1" x14ac:dyDescent="0.25">
      <c r="W97" s="20"/>
      <c r="Y97" s="20"/>
      <c r="AE97" s="20"/>
      <c r="AF97" s="20"/>
      <c r="AG97" s="20"/>
      <c r="AH97" s="20"/>
      <c r="AL97" s="23"/>
    </row>
    <row r="98" spans="23:38" ht="35.1" customHeight="1" x14ac:dyDescent="0.25">
      <c r="W98" s="20"/>
      <c r="Y98" s="20"/>
      <c r="AE98" s="20"/>
      <c r="AF98" s="20"/>
      <c r="AG98" s="20"/>
      <c r="AH98" s="20"/>
      <c r="AL98" s="23"/>
    </row>
    <row r="99" spans="23:38" ht="35.1" customHeight="1" x14ac:dyDescent="0.25">
      <c r="W99" s="20"/>
      <c r="Y99" s="20"/>
      <c r="AE99" s="20"/>
      <c r="AF99" s="20"/>
      <c r="AG99" s="20"/>
      <c r="AH99" s="20"/>
      <c r="AL99" s="23"/>
    </row>
    <row r="100" spans="23:38" ht="35.1" customHeight="1" x14ac:dyDescent="0.25">
      <c r="W100" s="20"/>
      <c r="Y100" s="20"/>
      <c r="AE100" s="20"/>
      <c r="AF100" s="20"/>
      <c r="AG100" s="20"/>
      <c r="AH100" s="20"/>
      <c r="AL100" s="23"/>
    </row>
    <row r="101" spans="23:38" ht="35.1" customHeight="1" x14ac:dyDescent="0.25">
      <c r="W101" s="20"/>
      <c r="Y101" s="20"/>
      <c r="AE101" s="20"/>
      <c r="AF101" s="20"/>
      <c r="AG101" s="20"/>
      <c r="AH101" s="20"/>
      <c r="AL101" s="23"/>
    </row>
    <row r="102" spans="23:38" ht="35.1" customHeight="1" x14ac:dyDescent="0.25">
      <c r="W102" s="20"/>
      <c r="Y102" s="20"/>
      <c r="AE102" s="20"/>
      <c r="AF102" s="20"/>
      <c r="AG102" s="20"/>
      <c r="AH102" s="20"/>
      <c r="AL102" s="23"/>
    </row>
    <row r="103" spans="23:38" ht="35.1" customHeight="1" x14ac:dyDescent="0.25">
      <c r="W103" s="20"/>
      <c r="Y103" s="20"/>
      <c r="AE103" s="20"/>
      <c r="AF103" s="20"/>
      <c r="AG103" s="20"/>
      <c r="AH103" s="20"/>
      <c r="AL103" s="23"/>
    </row>
    <row r="104" spans="23:38" ht="35.1" customHeight="1" x14ac:dyDescent="0.25">
      <c r="W104" s="20"/>
      <c r="Y104" s="20"/>
      <c r="AE104" s="20"/>
      <c r="AF104" s="20"/>
      <c r="AG104" s="20"/>
      <c r="AH104" s="20"/>
      <c r="AL104" s="23"/>
    </row>
    <row r="105" spans="23:38" ht="35.1" customHeight="1" x14ac:dyDescent="0.25">
      <c r="W105" s="20"/>
      <c r="Y105" s="20"/>
      <c r="AE105" s="20"/>
      <c r="AF105" s="20"/>
      <c r="AG105" s="20"/>
      <c r="AH105" s="20"/>
      <c r="AL105" s="23"/>
    </row>
    <row r="106" spans="23:38" ht="35.1" customHeight="1" x14ac:dyDescent="0.25">
      <c r="W106" s="20"/>
      <c r="Y106" s="20"/>
      <c r="AE106" s="20"/>
      <c r="AF106" s="20"/>
      <c r="AG106" s="20"/>
      <c r="AH106" s="20"/>
      <c r="AL106" s="23"/>
    </row>
    <row r="107" spans="23:38" ht="35.1" customHeight="1" x14ac:dyDescent="0.25">
      <c r="W107" s="20"/>
      <c r="Y107" s="20"/>
      <c r="AE107" s="20"/>
      <c r="AF107" s="20"/>
      <c r="AG107" s="20"/>
      <c r="AH107" s="20"/>
      <c r="AL107" s="23"/>
    </row>
    <row r="108" spans="23:38" ht="35.1" customHeight="1" x14ac:dyDescent="0.25">
      <c r="W108" s="20"/>
      <c r="Y108" s="20"/>
      <c r="AE108" s="20"/>
      <c r="AF108" s="20"/>
      <c r="AG108" s="20"/>
      <c r="AH108" s="20"/>
      <c r="AL108" s="23"/>
    </row>
    <row r="109" spans="23:38" ht="35.1" customHeight="1" x14ac:dyDescent="0.25">
      <c r="W109" s="20"/>
      <c r="Y109" s="20"/>
      <c r="AE109" s="20"/>
      <c r="AF109" s="20"/>
      <c r="AG109" s="20"/>
      <c r="AH109" s="20"/>
      <c r="AL109" s="23"/>
    </row>
    <row r="110" spans="23:38" ht="35.1" customHeight="1" x14ac:dyDescent="0.25">
      <c r="W110" s="20"/>
      <c r="Y110" s="20"/>
      <c r="AE110" s="20"/>
      <c r="AF110" s="20"/>
      <c r="AG110" s="20"/>
      <c r="AH110" s="20"/>
      <c r="AL110" s="23"/>
    </row>
    <row r="111" spans="23:38" ht="35.1" customHeight="1" x14ac:dyDescent="0.25">
      <c r="W111" s="20"/>
      <c r="Y111" s="20"/>
      <c r="AE111" s="20"/>
      <c r="AF111" s="20"/>
      <c r="AG111" s="20"/>
      <c r="AH111" s="20"/>
      <c r="AL111" s="23"/>
    </row>
    <row r="112" spans="23:38" ht="35.1" customHeight="1" x14ac:dyDescent="0.25">
      <c r="W112" s="20"/>
      <c r="Y112" s="20"/>
      <c r="AE112" s="20"/>
      <c r="AF112" s="20"/>
      <c r="AG112" s="20"/>
      <c r="AH112" s="20"/>
      <c r="AL112" s="23"/>
    </row>
    <row r="113" spans="23:38" ht="35.1" customHeight="1" x14ac:dyDescent="0.25">
      <c r="W113" s="20"/>
      <c r="Y113" s="20"/>
      <c r="AE113" s="20"/>
      <c r="AF113" s="20"/>
      <c r="AG113" s="20"/>
      <c r="AH113" s="20"/>
      <c r="AL113" s="23"/>
    </row>
    <row r="114" spans="23:38" ht="35.1" customHeight="1" x14ac:dyDescent="0.25">
      <c r="W114" s="20"/>
      <c r="Y114" s="20"/>
      <c r="AE114" s="20"/>
      <c r="AF114" s="20"/>
      <c r="AG114" s="20"/>
      <c r="AH114" s="20"/>
      <c r="AL114" s="23"/>
    </row>
    <row r="115" spans="23:38" ht="35.1" customHeight="1" x14ac:dyDescent="0.25">
      <c r="W115" s="20"/>
      <c r="Y115" s="20"/>
      <c r="AE115" s="20"/>
      <c r="AF115" s="20"/>
      <c r="AG115" s="20"/>
      <c r="AH115" s="20"/>
      <c r="AL115" s="23"/>
    </row>
    <row r="116" spans="23:38" ht="35.1" customHeight="1" x14ac:dyDescent="0.25">
      <c r="W116" s="20"/>
      <c r="Y116" s="20"/>
      <c r="AE116" s="20"/>
      <c r="AF116" s="20"/>
      <c r="AG116" s="20"/>
      <c r="AH116" s="20"/>
      <c r="AL116" s="23"/>
    </row>
    <row r="117" spans="23:38" ht="35.1" customHeight="1" x14ac:dyDescent="0.25">
      <c r="W117" s="20"/>
      <c r="Y117" s="20"/>
      <c r="AE117" s="20"/>
      <c r="AF117" s="20"/>
      <c r="AG117" s="20"/>
      <c r="AH117" s="20"/>
      <c r="AL117" s="23"/>
    </row>
    <row r="118" spans="23:38" ht="35.1" customHeight="1" x14ac:dyDescent="0.25">
      <c r="W118" s="20"/>
      <c r="Y118" s="20"/>
      <c r="AE118" s="20"/>
      <c r="AF118" s="20"/>
      <c r="AG118" s="20"/>
      <c r="AH118" s="20"/>
      <c r="AL118" s="23"/>
    </row>
    <row r="119" spans="23:38" ht="35.1" customHeight="1" x14ac:dyDescent="0.25">
      <c r="W119" s="20"/>
      <c r="Y119" s="20"/>
      <c r="AE119" s="20"/>
      <c r="AF119" s="20"/>
      <c r="AG119" s="20"/>
      <c r="AH119" s="20"/>
      <c r="AL119" s="23"/>
    </row>
    <row r="120" spans="23:38" ht="35.1" customHeight="1" x14ac:dyDescent="0.25">
      <c r="W120" s="20"/>
      <c r="Y120" s="20"/>
      <c r="AE120" s="20"/>
      <c r="AF120" s="20"/>
      <c r="AG120" s="20"/>
      <c r="AH120" s="20"/>
      <c r="AL120" s="23"/>
    </row>
    <row r="121" spans="23:38" ht="35.1" customHeight="1" x14ac:dyDescent="0.25">
      <c r="W121" s="20"/>
      <c r="Y121" s="20"/>
      <c r="AE121" s="20"/>
      <c r="AF121" s="20"/>
      <c r="AG121" s="20"/>
      <c r="AH121" s="20"/>
      <c r="AL121" s="23"/>
    </row>
    <row r="122" spans="23:38" ht="35.1" customHeight="1" x14ac:dyDescent="0.25">
      <c r="W122" s="20"/>
      <c r="Y122" s="20"/>
      <c r="AE122" s="20"/>
      <c r="AF122" s="20"/>
      <c r="AG122" s="20"/>
      <c r="AH122" s="20"/>
      <c r="AL122" s="23"/>
    </row>
    <row r="123" spans="23:38" ht="35.1" customHeight="1" x14ac:dyDescent="0.25">
      <c r="W123" s="20"/>
      <c r="Y123" s="20"/>
      <c r="AE123" s="20"/>
      <c r="AF123" s="20"/>
      <c r="AG123" s="20"/>
      <c r="AH123" s="20"/>
      <c r="AL123" s="23"/>
    </row>
    <row r="124" spans="23:38" ht="35.1" customHeight="1" x14ac:dyDescent="0.25">
      <c r="W124" s="20"/>
      <c r="Y124" s="20"/>
      <c r="AE124" s="20"/>
      <c r="AF124" s="20"/>
      <c r="AG124" s="20"/>
      <c r="AH124" s="20"/>
      <c r="AL124" s="23"/>
    </row>
    <row r="125" spans="23:38" ht="35.1" customHeight="1" x14ac:dyDescent="0.25">
      <c r="W125" s="20"/>
      <c r="Y125" s="20"/>
      <c r="AE125" s="20"/>
      <c r="AF125" s="20"/>
      <c r="AG125" s="20"/>
      <c r="AH125" s="20"/>
      <c r="AL125" s="23"/>
    </row>
    <row r="126" spans="23:38" ht="35.1" customHeight="1" x14ac:dyDescent="0.25">
      <c r="W126" s="20"/>
      <c r="Y126" s="20"/>
      <c r="AE126" s="20"/>
      <c r="AF126" s="20"/>
      <c r="AG126" s="20"/>
      <c r="AH126" s="20"/>
      <c r="AL126" s="23"/>
    </row>
    <row r="127" spans="23:38" ht="35.1" customHeight="1" x14ac:dyDescent="0.25">
      <c r="W127" s="20"/>
      <c r="Y127" s="20"/>
      <c r="AE127" s="20"/>
      <c r="AF127" s="20"/>
      <c r="AG127" s="20"/>
      <c r="AH127" s="20"/>
      <c r="AL127" s="23"/>
    </row>
    <row r="128" spans="23:38" ht="35.1" customHeight="1" x14ac:dyDescent="0.25">
      <c r="W128" s="20"/>
      <c r="Y128" s="20"/>
      <c r="AE128" s="20"/>
      <c r="AF128" s="20"/>
      <c r="AG128" s="20"/>
      <c r="AH128" s="20"/>
      <c r="AL128" s="23"/>
    </row>
    <row r="129" spans="23:38" ht="35.1" customHeight="1" x14ac:dyDescent="0.25">
      <c r="W129" s="20"/>
      <c r="Y129" s="20"/>
      <c r="AE129" s="20"/>
      <c r="AF129" s="20"/>
      <c r="AG129" s="20"/>
      <c r="AH129" s="20"/>
      <c r="AL129" s="23"/>
    </row>
    <row r="130" spans="23:38" ht="35.1" customHeight="1" x14ac:dyDescent="0.25">
      <c r="W130" s="20"/>
      <c r="Y130" s="20"/>
      <c r="AE130" s="20"/>
      <c r="AF130" s="20"/>
      <c r="AG130" s="20"/>
      <c r="AH130" s="20"/>
      <c r="AL130" s="23"/>
    </row>
    <row r="131" spans="23:38" ht="35.1" customHeight="1" x14ac:dyDescent="0.25">
      <c r="W131" s="20"/>
      <c r="Y131" s="20"/>
      <c r="AE131" s="20"/>
      <c r="AF131" s="20"/>
      <c r="AG131" s="20"/>
      <c r="AH131" s="20"/>
      <c r="AL131" s="23"/>
    </row>
    <row r="132" spans="23:38" ht="35.1" customHeight="1" x14ac:dyDescent="0.25">
      <c r="W132" s="20"/>
      <c r="Y132" s="20"/>
      <c r="AE132" s="20"/>
      <c r="AF132" s="20"/>
      <c r="AG132" s="20"/>
      <c r="AH132" s="20"/>
      <c r="AL132" s="23"/>
    </row>
    <row r="133" spans="23:38" ht="35.1" customHeight="1" x14ac:dyDescent="0.25">
      <c r="W133" s="20"/>
      <c r="Y133" s="20"/>
      <c r="AE133" s="20"/>
      <c r="AF133" s="20"/>
      <c r="AG133" s="20"/>
      <c r="AH133" s="20"/>
      <c r="AL133" s="23"/>
    </row>
    <row r="134" spans="23:38" ht="35.1" customHeight="1" x14ac:dyDescent="0.25">
      <c r="W134" s="20"/>
      <c r="Y134" s="20"/>
      <c r="AE134" s="20"/>
      <c r="AF134" s="20"/>
      <c r="AG134" s="20"/>
      <c r="AH134" s="20"/>
      <c r="AL134" s="23"/>
    </row>
    <row r="135" spans="23:38" ht="35.1" customHeight="1" x14ac:dyDescent="0.25">
      <c r="W135" s="20"/>
      <c r="Y135" s="20"/>
      <c r="AE135" s="20"/>
      <c r="AF135" s="20"/>
      <c r="AG135" s="20"/>
      <c r="AH135" s="20"/>
      <c r="AL135" s="23"/>
    </row>
    <row r="136" spans="23:38" ht="35.1" customHeight="1" x14ac:dyDescent="0.25">
      <c r="W136" s="20"/>
      <c r="Y136" s="20"/>
      <c r="AE136" s="20"/>
      <c r="AF136" s="20"/>
      <c r="AG136" s="20"/>
      <c r="AH136" s="20"/>
      <c r="AL136" s="23"/>
    </row>
    <row r="137" spans="23:38" ht="35.1" customHeight="1" x14ac:dyDescent="0.25">
      <c r="W137" s="20"/>
      <c r="Y137" s="20"/>
      <c r="AE137" s="20"/>
      <c r="AF137" s="20"/>
      <c r="AG137" s="20"/>
      <c r="AH137" s="20"/>
      <c r="AL137" s="23"/>
    </row>
    <row r="138" spans="23:38" ht="35.1" customHeight="1" x14ac:dyDescent="0.25">
      <c r="W138" s="20"/>
      <c r="Y138" s="20"/>
      <c r="AE138" s="20"/>
      <c r="AF138" s="20"/>
      <c r="AG138" s="20"/>
      <c r="AH138" s="20"/>
      <c r="AL138" s="23"/>
    </row>
    <row r="139" spans="23:38" ht="35.1" customHeight="1" x14ac:dyDescent="0.25">
      <c r="W139" s="20"/>
      <c r="Y139" s="20"/>
      <c r="AE139" s="20"/>
      <c r="AF139" s="20"/>
      <c r="AG139" s="20"/>
      <c r="AH139" s="20"/>
      <c r="AL139" s="23"/>
    </row>
    <row r="140" spans="23:38" ht="35.1" customHeight="1" x14ac:dyDescent="0.25">
      <c r="W140" s="20"/>
      <c r="Y140" s="20"/>
      <c r="AE140" s="20"/>
      <c r="AF140" s="20"/>
      <c r="AG140" s="20"/>
      <c r="AH140" s="20"/>
      <c r="AL140" s="23"/>
    </row>
    <row r="141" spans="23:38" ht="35.1" customHeight="1" x14ac:dyDescent="0.25">
      <c r="W141" s="20"/>
      <c r="Y141" s="20"/>
      <c r="AE141" s="20"/>
      <c r="AF141" s="20"/>
      <c r="AG141" s="20"/>
      <c r="AH141" s="20"/>
      <c r="AL141" s="23"/>
    </row>
    <row r="142" spans="23:38" ht="35.1" customHeight="1" x14ac:dyDescent="0.25">
      <c r="W142" s="20"/>
      <c r="Y142" s="20"/>
      <c r="AE142" s="20"/>
      <c r="AF142" s="20"/>
      <c r="AG142" s="20"/>
      <c r="AH142" s="20"/>
      <c r="AL142" s="23"/>
    </row>
    <row r="143" spans="23:38" ht="35.1" customHeight="1" x14ac:dyDescent="0.25">
      <c r="W143" s="20"/>
      <c r="Y143" s="20"/>
      <c r="AE143" s="20"/>
      <c r="AF143" s="20"/>
      <c r="AG143" s="20"/>
      <c r="AH143" s="20"/>
      <c r="AL143" s="23"/>
    </row>
    <row r="144" spans="23:38" ht="35.1" customHeight="1" x14ac:dyDescent="0.25">
      <c r="W144" s="20"/>
      <c r="Y144" s="20"/>
      <c r="AE144" s="20"/>
      <c r="AF144" s="20"/>
      <c r="AG144" s="20"/>
      <c r="AH144" s="20"/>
      <c r="AL144" s="23"/>
    </row>
    <row r="145" spans="23:38" ht="35.1" customHeight="1" x14ac:dyDescent="0.25">
      <c r="W145" s="20"/>
      <c r="Y145" s="20"/>
      <c r="AE145" s="20"/>
      <c r="AF145" s="20"/>
      <c r="AG145" s="20"/>
      <c r="AH145" s="20"/>
      <c r="AL145" s="23"/>
    </row>
    <row r="146" spans="23:38" ht="35.1" customHeight="1" x14ac:dyDescent="0.25">
      <c r="W146" s="20"/>
      <c r="Y146" s="20"/>
      <c r="AE146" s="20"/>
      <c r="AF146" s="20"/>
      <c r="AG146" s="20"/>
      <c r="AH146" s="20"/>
      <c r="AL146" s="23"/>
    </row>
    <row r="147" spans="23:38" ht="35.1" customHeight="1" x14ac:dyDescent="0.25">
      <c r="W147" s="20"/>
      <c r="Y147" s="20"/>
      <c r="AE147" s="20"/>
      <c r="AF147" s="20"/>
      <c r="AG147" s="20"/>
      <c r="AH147" s="20"/>
      <c r="AL147" s="23"/>
    </row>
    <row r="148" spans="23:38" ht="35.1" customHeight="1" x14ac:dyDescent="0.25">
      <c r="W148" s="20"/>
      <c r="Y148" s="20"/>
      <c r="AE148" s="20"/>
      <c r="AF148" s="20"/>
      <c r="AG148" s="20"/>
      <c r="AH148" s="20"/>
      <c r="AL148" s="23"/>
    </row>
    <row r="149" spans="23:38" ht="35.1" customHeight="1" x14ac:dyDescent="0.25">
      <c r="W149" s="20"/>
      <c r="Y149" s="20"/>
      <c r="AE149" s="20"/>
      <c r="AF149" s="20"/>
      <c r="AG149" s="20"/>
      <c r="AH149" s="20"/>
      <c r="AL149" s="23"/>
    </row>
    <row r="150" spans="23:38" ht="35.1" customHeight="1" x14ac:dyDescent="0.25">
      <c r="W150" s="20"/>
      <c r="Y150" s="20"/>
      <c r="AE150" s="20"/>
      <c r="AF150" s="20"/>
      <c r="AG150" s="20"/>
      <c r="AH150" s="20"/>
      <c r="AL150" s="23"/>
    </row>
    <row r="151" spans="23:38" ht="35.1" customHeight="1" x14ac:dyDescent="0.25">
      <c r="W151" s="20"/>
      <c r="Y151" s="20"/>
      <c r="AE151" s="20"/>
      <c r="AF151" s="20"/>
      <c r="AG151" s="20"/>
      <c r="AH151" s="20"/>
      <c r="AL151" s="23"/>
    </row>
    <row r="152" spans="23:38" ht="35.1" customHeight="1" x14ac:dyDescent="0.25">
      <c r="W152" s="20"/>
      <c r="Y152" s="20"/>
      <c r="AE152" s="20"/>
      <c r="AF152" s="20"/>
      <c r="AG152" s="20"/>
      <c r="AH152" s="20"/>
      <c r="AL152" s="23"/>
    </row>
    <row r="153" spans="23:38" ht="35.1" customHeight="1" x14ac:dyDescent="0.25">
      <c r="W153" s="20"/>
      <c r="Y153" s="20"/>
      <c r="AE153" s="20"/>
      <c r="AF153" s="20"/>
      <c r="AG153" s="20"/>
      <c r="AH153" s="20"/>
      <c r="AL153" s="23"/>
    </row>
    <row r="154" spans="23:38" ht="35.1" customHeight="1" x14ac:dyDescent="0.25">
      <c r="W154" s="20"/>
      <c r="Y154" s="20"/>
      <c r="AE154" s="20"/>
      <c r="AF154" s="20"/>
      <c r="AG154" s="20"/>
      <c r="AH154" s="20"/>
      <c r="AL154" s="23"/>
    </row>
    <row r="155" spans="23:38" ht="35.1" customHeight="1" x14ac:dyDescent="0.25">
      <c r="W155" s="20"/>
      <c r="Y155" s="20"/>
      <c r="AE155" s="20"/>
      <c r="AF155" s="20"/>
      <c r="AG155" s="20"/>
      <c r="AH155" s="20"/>
      <c r="AL155" s="23"/>
    </row>
    <row r="156" spans="23:38" ht="35.1" customHeight="1" x14ac:dyDescent="0.25">
      <c r="W156" s="20"/>
      <c r="Y156" s="20"/>
      <c r="AE156" s="20"/>
      <c r="AF156" s="20"/>
      <c r="AG156" s="20"/>
      <c r="AH156" s="20"/>
      <c r="AL156" s="23"/>
    </row>
    <row r="157" spans="23:38" ht="35.1" customHeight="1" x14ac:dyDescent="0.25">
      <c r="W157" s="20"/>
      <c r="Y157" s="20"/>
      <c r="AE157" s="20"/>
      <c r="AF157" s="20"/>
      <c r="AG157" s="20"/>
      <c r="AH157" s="20"/>
      <c r="AL157" s="23"/>
    </row>
    <row r="158" spans="23:38" ht="35.1" customHeight="1" x14ac:dyDescent="0.25">
      <c r="W158" s="20"/>
      <c r="Y158" s="20"/>
      <c r="AE158" s="20"/>
      <c r="AF158" s="20"/>
      <c r="AG158" s="20"/>
      <c r="AH158" s="20"/>
      <c r="AL158" s="23"/>
    </row>
    <row r="159" spans="23:38" ht="35.1" customHeight="1" x14ac:dyDescent="0.25">
      <c r="W159" s="20"/>
      <c r="Y159" s="20"/>
      <c r="AE159" s="20"/>
      <c r="AF159" s="20"/>
      <c r="AG159" s="20"/>
      <c r="AH159" s="20"/>
      <c r="AL159" s="23"/>
    </row>
    <row r="160" spans="23:38" ht="35.1" customHeight="1" x14ac:dyDescent="0.25">
      <c r="W160" s="20"/>
      <c r="Y160" s="20"/>
      <c r="AE160" s="20"/>
      <c r="AF160" s="20"/>
      <c r="AG160" s="20"/>
      <c r="AH160" s="20"/>
      <c r="AL160" s="23"/>
    </row>
    <row r="161" spans="23:38" ht="35.1" customHeight="1" x14ac:dyDescent="0.25">
      <c r="W161" s="20"/>
      <c r="Y161" s="20"/>
      <c r="AE161" s="20"/>
      <c r="AF161" s="20"/>
      <c r="AG161" s="20"/>
      <c r="AH161" s="20"/>
      <c r="AL161" s="23"/>
    </row>
    <row r="162" spans="23:38" ht="35.1" customHeight="1" x14ac:dyDescent="0.25">
      <c r="W162" s="20"/>
      <c r="Y162" s="20"/>
      <c r="AE162" s="20"/>
      <c r="AF162" s="20"/>
      <c r="AG162" s="20"/>
      <c r="AH162" s="20"/>
      <c r="AL162" s="23"/>
    </row>
    <row r="163" spans="23:38" ht="35.1" customHeight="1" x14ac:dyDescent="0.25">
      <c r="W163" s="20"/>
      <c r="Y163" s="20"/>
      <c r="AE163" s="20"/>
      <c r="AF163" s="20"/>
      <c r="AG163" s="20"/>
      <c r="AH163" s="20"/>
      <c r="AL163" s="23"/>
    </row>
    <row r="164" spans="23:38" ht="35.1" customHeight="1" x14ac:dyDescent="0.25">
      <c r="W164" s="20"/>
      <c r="Y164" s="20"/>
      <c r="AE164" s="20"/>
      <c r="AF164" s="20"/>
      <c r="AG164" s="20"/>
      <c r="AH164" s="20"/>
      <c r="AL164" s="23"/>
    </row>
    <row r="165" spans="23:38" ht="35.1" customHeight="1" x14ac:dyDescent="0.25">
      <c r="W165" s="20"/>
      <c r="Y165" s="20"/>
      <c r="AE165" s="20"/>
      <c r="AF165" s="20"/>
      <c r="AG165" s="20"/>
      <c r="AH165" s="20"/>
      <c r="AL165" s="23"/>
    </row>
    <row r="166" spans="23:38" ht="35.1" customHeight="1" x14ac:dyDescent="0.25">
      <c r="W166" s="20"/>
      <c r="Y166" s="20"/>
      <c r="AE166" s="20"/>
      <c r="AF166" s="20"/>
      <c r="AG166" s="20"/>
      <c r="AH166" s="20"/>
      <c r="AL166" s="23"/>
    </row>
    <row r="167" spans="23:38" ht="35.1" customHeight="1" x14ac:dyDescent="0.25">
      <c r="W167" s="20"/>
      <c r="Y167" s="20"/>
      <c r="AE167" s="20"/>
      <c r="AF167" s="20"/>
      <c r="AG167" s="20"/>
      <c r="AH167" s="20"/>
      <c r="AL167" s="23"/>
    </row>
    <row r="168" spans="23:38" ht="35.1" customHeight="1" x14ac:dyDescent="0.25">
      <c r="W168" s="20"/>
      <c r="Y168" s="20"/>
      <c r="AE168" s="20"/>
      <c r="AF168" s="20"/>
      <c r="AG168" s="20"/>
      <c r="AH168" s="20"/>
      <c r="AL168" s="23"/>
    </row>
    <row r="169" spans="23:38" ht="35.1" customHeight="1" x14ac:dyDescent="0.25">
      <c r="W169" s="20"/>
      <c r="Y169" s="20"/>
      <c r="AE169" s="20"/>
      <c r="AF169" s="20"/>
      <c r="AG169" s="20"/>
      <c r="AH169" s="20"/>
      <c r="AL169" s="23"/>
    </row>
    <row r="170" spans="23:38" ht="35.1" customHeight="1" x14ac:dyDescent="0.25">
      <c r="W170" s="20"/>
      <c r="Y170" s="20"/>
      <c r="AE170" s="20"/>
      <c r="AF170" s="20"/>
      <c r="AG170" s="20"/>
      <c r="AH170" s="20"/>
      <c r="AL170" s="23"/>
    </row>
    <row r="171" spans="23:38" ht="35.1" customHeight="1" x14ac:dyDescent="0.25">
      <c r="W171" s="20"/>
      <c r="Y171" s="20"/>
      <c r="AE171" s="20"/>
      <c r="AF171" s="20"/>
      <c r="AG171" s="20"/>
      <c r="AH171" s="20"/>
      <c r="AL171" s="23"/>
    </row>
    <row r="172" spans="23:38" ht="35.1" customHeight="1" x14ac:dyDescent="0.25">
      <c r="W172" s="20"/>
      <c r="Y172" s="20"/>
      <c r="AE172" s="20"/>
      <c r="AF172" s="20"/>
      <c r="AG172" s="20"/>
      <c r="AH172" s="20"/>
      <c r="AL172" s="23"/>
    </row>
    <row r="173" spans="23:38" ht="35.1" customHeight="1" x14ac:dyDescent="0.25">
      <c r="W173" s="20"/>
      <c r="Y173" s="20"/>
      <c r="AE173" s="20"/>
      <c r="AF173" s="20"/>
      <c r="AG173" s="20"/>
      <c r="AH173" s="20"/>
      <c r="AL173" s="23"/>
    </row>
    <row r="174" spans="23:38" ht="35.1" customHeight="1" x14ac:dyDescent="0.25">
      <c r="W174" s="20"/>
      <c r="Y174" s="20"/>
      <c r="AE174" s="20"/>
      <c r="AF174" s="20"/>
      <c r="AG174" s="20"/>
      <c r="AH174" s="20"/>
      <c r="AL174" s="23"/>
    </row>
    <row r="175" spans="23:38" ht="35.1" customHeight="1" x14ac:dyDescent="0.25">
      <c r="W175" s="20"/>
      <c r="Y175" s="20"/>
      <c r="AE175" s="20"/>
      <c r="AF175" s="20"/>
      <c r="AG175" s="20"/>
      <c r="AH175" s="20"/>
      <c r="AL175" s="23"/>
    </row>
    <row r="176" spans="23:38" ht="35.1" customHeight="1" x14ac:dyDescent="0.25">
      <c r="W176" s="20"/>
      <c r="Y176" s="20"/>
      <c r="AE176" s="20"/>
      <c r="AF176" s="20"/>
      <c r="AG176" s="20"/>
      <c r="AH176" s="20"/>
      <c r="AL176" s="23"/>
    </row>
    <row r="177" spans="23:38" ht="35.1" customHeight="1" x14ac:dyDescent="0.25">
      <c r="W177" s="20"/>
      <c r="Y177" s="20"/>
      <c r="AE177" s="20"/>
      <c r="AF177" s="20"/>
      <c r="AG177" s="20"/>
      <c r="AH177" s="20"/>
      <c r="AL177" s="23"/>
    </row>
    <row r="178" spans="23:38" ht="35.1" customHeight="1" x14ac:dyDescent="0.25">
      <c r="W178" s="20"/>
      <c r="Y178" s="20"/>
      <c r="AE178" s="20"/>
      <c r="AF178" s="20"/>
      <c r="AG178" s="20"/>
      <c r="AH178" s="20"/>
      <c r="AL178" s="23"/>
    </row>
    <row r="179" spans="23:38" ht="35.1" customHeight="1" x14ac:dyDescent="0.25">
      <c r="W179" s="20"/>
      <c r="Y179" s="20"/>
      <c r="AE179" s="20"/>
      <c r="AF179" s="20"/>
      <c r="AG179" s="20"/>
      <c r="AH179" s="20"/>
      <c r="AL179" s="23"/>
    </row>
    <row r="180" spans="23:38" ht="35.1" customHeight="1" x14ac:dyDescent="0.25">
      <c r="W180" s="20"/>
      <c r="Y180" s="20"/>
      <c r="AE180" s="20"/>
      <c r="AF180" s="20"/>
      <c r="AG180" s="20"/>
      <c r="AH180" s="20"/>
      <c r="AL180" s="23"/>
    </row>
    <row r="181" spans="23:38" ht="35.1" customHeight="1" x14ac:dyDescent="0.25">
      <c r="W181" s="20"/>
      <c r="Y181" s="20"/>
      <c r="AE181" s="20"/>
      <c r="AF181" s="20"/>
      <c r="AG181" s="20"/>
      <c r="AH181" s="20"/>
      <c r="AL181" s="23"/>
    </row>
    <row r="182" spans="23:38" ht="35.1" customHeight="1" x14ac:dyDescent="0.25">
      <c r="W182" s="20"/>
      <c r="Y182" s="20"/>
      <c r="AE182" s="20"/>
      <c r="AF182" s="20"/>
      <c r="AG182" s="20"/>
      <c r="AH182" s="20"/>
      <c r="AL182" s="23"/>
    </row>
    <row r="183" spans="23:38" ht="35.1" customHeight="1" x14ac:dyDescent="0.25">
      <c r="W183" s="20"/>
      <c r="Y183" s="20"/>
      <c r="AE183" s="20"/>
      <c r="AF183" s="20"/>
      <c r="AG183" s="20"/>
      <c r="AH183" s="20"/>
      <c r="AL183" s="23"/>
    </row>
    <row r="184" spans="23:38" ht="35.1" customHeight="1" x14ac:dyDescent="0.25">
      <c r="W184" s="20"/>
      <c r="Y184" s="20"/>
      <c r="AE184" s="20"/>
      <c r="AF184" s="20"/>
      <c r="AG184" s="20"/>
      <c r="AH184" s="20"/>
      <c r="AL184" s="23"/>
    </row>
    <row r="185" spans="23:38" ht="35.1" customHeight="1" x14ac:dyDescent="0.25">
      <c r="W185" s="20"/>
      <c r="Y185" s="20"/>
      <c r="AE185" s="20"/>
      <c r="AF185" s="20"/>
      <c r="AG185" s="20"/>
      <c r="AH185" s="20"/>
      <c r="AL185" s="23"/>
    </row>
    <row r="186" spans="23:38" ht="35.1" customHeight="1" x14ac:dyDescent="0.25">
      <c r="W186" s="20"/>
      <c r="Y186" s="20"/>
      <c r="AE186" s="20"/>
      <c r="AF186" s="20"/>
      <c r="AG186" s="20"/>
      <c r="AH186" s="20"/>
      <c r="AL186" s="23"/>
    </row>
    <row r="187" spans="23:38" ht="35.1" customHeight="1" x14ac:dyDescent="0.25">
      <c r="W187" s="20"/>
      <c r="Y187" s="20"/>
      <c r="AE187" s="20"/>
      <c r="AF187" s="20"/>
      <c r="AG187" s="20"/>
      <c r="AH187" s="20"/>
      <c r="AL187" s="23"/>
    </row>
    <row r="188" spans="23:38" ht="35.1" customHeight="1" x14ac:dyDescent="0.25">
      <c r="W188" s="20"/>
      <c r="Y188" s="20"/>
      <c r="AE188" s="20"/>
      <c r="AF188" s="20"/>
      <c r="AG188" s="20"/>
      <c r="AH188" s="20"/>
      <c r="AL188" s="23"/>
    </row>
    <row r="189" spans="23:38" ht="35.1" customHeight="1" x14ac:dyDescent="0.25">
      <c r="W189" s="20"/>
      <c r="Y189" s="20"/>
      <c r="AE189" s="20"/>
      <c r="AF189" s="20"/>
      <c r="AG189" s="20"/>
      <c r="AH189" s="20"/>
      <c r="AL189" s="23"/>
    </row>
    <row r="190" spans="23:38" ht="35.1" customHeight="1" x14ac:dyDescent="0.25">
      <c r="W190" s="20"/>
      <c r="Y190" s="20"/>
      <c r="AE190" s="20"/>
      <c r="AF190" s="20"/>
      <c r="AG190" s="20"/>
      <c r="AH190" s="20"/>
      <c r="AL190" s="23"/>
    </row>
    <row r="191" spans="23:38" ht="35.1" customHeight="1" x14ac:dyDescent="0.25">
      <c r="W191" s="20"/>
      <c r="Y191" s="20"/>
      <c r="AE191" s="20"/>
      <c r="AF191" s="20"/>
      <c r="AG191" s="20"/>
      <c r="AH191" s="20"/>
      <c r="AL191" s="23"/>
    </row>
    <row r="192" spans="23:38" ht="35.1" customHeight="1" x14ac:dyDescent="0.25">
      <c r="W192" s="20"/>
      <c r="Y192" s="20"/>
      <c r="AE192" s="20"/>
      <c r="AF192" s="20"/>
      <c r="AG192" s="20"/>
      <c r="AH192" s="20"/>
      <c r="AL192" s="23"/>
    </row>
    <row r="193" spans="23:38" ht="35.1" customHeight="1" x14ac:dyDescent="0.25">
      <c r="W193" s="20"/>
      <c r="Y193" s="20"/>
      <c r="AE193" s="20"/>
      <c r="AF193" s="20"/>
      <c r="AG193" s="20"/>
      <c r="AH193" s="20"/>
      <c r="AL193" s="23"/>
    </row>
    <row r="194" spans="23:38" ht="35.1" customHeight="1" x14ac:dyDescent="0.25">
      <c r="W194" s="20"/>
      <c r="Y194" s="20"/>
      <c r="AE194" s="20"/>
      <c r="AF194" s="20"/>
      <c r="AG194" s="20"/>
      <c r="AH194" s="20"/>
      <c r="AL194" s="23"/>
    </row>
    <row r="195" spans="23:38" ht="35.1" customHeight="1" x14ac:dyDescent="0.25">
      <c r="W195" s="20"/>
      <c r="Y195" s="20"/>
      <c r="AE195" s="20"/>
      <c r="AF195" s="20"/>
      <c r="AG195" s="20"/>
      <c r="AH195" s="20"/>
      <c r="AL195" s="23"/>
    </row>
    <row r="196" spans="23:38" ht="35.1" customHeight="1" x14ac:dyDescent="0.25">
      <c r="W196" s="20"/>
      <c r="Y196" s="20"/>
      <c r="AE196" s="20"/>
      <c r="AF196" s="20"/>
      <c r="AG196" s="20"/>
      <c r="AH196" s="20"/>
      <c r="AL196" s="23"/>
    </row>
    <row r="197" spans="23:38" ht="35.1" customHeight="1" x14ac:dyDescent="0.25">
      <c r="W197" s="20"/>
      <c r="Y197" s="20"/>
      <c r="AE197" s="20"/>
      <c r="AF197" s="20"/>
      <c r="AG197" s="20"/>
      <c r="AH197" s="20"/>
      <c r="AL197" s="23"/>
    </row>
    <row r="198" spans="23:38" ht="35.1" customHeight="1" x14ac:dyDescent="0.25">
      <c r="W198" s="20"/>
      <c r="Y198" s="20"/>
      <c r="AE198" s="20"/>
      <c r="AF198" s="20"/>
      <c r="AG198" s="20"/>
      <c r="AH198" s="20"/>
      <c r="AL198" s="23"/>
    </row>
    <row r="199" spans="23:38" ht="35.1" customHeight="1" x14ac:dyDescent="0.25">
      <c r="W199" s="20"/>
      <c r="Y199" s="20"/>
      <c r="AE199" s="20"/>
      <c r="AF199" s="20"/>
      <c r="AG199" s="20"/>
      <c r="AH199" s="20"/>
      <c r="AL199" s="23"/>
    </row>
    <row r="200" spans="23:38" ht="35.1" customHeight="1" x14ac:dyDescent="0.25">
      <c r="W200" s="20"/>
      <c r="Y200" s="20"/>
      <c r="AE200" s="20"/>
      <c r="AF200" s="20"/>
      <c r="AG200" s="20"/>
      <c r="AH200" s="20"/>
      <c r="AL200" s="23"/>
    </row>
    <row r="201" spans="23:38" ht="35.1" customHeight="1" x14ac:dyDescent="0.25">
      <c r="W201" s="20"/>
      <c r="Y201" s="20"/>
      <c r="AE201" s="20"/>
      <c r="AF201" s="20"/>
      <c r="AG201" s="20"/>
      <c r="AH201" s="20"/>
      <c r="AL201" s="23"/>
    </row>
    <row r="202" spans="23:38" ht="35.1" customHeight="1" x14ac:dyDescent="0.25">
      <c r="W202" s="20"/>
      <c r="Y202" s="20"/>
      <c r="AE202" s="20"/>
      <c r="AF202" s="20"/>
      <c r="AG202" s="20"/>
      <c r="AH202" s="20"/>
      <c r="AL202" s="23"/>
    </row>
    <row r="203" spans="23:38" ht="35.1" customHeight="1" x14ac:dyDescent="0.25">
      <c r="W203" s="20"/>
      <c r="Y203" s="20"/>
      <c r="AE203" s="20"/>
      <c r="AF203" s="20"/>
      <c r="AG203" s="20"/>
      <c r="AH203" s="20"/>
      <c r="AL203" s="23"/>
    </row>
    <row r="204" spans="23:38" ht="35.1" customHeight="1" x14ac:dyDescent="0.25">
      <c r="W204" s="20"/>
      <c r="Y204" s="20"/>
      <c r="AE204" s="20"/>
      <c r="AF204" s="20"/>
      <c r="AG204" s="20"/>
      <c r="AH204" s="20"/>
      <c r="AL204" s="23"/>
    </row>
    <row r="205" spans="23:38" ht="35.1" customHeight="1" x14ac:dyDescent="0.25">
      <c r="W205" s="20"/>
      <c r="Y205" s="20"/>
      <c r="AE205" s="20"/>
      <c r="AF205" s="20"/>
      <c r="AG205" s="20"/>
      <c r="AH205" s="20"/>
      <c r="AL205" s="23"/>
    </row>
    <row r="206" spans="23:38" ht="35.1" customHeight="1" x14ac:dyDescent="0.25">
      <c r="W206" s="20"/>
      <c r="Y206" s="20"/>
      <c r="AE206" s="20"/>
      <c r="AF206" s="20"/>
      <c r="AG206" s="20"/>
      <c r="AH206" s="20"/>
      <c r="AL206" s="23"/>
    </row>
    <row r="207" spans="23:38" ht="35.1" customHeight="1" x14ac:dyDescent="0.25">
      <c r="W207" s="20"/>
      <c r="Y207" s="20"/>
      <c r="AE207" s="20"/>
      <c r="AF207" s="20"/>
      <c r="AG207" s="20"/>
      <c r="AH207" s="20"/>
      <c r="AL207" s="23"/>
    </row>
    <row r="208" spans="23:38" ht="35.1" customHeight="1" x14ac:dyDescent="0.25">
      <c r="W208" s="20"/>
      <c r="Y208" s="20"/>
      <c r="AE208" s="20"/>
      <c r="AF208" s="20"/>
      <c r="AG208" s="20"/>
      <c r="AH208" s="20"/>
      <c r="AL208" s="23"/>
    </row>
    <row r="209" spans="23:38" ht="35.1" customHeight="1" x14ac:dyDescent="0.25">
      <c r="W209" s="20"/>
      <c r="Y209" s="20"/>
      <c r="AE209" s="20"/>
      <c r="AF209" s="20"/>
      <c r="AG209" s="20"/>
      <c r="AH209" s="20"/>
      <c r="AL209" s="23"/>
    </row>
    <row r="210" spans="23:38" ht="35.1" customHeight="1" x14ac:dyDescent="0.25">
      <c r="W210" s="20"/>
      <c r="Y210" s="20"/>
      <c r="AE210" s="20"/>
      <c r="AF210" s="20"/>
      <c r="AG210" s="20"/>
      <c r="AH210" s="20"/>
      <c r="AL210" s="23"/>
    </row>
    <row r="211" spans="23:38" ht="35.1" customHeight="1" x14ac:dyDescent="0.25">
      <c r="W211" s="20"/>
      <c r="Y211" s="20"/>
      <c r="AE211" s="20"/>
      <c r="AF211" s="20"/>
      <c r="AG211" s="20"/>
      <c r="AH211" s="20"/>
      <c r="AL211" s="23"/>
    </row>
    <row r="212" spans="23:38" ht="35.1" customHeight="1" x14ac:dyDescent="0.25">
      <c r="W212" s="20"/>
      <c r="Y212" s="20"/>
      <c r="AE212" s="20"/>
      <c r="AF212" s="20"/>
      <c r="AG212" s="20"/>
      <c r="AH212" s="20"/>
      <c r="AL212" s="23"/>
    </row>
    <row r="213" spans="23:38" ht="35.1" customHeight="1" x14ac:dyDescent="0.25">
      <c r="W213" s="20"/>
      <c r="Y213" s="20"/>
      <c r="AE213" s="20"/>
      <c r="AF213" s="20"/>
      <c r="AG213" s="20"/>
      <c r="AH213" s="20"/>
      <c r="AL213" s="23"/>
    </row>
    <row r="214" spans="23:38" ht="35.1" customHeight="1" x14ac:dyDescent="0.25">
      <c r="W214" s="20"/>
      <c r="Y214" s="20"/>
      <c r="AE214" s="20"/>
      <c r="AF214" s="20"/>
      <c r="AG214" s="20"/>
      <c r="AH214" s="20"/>
      <c r="AL214" s="23"/>
    </row>
    <row r="215" spans="23:38" ht="35.1" customHeight="1" x14ac:dyDescent="0.25">
      <c r="W215" s="20"/>
      <c r="Y215" s="20"/>
      <c r="AE215" s="20"/>
      <c r="AF215" s="20"/>
      <c r="AG215" s="20"/>
      <c r="AH215" s="20"/>
      <c r="AL215" s="23"/>
    </row>
    <row r="216" spans="23:38" ht="35.1" customHeight="1" x14ac:dyDescent="0.25">
      <c r="W216" s="20"/>
      <c r="Y216" s="20"/>
      <c r="AE216" s="20"/>
      <c r="AF216" s="20"/>
      <c r="AG216" s="20"/>
      <c r="AH216" s="20"/>
      <c r="AL216" s="23"/>
    </row>
    <row r="217" spans="23:38" ht="35.1" customHeight="1" x14ac:dyDescent="0.25">
      <c r="W217" s="20"/>
      <c r="Y217" s="20"/>
      <c r="AE217" s="20"/>
      <c r="AF217" s="20"/>
      <c r="AG217" s="20"/>
      <c r="AH217" s="20"/>
      <c r="AL217" s="23"/>
    </row>
    <row r="218" spans="23:38" ht="35.1" customHeight="1" x14ac:dyDescent="0.25">
      <c r="W218" s="20"/>
      <c r="Y218" s="20"/>
      <c r="AE218" s="20"/>
      <c r="AF218" s="20"/>
      <c r="AG218" s="20"/>
      <c r="AH218" s="20"/>
      <c r="AL218" s="23"/>
    </row>
    <row r="219" spans="23:38" ht="35.1" customHeight="1" x14ac:dyDescent="0.25">
      <c r="W219" s="20"/>
      <c r="Y219" s="20"/>
      <c r="AE219" s="20"/>
      <c r="AF219" s="20"/>
      <c r="AG219" s="20"/>
      <c r="AH219" s="20"/>
      <c r="AL219" s="23"/>
    </row>
    <row r="220" spans="23:38" ht="35.1" customHeight="1" x14ac:dyDescent="0.25">
      <c r="W220" s="20"/>
      <c r="Y220" s="20"/>
      <c r="AE220" s="20"/>
      <c r="AF220" s="20"/>
      <c r="AG220" s="20"/>
      <c r="AH220" s="20"/>
      <c r="AL220" s="23"/>
    </row>
    <row r="221" spans="23:38" ht="35.1" customHeight="1" x14ac:dyDescent="0.25">
      <c r="W221" s="20"/>
      <c r="Y221" s="20"/>
      <c r="AE221" s="20"/>
      <c r="AF221" s="20"/>
      <c r="AG221" s="20"/>
      <c r="AH221" s="20"/>
      <c r="AL221" s="23"/>
    </row>
    <row r="222" spans="23:38" ht="35.1" customHeight="1" x14ac:dyDescent="0.25">
      <c r="W222" s="20"/>
      <c r="Y222" s="20"/>
      <c r="AE222" s="20"/>
      <c r="AF222" s="20"/>
      <c r="AG222" s="20"/>
      <c r="AH222" s="20"/>
      <c r="AL222" s="23"/>
    </row>
    <row r="223" spans="23:38" ht="35.1" customHeight="1" x14ac:dyDescent="0.25">
      <c r="W223" s="20"/>
      <c r="Y223" s="20"/>
      <c r="AE223" s="20"/>
      <c r="AF223" s="20"/>
      <c r="AG223" s="20"/>
      <c r="AH223" s="20"/>
      <c r="AL223" s="23"/>
    </row>
    <row r="224" spans="23:38" ht="35.1" customHeight="1" x14ac:dyDescent="0.25">
      <c r="W224" s="20"/>
      <c r="Y224" s="20"/>
      <c r="AE224" s="20"/>
      <c r="AF224" s="20"/>
      <c r="AG224" s="20"/>
      <c r="AH224" s="20"/>
      <c r="AL224" s="23"/>
    </row>
    <row r="225" spans="23:38" ht="35.1" customHeight="1" x14ac:dyDescent="0.25">
      <c r="W225" s="20"/>
      <c r="Y225" s="20"/>
      <c r="AE225" s="20"/>
      <c r="AF225" s="20"/>
      <c r="AG225" s="20"/>
      <c r="AH225" s="20"/>
      <c r="AL225" s="23"/>
    </row>
    <row r="226" spans="23:38" ht="35.1" customHeight="1" x14ac:dyDescent="0.25">
      <c r="W226" s="20"/>
      <c r="Y226" s="20"/>
      <c r="AE226" s="20"/>
      <c r="AF226" s="20"/>
      <c r="AG226" s="20"/>
      <c r="AH226" s="20"/>
      <c r="AL226" s="23"/>
    </row>
    <row r="227" spans="23:38" ht="35.1" customHeight="1" x14ac:dyDescent="0.25">
      <c r="W227" s="20"/>
      <c r="Y227" s="20"/>
      <c r="AE227" s="20"/>
      <c r="AF227" s="20"/>
      <c r="AG227" s="20"/>
      <c r="AH227" s="20"/>
      <c r="AL227" s="23"/>
    </row>
    <row r="228" spans="23:38" ht="35.1" customHeight="1" x14ac:dyDescent="0.25">
      <c r="W228" s="20"/>
      <c r="Y228" s="20"/>
      <c r="AE228" s="20"/>
      <c r="AF228" s="20"/>
      <c r="AG228" s="20"/>
      <c r="AH228" s="20"/>
      <c r="AL228" s="23"/>
    </row>
    <row r="229" spans="23:38" ht="35.1" customHeight="1" x14ac:dyDescent="0.25">
      <c r="W229" s="20"/>
      <c r="Y229" s="20"/>
      <c r="AE229" s="20"/>
      <c r="AF229" s="20"/>
      <c r="AG229" s="20"/>
      <c r="AH229" s="20"/>
      <c r="AL229" s="23"/>
    </row>
    <row r="230" spans="23:38" ht="35.1" customHeight="1" x14ac:dyDescent="0.25">
      <c r="W230" s="20"/>
      <c r="Y230" s="20"/>
      <c r="AE230" s="20"/>
      <c r="AF230" s="20"/>
      <c r="AG230" s="20"/>
      <c r="AH230" s="20"/>
      <c r="AL230" s="23"/>
    </row>
    <row r="231" spans="23:38" ht="35.1" customHeight="1" x14ac:dyDescent="0.25">
      <c r="W231" s="20"/>
      <c r="Y231" s="20"/>
      <c r="AE231" s="20"/>
      <c r="AF231" s="20"/>
      <c r="AG231" s="20"/>
      <c r="AH231" s="20"/>
      <c r="AL231" s="23"/>
    </row>
    <row r="232" spans="23:38" ht="35.1" customHeight="1" x14ac:dyDescent="0.25">
      <c r="W232" s="20"/>
      <c r="Y232" s="20"/>
      <c r="AE232" s="20"/>
      <c r="AF232" s="20"/>
      <c r="AG232" s="20"/>
      <c r="AH232" s="20"/>
      <c r="AL232" s="23"/>
    </row>
    <row r="233" spans="23:38" ht="35.1" customHeight="1" x14ac:dyDescent="0.25">
      <c r="W233" s="20"/>
      <c r="Y233" s="20"/>
      <c r="AE233" s="20"/>
      <c r="AF233" s="20"/>
      <c r="AG233" s="20"/>
      <c r="AH233" s="20"/>
      <c r="AL233" s="23"/>
    </row>
    <row r="234" spans="23:38" ht="35.1" customHeight="1" x14ac:dyDescent="0.25">
      <c r="W234" s="20"/>
      <c r="Y234" s="20"/>
      <c r="AE234" s="20"/>
      <c r="AF234" s="20"/>
      <c r="AG234" s="20"/>
      <c r="AH234" s="20"/>
      <c r="AL234" s="23"/>
    </row>
    <row r="235" spans="23:38" ht="35.1" customHeight="1" x14ac:dyDescent="0.25">
      <c r="W235" s="20"/>
      <c r="Y235" s="20"/>
      <c r="AE235" s="20"/>
      <c r="AF235" s="20"/>
      <c r="AG235" s="20"/>
      <c r="AH235" s="20"/>
      <c r="AL235" s="23"/>
    </row>
    <row r="236" spans="23:38" ht="35.1" customHeight="1" x14ac:dyDescent="0.25">
      <c r="W236" s="20"/>
      <c r="Y236" s="20"/>
      <c r="AE236" s="20"/>
      <c r="AF236" s="20"/>
      <c r="AG236" s="20"/>
      <c r="AH236" s="20"/>
      <c r="AL236" s="23"/>
    </row>
    <row r="237" spans="23:38" ht="35.1" customHeight="1" x14ac:dyDescent="0.25">
      <c r="W237" s="20"/>
      <c r="Y237" s="20"/>
      <c r="AE237" s="20"/>
      <c r="AF237" s="20"/>
      <c r="AG237" s="20"/>
      <c r="AH237" s="20"/>
      <c r="AL237" s="23"/>
    </row>
    <row r="238" spans="23:38" ht="35.1" customHeight="1" x14ac:dyDescent="0.25">
      <c r="W238" s="20"/>
      <c r="Y238" s="20"/>
      <c r="AE238" s="20"/>
      <c r="AF238" s="20"/>
      <c r="AG238" s="20"/>
      <c r="AH238" s="20"/>
      <c r="AL238" s="23"/>
    </row>
    <row r="239" spans="23:38" ht="35.1" customHeight="1" x14ac:dyDescent="0.25">
      <c r="W239" s="20"/>
      <c r="Y239" s="20"/>
      <c r="AE239" s="20"/>
      <c r="AF239" s="20"/>
      <c r="AG239" s="20"/>
      <c r="AH239" s="20"/>
      <c r="AL239" s="23"/>
    </row>
    <row r="240" spans="23:38" ht="35.1" customHeight="1" x14ac:dyDescent="0.25">
      <c r="W240" s="20"/>
      <c r="Y240" s="20"/>
      <c r="AE240" s="20"/>
      <c r="AF240" s="20"/>
      <c r="AG240" s="20"/>
      <c r="AH240" s="20"/>
      <c r="AL240" s="23"/>
    </row>
    <row r="241" spans="23:38" ht="35.1" customHeight="1" x14ac:dyDescent="0.25">
      <c r="W241" s="20"/>
      <c r="Y241" s="20"/>
      <c r="AE241" s="20"/>
      <c r="AF241" s="20"/>
      <c r="AG241" s="20"/>
      <c r="AH241" s="20"/>
      <c r="AL241" s="23"/>
    </row>
    <row r="242" spans="23:38" ht="35.1" customHeight="1" x14ac:dyDescent="0.25">
      <c r="W242" s="20"/>
      <c r="Y242" s="20"/>
      <c r="AE242" s="20"/>
      <c r="AF242" s="20"/>
      <c r="AG242" s="20"/>
      <c r="AH242" s="20"/>
      <c r="AL242" s="23"/>
    </row>
    <row r="243" spans="23:38" ht="35.1" customHeight="1" x14ac:dyDescent="0.25">
      <c r="W243" s="20"/>
      <c r="Y243" s="20"/>
      <c r="AE243" s="20"/>
      <c r="AF243" s="20"/>
      <c r="AG243" s="20"/>
      <c r="AH243" s="20"/>
      <c r="AL243" s="23"/>
    </row>
    <row r="244" spans="23:38" ht="35.1" customHeight="1" x14ac:dyDescent="0.25">
      <c r="W244" s="20"/>
      <c r="Y244" s="20"/>
      <c r="AE244" s="20"/>
      <c r="AF244" s="20"/>
      <c r="AG244" s="20"/>
      <c r="AH244" s="20"/>
      <c r="AL244" s="23"/>
    </row>
    <row r="245" spans="23:38" ht="35.1" customHeight="1" x14ac:dyDescent="0.25">
      <c r="W245" s="20"/>
      <c r="Y245" s="20"/>
      <c r="AE245" s="20"/>
      <c r="AF245" s="20"/>
      <c r="AG245" s="20"/>
      <c r="AH245" s="20"/>
      <c r="AL245" s="23"/>
    </row>
    <row r="246" spans="23:38" ht="35.1" customHeight="1" x14ac:dyDescent="0.25">
      <c r="W246" s="20"/>
      <c r="Y246" s="20"/>
      <c r="AE246" s="20"/>
      <c r="AF246" s="20"/>
      <c r="AG246" s="20"/>
      <c r="AH246" s="20"/>
      <c r="AL246" s="23"/>
    </row>
    <row r="247" spans="23:38" ht="35.1" customHeight="1" x14ac:dyDescent="0.25">
      <c r="W247" s="20"/>
      <c r="Y247" s="20"/>
      <c r="AE247" s="20"/>
      <c r="AF247" s="20"/>
      <c r="AG247" s="20"/>
      <c r="AH247" s="20"/>
      <c r="AL247" s="23"/>
    </row>
    <row r="248" spans="23:38" ht="35.1" customHeight="1" x14ac:dyDescent="0.25">
      <c r="W248" s="20"/>
      <c r="Y248" s="20"/>
      <c r="AE248" s="20"/>
      <c r="AF248" s="20"/>
      <c r="AG248" s="20"/>
      <c r="AH248" s="20"/>
      <c r="AL248" s="23"/>
    </row>
    <row r="249" spans="23:38" ht="35.1" customHeight="1" x14ac:dyDescent="0.25">
      <c r="W249" s="20"/>
      <c r="Y249" s="20"/>
      <c r="AE249" s="20"/>
      <c r="AF249" s="20"/>
      <c r="AG249" s="20"/>
      <c r="AH249" s="20"/>
      <c r="AL249" s="23"/>
    </row>
    <row r="250" spans="23:38" ht="35.1" customHeight="1" x14ac:dyDescent="0.25">
      <c r="W250" s="20"/>
      <c r="Y250" s="20"/>
      <c r="AE250" s="20"/>
      <c r="AF250" s="20"/>
      <c r="AG250" s="20"/>
      <c r="AH250" s="20"/>
      <c r="AL250" s="23"/>
    </row>
    <row r="251" spans="23:38" ht="35.1" customHeight="1" x14ac:dyDescent="0.25">
      <c r="W251" s="20"/>
      <c r="Y251" s="20"/>
      <c r="AE251" s="20"/>
      <c r="AF251" s="20"/>
      <c r="AG251" s="20"/>
      <c r="AH251" s="20"/>
      <c r="AL251" s="23"/>
    </row>
    <row r="252" spans="23:38" ht="35.1" customHeight="1" x14ac:dyDescent="0.25">
      <c r="W252" s="20"/>
      <c r="Y252" s="20"/>
      <c r="AE252" s="20"/>
      <c r="AF252" s="20"/>
      <c r="AG252" s="20"/>
      <c r="AH252" s="20"/>
      <c r="AL252" s="23"/>
    </row>
    <row r="253" spans="23:38" ht="35.1" customHeight="1" x14ac:dyDescent="0.25">
      <c r="W253" s="20"/>
      <c r="Y253" s="20"/>
      <c r="AE253" s="20"/>
      <c r="AF253" s="20"/>
      <c r="AG253" s="20"/>
      <c r="AH253" s="20"/>
      <c r="AL253" s="23"/>
    </row>
    <row r="254" spans="23:38" ht="35.1" customHeight="1" x14ac:dyDescent="0.25">
      <c r="W254" s="20"/>
      <c r="Y254" s="20"/>
      <c r="AE254" s="20"/>
      <c r="AF254" s="20"/>
      <c r="AG254" s="20"/>
      <c r="AH254" s="20"/>
      <c r="AL254" s="23"/>
    </row>
    <row r="255" spans="23:38" ht="35.1" customHeight="1" x14ac:dyDescent="0.25">
      <c r="W255" s="20"/>
      <c r="Y255" s="20"/>
      <c r="AE255" s="20"/>
      <c r="AF255" s="20"/>
      <c r="AG255" s="20"/>
      <c r="AH255" s="20"/>
      <c r="AL255" s="23"/>
    </row>
    <row r="256" spans="23:38" ht="35.1" customHeight="1" x14ac:dyDescent="0.25">
      <c r="W256" s="20"/>
      <c r="Y256" s="20"/>
      <c r="AE256" s="20"/>
      <c r="AF256" s="20"/>
      <c r="AG256" s="20"/>
      <c r="AH256" s="20"/>
      <c r="AL256" s="23"/>
    </row>
    <row r="257" spans="23:38" ht="35.1" customHeight="1" x14ac:dyDescent="0.25">
      <c r="W257" s="20"/>
      <c r="Y257" s="20"/>
      <c r="AE257" s="20"/>
      <c r="AF257" s="20"/>
      <c r="AG257" s="20"/>
      <c r="AH257" s="20"/>
      <c r="AL257" s="23"/>
    </row>
    <row r="258" spans="23:38" ht="35.1" customHeight="1" x14ac:dyDescent="0.25">
      <c r="W258" s="20"/>
      <c r="Y258" s="20"/>
      <c r="AE258" s="20"/>
      <c r="AF258" s="20"/>
      <c r="AG258" s="20"/>
      <c r="AH258" s="20"/>
      <c r="AL258" s="23"/>
    </row>
    <row r="259" spans="23:38" ht="35.1" customHeight="1" x14ac:dyDescent="0.25">
      <c r="W259" s="20"/>
      <c r="Y259" s="20"/>
      <c r="AE259" s="20"/>
      <c r="AF259" s="20"/>
      <c r="AG259" s="20"/>
      <c r="AH259" s="20"/>
      <c r="AL259" s="23"/>
    </row>
    <row r="260" spans="23:38" ht="35.1" customHeight="1" x14ac:dyDescent="0.25">
      <c r="W260" s="20"/>
      <c r="Y260" s="20"/>
      <c r="AE260" s="20"/>
      <c r="AF260" s="20"/>
      <c r="AG260" s="20"/>
      <c r="AH260" s="20"/>
      <c r="AL260" s="23"/>
    </row>
    <row r="261" spans="23:38" ht="35.1" customHeight="1" x14ac:dyDescent="0.25">
      <c r="W261" s="20"/>
      <c r="Y261" s="20"/>
      <c r="AE261" s="20"/>
      <c r="AF261" s="20"/>
      <c r="AG261" s="20"/>
      <c r="AH261" s="20"/>
      <c r="AL261" s="23"/>
    </row>
    <row r="262" spans="23:38" ht="35.1" customHeight="1" x14ac:dyDescent="0.25">
      <c r="W262" s="20"/>
      <c r="Y262" s="20"/>
      <c r="AE262" s="20"/>
      <c r="AF262" s="20"/>
      <c r="AG262" s="20"/>
      <c r="AH262" s="20"/>
      <c r="AL262" s="23"/>
    </row>
    <row r="263" spans="23:38" ht="35.1" customHeight="1" x14ac:dyDescent="0.25">
      <c r="W263" s="20"/>
      <c r="Y263" s="20"/>
      <c r="AE263" s="20"/>
      <c r="AF263" s="20"/>
      <c r="AG263" s="20"/>
      <c r="AH263" s="20"/>
      <c r="AL263" s="23"/>
    </row>
    <row r="264" spans="23:38" ht="35.1" customHeight="1" x14ac:dyDescent="0.25">
      <c r="W264" s="20"/>
      <c r="Y264" s="20"/>
      <c r="AE264" s="20"/>
      <c r="AF264" s="20"/>
      <c r="AG264" s="20"/>
      <c r="AH264" s="20"/>
      <c r="AL264" s="23"/>
    </row>
    <row r="265" spans="23:38" ht="35.1" customHeight="1" x14ac:dyDescent="0.25">
      <c r="W265" s="20"/>
      <c r="Y265" s="20"/>
      <c r="AE265" s="20"/>
      <c r="AF265" s="20"/>
      <c r="AG265" s="20"/>
      <c r="AH265" s="20"/>
      <c r="AL265" s="23"/>
    </row>
    <row r="266" spans="23:38" ht="35.1" customHeight="1" x14ac:dyDescent="0.25">
      <c r="W266" s="20"/>
      <c r="Y266" s="20"/>
      <c r="AE266" s="20"/>
      <c r="AF266" s="20"/>
      <c r="AG266" s="20"/>
      <c r="AH266" s="20"/>
      <c r="AL266" s="23"/>
    </row>
    <row r="267" spans="23:38" ht="35.1" customHeight="1" x14ac:dyDescent="0.25">
      <c r="W267" s="20"/>
      <c r="Y267" s="20"/>
      <c r="AE267" s="20"/>
      <c r="AF267" s="20"/>
      <c r="AG267" s="20"/>
      <c r="AH267" s="20"/>
      <c r="AL267" s="23"/>
    </row>
  </sheetData>
  <sheetProtection formatCells="0" formatColumns="0" formatRows="0"/>
  <mergeCells count="131">
    <mergeCell ref="W9:W10"/>
    <mergeCell ref="X9:X10"/>
    <mergeCell ref="Y9:Y10"/>
    <mergeCell ref="Z9:Z10"/>
    <mergeCell ref="AA9:AA10"/>
    <mergeCell ref="Q9:Q10"/>
    <mergeCell ref="R9:R10"/>
    <mergeCell ref="S9:S10"/>
    <mergeCell ref="T9:T10"/>
    <mergeCell ref="U9:U10"/>
    <mergeCell ref="V9:V10"/>
    <mergeCell ref="K9:K10"/>
    <mergeCell ref="L9:L10"/>
    <mergeCell ref="M9:M10"/>
    <mergeCell ref="N9:N10"/>
    <mergeCell ref="O9:O10"/>
    <mergeCell ref="P9:P10"/>
    <mergeCell ref="A7:A8"/>
    <mergeCell ref="B7:B8"/>
    <mergeCell ref="C7:C8"/>
    <mergeCell ref="E9:E10"/>
    <mergeCell ref="F9:F10"/>
    <mergeCell ref="P7:P8"/>
    <mergeCell ref="AB9:AB10"/>
    <mergeCell ref="AM9:AM10"/>
    <mergeCell ref="AN9:AN10"/>
    <mergeCell ref="G9:G10"/>
    <mergeCell ref="H9:H10"/>
    <mergeCell ref="I9:I10"/>
    <mergeCell ref="J9:J10"/>
    <mergeCell ref="A4:A6"/>
    <mergeCell ref="B4:B6"/>
    <mergeCell ref="C4:C6"/>
    <mergeCell ref="D4:D6"/>
    <mergeCell ref="E4:E6"/>
    <mergeCell ref="F4:F6"/>
    <mergeCell ref="G7:G8"/>
    <mergeCell ref="H7:H8"/>
    <mergeCell ref="G4:G6"/>
    <mergeCell ref="H4:H6"/>
    <mergeCell ref="D7:D8"/>
    <mergeCell ref="E7:E8"/>
    <mergeCell ref="F7:F8"/>
    <mergeCell ref="A9:A10"/>
    <mergeCell ref="B9:B10"/>
    <mergeCell ref="C9:C10"/>
    <mergeCell ref="D9:D10"/>
    <mergeCell ref="Z4:Z6"/>
    <mergeCell ref="AA4:AA6"/>
    <mergeCell ref="AA7:AA8"/>
    <mergeCell ref="W7:W8"/>
    <mergeCell ref="X7:X8"/>
    <mergeCell ref="Y7:Y8"/>
    <mergeCell ref="Z7:Z8"/>
    <mergeCell ref="AN7:AN8"/>
    <mergeCell ref="S7:S8"/>
    <mergeCell ref="T7:T8"/>
    <mergeCell ref="U7:U8"/>
    <mergeCell ref="V7:V8"/>
    <mergeCell ref="AM4:AM6"/>
    <mergeCell ref="AN4:AN6"/>
    <mergeCell ref="S4:S6"/>
    <mergeCell ref="T4:T6"/>
    <mergeCell ref="U4:U6"/>
    <mergeCell ref="X4:X6"/>
    <mergeCell ref="Y4:Y6"/>
    <mergeCell ref="AU2:BX2"/>
    <mergeCell ref="AO1:BX1"/>
    <mergeCell ref="AM13:AM14"/>
    <mergeCell ref="AH2:AH3"/>
    <mergeCell ref="AI2:AJ2"/>
    <mergeCell ref="AQ2:AQ3"/>
    <mergeCell ref="AR2:AR3"/>
    <mergeCell ref="AS2:AS3"/>
    <mergeCell ref="A1:T2"/>
    <mergeCell ref="U1:AB2"/>
    <mergeCell ref="AC1:AJ1"/>
    <mergeCell ref="AL1:AN1"/>
    <mergeCell ref="AC2:AC3"/>
    <mergeCell ref="Q7:Q8"/>
    <mergeCell ref="R7:R8"/>
    <mergeCell ref="I7:I8"/>
    <mergeCell ref="J7:J8"/>
    <mergeCell ref="K7:K8"/>
    <mergeCell ref="L7:L8"/>
    <mergeCell ref="I4:I6"/>
    <mergeCell ref="AB7:AB8"/>
    <mergeCell ref="AM7:AM8"/>
    <mergeCell ref="M4:M6"/>
    <mergeCell ref="N4:N6"/>
    <mergeCell ref="AT2:AT3"/>
    <mergeCell ref="G3:H3"/>
    <mergeCell ref="AI3:AJ3"/>
    <mergeCell ref="AK2:AM3"/>
    <mergeCell ref="AN2:AN3"/>
    <mergeCell ref="AO2:AP3"/>
    <mergeCell ref="AD2:AG2"/>
    <mergeCell ref="V13:V14"/>
    <mergeCell ref="X13:X14"/>
    <mergeCell ref="AB13:AB14"/>
    <mergeCell ref="AN13:AN14"/>
    <mergeCell ref="O4:O6"/>
    <mergeCell ref="P4:P6"/>
    <mergeCell ref="M7:M8"/>
    <mergeCell ref="N7:N8"/>
    <mergeCell ref="O7:O8"/>
    <mergeCell ref="J4:J6"/>
    <mergeCell ref="K4:K6"/>
    <mergeCell ref="L4:L6"/>
    <mergeCell ref="AB4:AB6"/>
    <mergeCell ref="Q4:Q6"/>
    <mergeCell ref="R4:R6"/>
    <mergeCell ref="V4:V6"/>
    <mergeCell ref="W4:W6"/>
    <mergeCell ref="A13:A14"/>
    <mergeCell ref="B13:B14"/>
    <mergeCell ref="C13:C14"/>
    <mergeCell ref="D13:D14"/>
    <mergeCell ref="E13:E14"/>
    <mergeCell ref="G13:G14"/>
    <mergeCell ref="H13:H14"/>
    <mergeCell ref="I13:I14"/>
    <mergeCell ref="Z13:Z14"/>
    <mergeCell ref="K13:K14"/>
    <mergeCell ref="L13:L14"/>
    <mergeCell ref="M13:M14"/>
    <mergeCell ref="O13:O14"/>
    <mergeCell ref="Q13:Q14"/>
    <mergeCell ref="S13:S14"/>
    <mergeCell ref="T13:T14"/>
    <mergeCell ref="J13:J14"/>
  </mergeCells>
  <conditionalFormatting sqref="S4:U9">
    <cfRule type="containsText" dxfId="308" priority="32" operator="containsText" text="Mayor">
      <formula>NOT(ISERROR(SEARCH("Mayor",S4)))</formula>
    </cfRule>
    <cfRule type="containsText" dxfId="307" priority="33" operator="containsText" text="Moderado">
      <formula>NOT(ISERROR(SEARCH("Moderado",S4)))</formula>
    </cfRule>
    <cfRule type="containsText" dxfId="306" priority="31" operator="containsText" text="Catastrófico">
      <formula>NOT(ISERROR(SEARCH("Catastrófico",S4)))</formula>
    </cfRule>
    <cfRule type="containsText" dxfId="305" priority="30" operator="containsText" text="Bajo">
      <formula>NOT(ISERROR(SEARCH("Bajo",S4)))</formula>
    </cfRule>
    <cfRule type="containsText" dxfId="304" priority="28" operator="containsText" text="Extremo">
      <formula>NOT(ISERROR(SEARCH("Extremo",S4)))</formula>
    </cfRule>
    <cfRule type="cellIs" dxfId="303" priority="27" operator="equal">
      <formula>0.2</formula>
    </cfRule>
    <cfRule type="cellIs" dxfId="302" priority="26" operator="equal">
      <formula>40%</formula>
    </cfRule>
    <cfRule type="cellIs" dxfId="301" priority="25" operator="equal">
      <formula>60%</formula>
    </cfRule>
    <cfRule type="containsText" dxfId="300" priority="29" operator="containsText" text="Alto">
      <formula>NOT(ISERROR(SEARCH("Alto",S4)))</formula>
    </cfRule>
    <cfRule type="cellIs" dxfId="299" priority="23" operator="equal">
      <formula>100%</formula>
    </cfRule>
    <cfRule type="cellIs" dxfId="298" priority="24" operator="equal">
      <formula>80%</formula>
    </cfRule>
    <cfRule type="containsText" dxfId="297" priority="34" operator="containsText" text="Menor">
      <formula>NOT(ISERROR(SEARCH("Menor",S4)))</formula>
    </cfRule>
    <cfRule type="containsText" dxfId="296" priority="35" operator="containsText" text="Leve">
      <formula>NOT(ISERROR(SEARCH("Leve",S4)))</formula>
    </cfRule>
    <cfRule type="containsText" dxfId="295" priority="36" operator="containsText" text="Muy a">
      <formula>NOT(ISERROR(SEARCH("Muy a",S4)))</formula>
    </cfRule>
    <cfRule type="containsText" dxfId="294" priority="37" operator="containsText" text="Muy b">
      <formula>NOT(ISERROR(SEARCH("Muy b",S4)))</formula>
    </cfRule>
    <cfRule type="containsText" dxfId="293" priority="38" operator="containsText" text="Baja">
      <formula>NOT(ISERROR(SEARCH("Baja",S4)))</formula>
    </cfRule>
    <cfRule type="containsText" dxfId="292" priority="39" operator="containsText" text="Media">
      <formula>NOT(ISERROR(SEARCH("Media",S4)))</formula>
    </cfRule>
    <cfRule type="containsText" dxfId="291" priority="40" operator="containsText" text="Alta">
      <formula>NOT(ISERROR(SEARCH("Alta",S4)))</formula>
    </cfRule>
  </conditionalFormatting>
  <conditionalFormatting sqref="V4:W4">
    <cfRule type="containsText" dxfId="290" priority="232" operator="containsText" text="Muy b">
      <formula>NOT(ISERROR(SEARCH("Muy b",V4)))</formula>
    </cfRule>
    <cfRule type="containsText" dxfId="289" priority="231" operator="containsText" text="Muy a">
      <formula>NOT(ISERROR(SEARCH("Muy a",V4)))</formula>
    </cfRule>
    <cfRule type="containsText" dxfId="288" priority="233" operator="containsText" text="Baja">
      <formula>NOT(ISERROR(SEARCH("Baja",V4)))</formula>
    </cfRule>
    <cfRule type="containsText" dxfId="287" priority="235" operator="containsText" text="Alta">
      <formula>NOT(ISERROR(SEARCH("Alta",V4)))</formula>
    </cfRule>
    <cfRule type="containsText" dxfId="286" priority="234" operator="containsText" text="Media">
      <formula>NOT(ISERROR(SEARCH("Media",V4)))</formula>
    </cfRule>
  </conditionalFormatting>
  <conditionalFormatting sqref="V7:W7">
    <cfRule type="containsText" dxfId="285" priority="161" operator="containsText" text="Muy b">
      <formula>NOT(ISERROR(SEARCH("Muy b",V7)))</formula>
    </cfRule>
    <cfRule type="containsText" dxfId="284" priority="160" operator="containsText" text="Muy a">
      <formula>NOT(ISERROR(SEARCH("Muy a",V7)))</formula>
    </cfRule>
    <cfRule type="containsText" dxfId="283" priority="163" operator="containsText" text="Media">
      <formula>NOT(ISERROR(SEARCH("Media",V7)))</formula>
    </cfRule>
    <cfRule type="containsText" dxfId="282" priority="164" operator="containsText" text="Alta">
      <formula>NOT(ISERROR(SEARCH("Alta",V7)))</formula>
    </cfRule>
    <cfRule type="containsText" dxfId="281" priority="162" operator="containsText" text="Baja">
      <formula>NOT(ISERROR(SEARCH("Baja",V7)))</formula>
    </cfRule>
  </conditionalFormatting>
  <conditionalFormatting sqref="V9:W9">
    <cfRule type="containsText" dxfId="280" priority="91" operator="containsText" text="Baja">
      <formula>NOT(ISERROR(SEARCH("Baja",V9)))</formula>
    </cfRule>
    <cfRule type="containsText" dxfId="279" priority="93" operator="containsText" text="Alta">
      <formula>NOT(ISERROR(SEARCH("Alta",V9)))</formula>
    </cfRule>
    <cfRule type="containsText" dxfId="278" priority="92" operator="containsText" text="Media">
      <formula>NOT(ISERROR(SEARCH("Media",V9)))</formula>
    </cfRule>
    <cfRule type="containsText" dxfId="277" priority="90" operator="containsText" text="Muy b">
      <formula>NOT(ISERROR(SEARCH("Muy b",V9)))</formula>
    </cfRule>
    <cfRule type="containsText" dxfId="276" priority="89" operator="containsText" text="Muy a">
      <formula>NOT(ISERROR(SEARCH("Muy a",V9)))</formula>
    </cfRule>
  </conditionalFormatting>
  <conditionalFormatting sqref="W4">
    <cfRule type="containsText" dxfId="275" priority="223" operator="containsText" text="Extremo">
      <formula>NOT(ISERROR(SEARCH("Extremo",W4)))</formula>
    </cfRule>
    <cfRule type="containsText" dxfId="274" priority="224" operator="containsText" text="Alto">
      <formula>NOT(ISERROR(SEARCH("Alto",W4)))</formula>
    </cfRule>
    <cfRule type="containsText" dxfId="273" priority="225" operator="containsText" text="Bajo">
      <formula>NOT(ISERROR(SEARCH("Bajo",W4)))</formula>
    </cfRule>
    <cfRule type="containsText" dxfId="272" priority="226" operator="containsText" text="Catastrófico">
      <formula>NOT(ISERROR(SEARCH("Catastrófico",W4)))</formula>
    </cfRule>
    <cfRule type="cellIs" dxfId="271" priority="222" operator="equal">
      <formula>0.2</formula>
    </cfRule>
    <cfRule type="containsText" dxfId="270" priority="227" operator="containsText" text="Mayor">
      <formula>NOT(ISERROR(SEARCH("Mayor",W4)))</formula>
    </cfRule>
    <cfRule type="containsText" dxfId="269" priority="228" operator="containsText" text="Moderado">
      <formula>NOT(ISERROR(SEARCH("Moderado",W4)))</formula>
    </cfRule>
    <cfRule type="containsText" dxfId="268" priority="230" operator="containsText" text="Leve">
      <formula>NOT(ISERROR(SEARCH("Leve",W4)))</formula>
    </cfRule>
    <cfRule type="cellIs" dxfId="267" priority="220" operator="equal">
      <formula>60%</formula>
    </cfRule>
    <cfRule type="cellIs" dxfId="266" priority="221" operator="equal">
      <formula>40%</formula>
    </cfRule>
    <cfRule type="cellIs" dxfId="265" priority="218" operator="equal">
      <formula>100%</formula>
    </cfRule>
    <cfRule type="containsText" dxfId="264" priority="229" operator="containsText" text="Menor">
      <formula>NOT(ISERROR(SEARCH("Menor",W4)))</formula>
    </cfRule>
    <cfRule type="cellIs" dxfId="263" priority="219" operator="equal">
      <formula>80%</formula>
    </cfRule>
  </conditionalFormatting>
  <conditionalFormatting sqref="W7">
    <cfRule type="containsText" dxfId="262" priority="159" operator="containsText" text="Leve">
      <formula>NOT(ISERROR(SEARCH("Leve",W7)))</formula>
    </cfRule>
    <cfRule type="containsText" dxfId="261" priority="157" operator="containsText" text="Moderado">
      <formula>NOT(ISERROR(SEARCH("Moderado",W7)))</formula>
    </cfRule>
    <cfRule type="containsText" dxfId="260" priority="156" operator="containsText" text="Mayor">
      <formula>NOT(ISERROR(SEARCH("Mayor",W7)))</formula>
    </cfRule>
    <cfRule type="containsText" dxfId="259" priority="155" operator="containsText" text="Catastrófico">
      <formula>NOT(ISERROR(SEARCH("Catastrófico",W7)))</formula>
    </cfRule>
    <cfRule type="containsText" dxfId="258" priority="154" operator="containsText" text="Bajo">
      <formula>NOT(ISERROR(SEARCH("Bajo",W7)))</formula>
    </cfRule>
    <cfRule type="containsText" dxfId="257" priority="153" operator="containsText" text="Alto">
      <formula>NOT(ISERROR(SEARCH("Alto",W7)))</formula>
    </cfRule>
    <cfRule type="containsText" dxfId="256" priority="152" operator="containsText" text="Extremo">
      <formula>NOT(ISERROR(SEARCH("Extremo",W7)))</formula>
    </cfRule>
    <cfRule type="cellIs" dxfId="255" priority="151" operator="equal">
      <formula>0.2</formula>
    </cfRule>
    <cfRule type="containsText" dxfId="254" priority="158" operator="containsText" text="Menor">
      <formula>NOT(ISERROR(SEARCH("Menor",W7)))</formula>
    </cfRule>
    <cfRule type="cellIs" dxfId="253" priority="148" operator="equal">
      <formula>80%</formula>
    </cfRule>
    <cfRule type="cellIs" dxfId="252" priority="147" operator="equal">
      <formula>100%</formula>
    </cfRule>
    <cfRule type="cellIs" dxfId="251" priority="150" operator="equal">
      <formula>40%</formula>
    </cfRule>
    <cfRule type="cellIs" dxfId="250" priority="149" operator="equal">
      <formula>60%</formula>
    </cfRule>
  </conditionalFormatting>
  <conditionalFormatting sqref="W9">
    <cfRule type="containsText" dxfId="249" priority="85" operator="containsText" text="Mayor">
      <formula>NOT(ISERROR(SEARCH("Mayor",W9)))</formula>
    </cfRule>
    <cfRule type="containsText" dxfId="248" priority="84" operator="containsText" text="Catastrófico">
      <formula>NOT(ISERROR(SEARCH("Catastrófico",W9)))</formula>
    </cfRule>
    <cfRule type="containsText" dxfId="247" priority="88" operator="containsText" text="Leve">
      <formula>NOT(ISERROR(SEARCH("Leve",W9)))</formula>
    </cfRule>
    <cfRule type="cellIs" dxfId="246" priority="76" operator="equal">
      <formula>100%</formula>
    </cfRule>
    <cfRule type="cellIs" dxfId="245" priority="77" operator="equal">
      <formula>80%</formula>
    </cfRule>
    <cfRule type="cellIs" dxfId="244" priority="78" operator="equal">
      <formula>60%</formula>
    </cfRule>
    <cfRule type="containsText" dxfId="243" priority="86" operator="containsText" text="Moderado">
      <formula>NOT(ISERROR(SEARCH("Moderado",W9)))</formula>
    </cfRule>
    <cfRule type="cellIs" dxfId="242" priority="79" operator="equal">
      <formula>40%</formula>
    </cfRule>
    <cfRule type="cellIs" dxfId="241" priority="80" operator="equal">
      <formula>0.2</formula>
    </cfRule>
    <cfRule type="containsText" dxfId="240" priority="81" operator="containsText" text="Extremo">
      <formula>NOT(ISERROR(SEARCH("Extremo",W9)))</formula>
    </cfRule>
    <cfRule type="containsText" dxfId="239" priority="82" operator="containsText" text="Alto">
      <formula>NOT(ISERROR(SEARCH("Alto",W9)))</formula>
    </cfRule>
    <cfRule type="containsText" dxfId="238" priority="83" operator="containsText" text="Bajo">
      <formula>NOT(ISERROR(SEARCH("Bajo",W9)))</formula>
    </cfRule>
    <cfRule type="containsText" dxfId="237" priority="87" operator="containsText" text="Menor">
      <formula>NOT(ISERROR(SEARCH("Menor",W9)))</formula>
    </cfRule>
  </conditionalFormatting>
  <conditionalFormatting sqref="X4:Z4">
    <cfRule type="containsText" dxfId="236" priority="252" operator="containsText" text="Media">
      <formula>NOT(ISERROR(SEARCH("Media",X4)))</formula>
    </cfRule>
    <cfRule type="containsText" dxfId="235" priority="251" operator="containsText" text="Baja">
      <formula>NOT(ISERROR(SEARCH("Baja",X4)))</formula>
    </cfRule>
    <cfRule type="containsText" dxfId="234" priority="253" operator="containsText" text="Alta">
      <formula>NOT(ISERROR(SEARCH("Alta",X4)))</formula>
    </cfRule>
    <cfRule type="containsText" dxfId="233" priority="249" operator="containsText" text="Muy a">
      <formula>NOT(ISERROR(SEARCH("Muy a",X4)))</formula>
    </cfRule>
    <cfRule type="containsText" dxfId="232" priority="250" operator="containsText" text="Muy b">
      <formula>NOT(ISERROR(SEARCH("Muy b",X4)))</formula>
    </cfRule>
    <cfRule type="containsText" dxfId="231" priority="248" operator="containsText" text="Leve">
      <formula>NOT(ISERROR(SEARCH("Leve",X4)))</formula>
    </cfRule>
    <cfRule type="containsText" dxfId="230" priority="244" operator="containsText" text="Catastrófico">
      <formula>NOT(ISERROR(SEARCH("Catastrófico",X4)))</formula>
    </cfRule>
    <cfRule type="containsText" dxfId="229" priority="245" operator="containsText" text="Mayor">
      <formula>NOT(ISERROR(SEARCH("Mayor",X4)))</formula>
    </cfRule>
    <cfRule type="containsText" dxfId="228" priority="246" operator="containsText" text="Moderado">
      <formula>NOT(ISERROR(SEARCH("Moderado",X4)))</formula>
    </cfRule>
    <cfRule type="containsText" dxfId="227" priority="247" operator="containsText" text="Menor">
      <formula>NOT(ISERROR(SEARCH("Menor",X4)))</formula>
    </cfRule>
  </conditionalFormatting>
  <conditionalFormatting sqref="X7:Z7">
    <cfRule type="containsText" dxfId="226" priority="182" operator="containsText" text="Alta">
      <formula>NOT(ISERROR(SEARCH("Alta",X7)))</formula>
    </cfRule>
    <cfRule type="containsText" dxfId="225" priority="181" operator="containsText" text="Media">
      <formula>NOT(ISERROR(SEARCH("Media",X7)))</formula>
    </cfRule>
    <cfRule type="containsText" dxfId="224" priority="180" operator="containsText" text="Baja">
      <formula>NOT(ISERROR(SEARCH("Baja",X7)))</formula>
    </cfRule>
    <cfRule type="containsText" dxfId="223" priority="179" operator="containsText" text="Muy b">
      <formula>NOT(ISERROR(SEARCH("Muy b",X7)))</formula>
    </cfRule>
    <cfRule type="containsText" dxfId="222" priority="177" operator="containsText" text="Leve">
      <formula>NOT(ISERROR(SEARCH("Leve",X7)))</formula>
    </cfRule>
    <cfRule type="containsText" dxfId="221" priority="176" operator="containsText" text="Menor">
      <formula>NOT(ISERROR(SEARCH("Menor",X7)))</formula>
    </cfRule>
    <cfRule type="containsText" dxfId="220" priority="175" operator="containsText" text="Moderado">
      <formula>NOT(ISERROR(SEARCH("Moderado",X7)))</formula>
    </cfRule>
    <cfRule type="containsText" dxfId="219" priority="174" operator="containsText" text="Mayor">
      <formula>NOT(ISERROR(SEARCH("Mayor",X7)))</formula>
    </cfRule>
    <cfRule type="containsText" dxfId="218" priority="173" operator="containsText" text="Catastrófico">
      <formula>NOT(ISERROR(SEARCH("Catastrófico",X7)))</formula>
    </cfRule>
    <cfRule type="containsText" dxfId="217" priority="178" operator="containsText" text="Muy a">
      <formula>NOT(ISERROR(SEARCH("Muy a",X7)))</formula>
    </cfRule>
  </conditionalFormatting>
  <conditionalFormatting sqref="X9:Z9">
    <cfRule type="containsText" dxfId="216" priority="102" operator="containsText" text="Catastrófico">
      <formula>NOT(ISERROR(SEARCH("Catastrófico",X9)))</formula>
    </cfRule>
    <cfRule type="containsText" dxfId="215" priority="103" operator="containsText" text="Mayor">
      <formula>NOT(ISERROR(SEARCH("Mayor",X9)))</formula>
    </cfRule>
    <cfRule type="containsText" dxfId="214" priority="104" operator="containsText" text="Moderado">
      <formula>NOT(ISERROR(SEARCH("Moderado",X9)))</formula>
    </cfRule>
    <cfRule type="containsText" dxfId="213" priority="105" operator="containsText" text="Menor">
      <formula>NOT(ISERROR(SEARCH("Menor",X9)))</formula>
    </cfRule>
    <cfRule type="containsText" dxfId="212" priority="107" operator="containsText" text="Muy a">
      <formula>NOT(ISERROR(SEARCH("Muy a",X9)))</formula>
    </cfRule>
    <cfRule type="containsText" dxfId="211" priority="108" operator="containsText" text="Muy b">
      <formula>NOT(ISERROR(SEARCH("Muy b",X9)))</formula>
    </cfRule>
    <cfRule type="containsText" dxfId="210" priority="109" operator="containsText" text="Baja">
      <formula>NOT(ISERROR(SEARCH("Baja",X9)))</formula>
    </cfRule>
    <cfRule type="containsText" dxfId="209" priority="110" operator="containsText" text="Media">
      <formula>NOT(ISERROR(SEARCH("Media",X9)))</formula>
    </cfRule>
    <cfRule type="containsText" dxfId="208" priority="111" operator="containsText" text="Alta">
      <formula>NOT(ISERROR(SEARCH("Alta",X9)))</formula>
    </cfRule>
    <cfRule type="containsText" dxfId="207" priority="106" operator="containsText" text="Leve">
      <formula>NOT(ISERROR(SEARCH("Leve",X9)))</formula>
    </cfRule>
  </conditionalFormatting>
  <conditionalFormatting sqref="Y4">
    <cfRule type="cellIs" dxfId="206" priority="236" operator="equal">
      <formula>100%</formula>
    </cfRule>
    <cfRule type="cellIs" dxfId="205" priority="237" operator="equal">
      <formula>80%</formula>
    </cfRule>
    <cfRule type="cellIs" dxfId="204" priority="238" operator="equal">
      <formula>60%</formula>
    </cfRule>
    <cfRule type="cellIs" dxfId="203" priority="240" operator="equal">
      <formula>0.2</formula>
    </cfRule>
    <cfRule type="cellIs" dxfId="202" priority="239" operator="equal">
      <formula>40%</formula>
    </cfRule>
  </conditionalFormatting>
  <conditionalFormatting sqref="Y7">
    <cfRule type="cellIs" dxfId="201" priority="169" operator="equal">
      <formula>0.2</formula>
    </cfRule>
    <cfRule type="cellIs" dxfId="200" priority="168" operator="equal">
      <formula>40%</formula>
    </cfRule>
    <cfRule type="cellIs" dxfId="199" priority="166" operator="equal">
      <formula>80%</formula>
    </cfRule>
    <cfRule type="cellIs" dxfId="198" priority="165" operator="equal">
      <formula>100%</formula>
    </cfRule>
    <cfRule type="cellIs" dxfId="197" priority="167" operator="equal">
      <formula>60%</formula>
    </cfRule>
  </conditionalFormatting>
  <conditionalFormatting sqref="Y9">
    <cfRule type="cellIs" dxfId="196" priority="94" operator="equal">
      <formula>100%</formula>
    </cfRule>
    <cfRule type="cellIs" dxfId="195" priority="95" operator="equal">
      <formula>80%</formula>
    </cfRule>
    <cfRule type="cellIs" dxfId="194" priority="97" operator="equal">
      <formula>40%</formula>
    </cfRule>
    <cfRule type="cellIs" dxfId="193" priority="98" operator="equal">
      <formula>0.2</formula>
    </cfRule>
    <cfRule type="cellIs" dxfId="192" priority="96" operator="equal">
      <formula>60%</formula>
    </cfRule>
  </conditionalFormatting>
  <conditionalFormatting sqref="Y4:Z4">
    <cfRule type="containsText" dxfId="191" priority="241" operator="containsText" text="Extremo">
      <formula>NOT(ISERROR(SEARCH("Extremo",Y4)))</formula>
    </cfRule>
    <cfRule type="containsText" dxfId="190" priority="243" operator="containsText" text="Bajo">
      <formula>NOT(ISERROR(SEARCH("Bajo",Y4)))</formula>
    </cfRule>
    <cfRule type="containsText" dxfId="189" priority="242" operator="containsText" text="Alto">
      <formula>NOT(ISERROR(SEARCH("Alto",Y4)))</formula>
    </cfRule>
  </conditionalFormatting>
  <conditionalFormatting sqref="Y7:Z7">
    <cfRule type="containsText" dxfId="188" priority="170" operator="containsText" text="Extremo">
      <formula>NOT(ISERROR(SEARCH("Extremo",Y7)))</formula>
    </cfRule>
    <cfRule type="containsText" dxfId="187" priority="171" operator="containsText" text="Alto">
      <formula>NOT(ISERROR(SEARCH("Alto",Y7)))</formula>
    </cfRule>
    <cfRule type="containsText" dxfId="186" priority="172" operator="containsText" text="Bajo">
      <formula>NOT(ISERROR(SEARCH("Bajo",Y7)))</formula>
    </cfRule>
  </conditionalFormatting>
  <conditionalFormatting sqref="Y9:Z9">
    <cfRule type="containsText" dxfId="185" priority="101" operator="containsText" text="Bajo">
      <formula>NOT(ISERROR(SEARCH("Bajo",Y9)))</formula>
    </cfRule>
    <cfRule type="containsText" dxfId="184" priority="100" operator="containsText" text="Alto">
      <formula>NOT(ISERROR(SEARCH("Alto",Y9)))</formula>
    </cfRule>
    <cfRule type="containsText" dxfId="183" priority="99" operator="containsText" text="Extremo">
      <formula>NOT(ISERROR(SEARCH("Extremo",Y9)))</formula>
    </cfRule>
  </conditionalFormatting>
  <conditionalFormatting sqref="AA4">
    <cfRule type="cellIs" dxfId="182" priority="201" operator="equal">
      <formula>100%</formula>
    </cfRule>
    <cfRule type="cellIs" dxfId="181" priority="204" operator="equal">
      <formula>25%</formula>
    </cfRule>
    <cfRule type="containsText" dxfId="180" priority="205" operator="containsText" text="Extremo">
      <formula>NOT(ISERROR(SEARCH("Extremo",AA4)))</formula>
    </cfRule>
    <cfRule type="containsText" dxfId="179" priority="206" operator="containsText" text="Alto">
      <formula>NOT(ISERROR(SEARCH("Alto",AA4)))</formula>
    </cfRule>
    <cfRule type="containsText" dxfId="178" priority="208" operator="containsText" text="Catastrófico">
      <formula>NOT(ISERROR(SEARCH("Catastrófico",AA4)))</formula>
    </cfRule>
    <cfRule type="containsText" dxfId="177" priority="207" operator="containsText" text="Bajo">
      <formula>NOT(ISERROR(SEARCH("Bajo",AA4)))</formula>
    </cfRule>
    <cfRule type="containsText" dxfId="176" priority="209" operator="containsText" text="Mayor">
      <formula>NOT(ISERROR(SEARCH("Mayor",AA4)))</formula>
    </cfRule>
    <cfRule type="containsText" dxfId="175" priority="210" operator="containsText" text="Moderado">
      <formula>NOT(ISERROR(SEARCH("Moderado",AA4)))</formula>
    </cfRule>
    <cfRule type="containsText" dxfId="174" priority="211" operator="containsText" text="Menor">
      <formula>NOT(ISERROR(SEARCH("Menor",AA4)))</formula>
    </cfRule>
    <cfRule type="containsText" dxfId="173" priority="216" operator="containsText" text="Media">
      <formula>NOT(ISERROR(SEARCH("Media",AA4)))</formula>
    </cfRule>
    <cfRule type="containsText" dxfId="172" priority="213" operator="containsText" text="Muy a">
      <formula>NOT(ISERROR(SEARCH("Muy a",AA4)))</formula>
    </cfRule>
    <cfRule type="containsText" dxfId="171" priority="215" operator="containsText" text="Baja">
      <formula>NOT(ISERROR(SEARCH("Baja",AA4)))</formula>
    </cfRule>
    <cfRule type="containsText" dxfId="170" priority="214" operator="containsText" text="Muy b">
      <formula>NOT(ISERROR(SEARCH("Muy b",AA4)))</formula>
    </cfRule>
    <cfRule type="containsText" dxfId="169" priority="217" operator="containsText" text="Alta">
      <formula>NOT(ISERROR(SEARCH("Alta",AA4)))</formula>
    </cfRule>
    <cfRule type="containsText" dxfId="168" priority="212" operator="containsText" text="Leve">
      <formula>NOT(ISERROR(SEARCH("Leve",AA4)))</formula>
    </cfRule>
    <cfRule type="cellIs" dxfId="167" priority="202" operator="equal">
      <formula>75%</formula>
    </cfRule>
    <cfRule type="cellIs" dxfId="166" priority="203" operator="equal">
      <formula>50%</formula>
    </cfRule>
  </conditionalFormatting>
  <conditionalFormatting sqref="AA7">
    <cfRule type="containsText" dxfId="165" priority="139" operator="containsText" text="Moderado">
      <formula>NOT(ISERROR(SEARCH("Moderado",AA7)))</formula>
    </cfRule>
    <cfRule type="containsText" dxfId="164" priority="140" operator="containsText" text="Menor">
      <formula>NOT(ISERROR(SEARCH("Menor",AA7)))</formula>
    </cfRule>
    <cfRule type="containsText" dxfId="163" priority="141" operator="containsText" text="Leve">
      <formula>NOT(ISERROR(SEARCH("Leve",AA7)))</formula>
    </cfRule>
    <cfRule type="containsText" dxfId="162" priority="142" operator="containsText" text="Muy a">
      <formula>NOT(ISERROR(SEARCH("Muy a",AA7)))</formula>
    </cfRule>
    <cfRule type="containsText" dxfId="161" priority="144" operator="containsText" text="Baja">
      <formula>NOT(ISERROR(SEARCH("Baja",AA7)))</formula>
    </cfRule>
    <cfRule type="containsText" dxfId="160" priority="145" operator="containsText" text="Media">
      <formula>NOT(ISERROR(SEARCH("Media",AA7)))</formula>
    </cfRule>
    <cfRule type="containsText" dxfId="159" priority="146" operator="containsText" text="Alta">
      <formula>NOT(ISERROR(SEARCH("Alta",AA7)))</formula>
    </cfRule>
    <cfRule type="containsText" dxfId="158" priority="135" operator="containsText" text="Alto">
      <formula>NOT(ISERROR(SEARCH("Alto",AA7)))</formula>
    </cfRule>
    <cfRule type="containsText" dxfId="157" priority="143" operator="containsText" text="Muy b">
      <formula>NOT(ISERROR(SEARCH("Muy b",AA7)))</formula>
    </cfRule>
    <cfRule type="cellIs" dxfId="156" priority="130" operator="equal">
      <formula>100%</formula>
    </cfRule>
    <cfRule type="cellIs" dxfId="155" priority="131" operator="equal">
      <formula>75%</formula>
    </cfRule>
    <cfRule type="cellIs" dxfId="154" priority="132" operator="equal">
      <formula>50%</formula>
    </cfRule>
    <cfRule type="cellIs" dxfId="153" priority="133" operator="equal">
      <formula>25%</formula>
    </cfRule>
    <cfRule type="containsText" dxfId="152" priority="134" operator="containsText" text="Extremo">
      <formula>NOT(ISERROR(SEARCH("Extremo",AA7)))</formula>
    </cfRule>
    <cfRule type="containsText" dxfId="151" priority="136" operator="containsText" text="Bajo">
      <formula>NOT(ISERROR(SEARCH("Bajo",AA7)))</formula>
    </cfRule>
    <cfRule type="containsText" dxfId="150" priority="137" operator="containsText" text="Catastrófico">
      <formula>NOT(ISERROR(SEARCH("Catastrófico",AA7)))</formula>
    </cfRule>
    <cfRule type="containsText" dxfId="149" priority="138" operator="containsText" text="Mayor">
      <formula>NOT(ISERROR(SEARCH("Mayor",AA7)))</formula>
    </cfRule>
  </conditionalFormatting>
  <conditionalFormatting sqref="AA9">
    <cfRule type="cellIs" dxfId="148" priority="59" operator="equal">
      <formula>100%</formula>
    </cfRule>
    <cfRule type="containsText" dxfId="147" priority="72" operator="containsText" text="Muy b">
      <formula>NOT(ISERROR(SEARCH("Muy b",AA9)))</formula>
    </cfRule>
    <cfRule type="containsText" dxfId="146" priority="63" operator="containsText" text="Extremo">
      <formula>NOT(ISERROR(SEARCH("Extremo",AA9)))</formula>
    </cfRule>
    <cfRule type="containsText" dxfId="145" priority="75" operator="containsText" text="Alta">
      <formula>NOT(ISERROR(SEARCH("Alta",AA9)))</formula>
    </cfRule>
    <cfRule type="containsText" dxfId="144" priority="73" operator="containsText" text="Baja">
      <formula>NOT(ISERROR(SEARCH("Baja",AA9)))</formula>
    </cfRule>
    <cfRule type="cellIs" dxfId="143" priority="60" operator="equal">
      <formula>75%</formula>
    </cfRule>
    <cfRule type="containsText" dxfId="142" priority="71" operator="containsText" text="Muy a">
      <formula>NOT(ISERROR(SEARCH("Muy a",AA9)))</formula>
    </cfRule>
    <cfRule type="containsText" dxfId="141" priority="70" operator="containsText" text="Leve">
      <formula>NOT(ISERROR(SEARCH("Leve",AA9)))</formula>
    </cfRule>
    <cfRule type="containsText" dxfId="140" priority="74" operator="containsText" text="Media">
      <formula>NOT(ISERROR(SEARCH("Media",AA9)))</formula>
    </cfRule>
    <cfRule type="containsText" dxfId="139" priority="68" operator="containsText" text="Moderado">
      <formula>NOT(ISERROR(SEARCH("Moderado",AA9)))</formula>
    </cfRule>
    <cfRule type="containsText" dxfId="138" priority="67" operator="containsText" text="Mayor">
      <formula>NOT(ISERROR(SEARCH("Mayor",AA9)))</formula>
    </cfRule>
    <cfRule type="containsText" dxfId="137" priority="66" operator="containsText" text="Catastrófico">
      <formula>NOT(ISERROR(SEARCH("Catastrófico",AA9)))</formula>
    </cfRule>
    <cfRule type="containsText" dxfId="136" priority="65" operator="containsText" text="Bajo">
      <formula>NOT(ISERROR(SEARCH("Bajo",AA9)))</formula>
    </cfRule>
    <cfRule type="containsText" dxfId="135" priority="64" operator="containsText" text="Alto">
      <formula>NOT(ISERROR(SEARCH("Alto",AA9)))</formula>
    </cfRule>
    <cfRule type="cellIs" dxfId="134" priority="61" operator="equal">
      <formula>50%</formula>
    </cfRule>
    <cfRule type="cellIs" dxfId="133" priority="62" operator="equal">
      <formula>25%</formula>
    </cfRule>
    <cfRule type="containsText" dxfId="132" priority="69" operator="containsText" text="Menor">
      <formula>NOT(ISERROR(SEARCH("Menor",AA9)))</formula>
    </cfRule>
  </conditionalFormatting>
  <conditionalFormatting sqref="AC11:AD11">
    <cfRule type="containsText" dxfId="131" priority="22" operator="containsText" text="ALTA">
      <formula>NOT(ISERROR(SEARCH("ALTA",AC11)))</formula>
    </cfRule>
    <cfRule type="containsText" dxfId="130" priority="21" operator="containsText" text="MEDIA">
      <formula>NOT(ISERROR(SEARCH("MEDIA",AC11)))</formula>
    </cfRule>
    <cfRule type="containsText" dxfId="129" priority="20" operator="containsText" text="BAJA">
      <formula>NOT(ISERROR(SEARCH("BAJA",AC11)))</formula>
    </cfRule>
  </conditionalFormatting>
  <conditionalFormatting sqref="AI11">
    <cfRule type="containsText" dxfId="128" priority="18" operator="containsText" text="MEDIA">
      <formula>NOT(ISERROR(SEARCH("MEDIA",AI11)))</formula>
    </cfRule>
    <cfRule type="containsText" dxfId="127" priority="17" operator="containsText" text="BAJA">
      <formula>NOT(ISERROR(SEARCH("BAJA",AI11)))</formula>
    </cfRule>
    <cfRule type="containsText" dxfId="126" priority="19" operator="containsText" text="ALTA">
      <formula>NOT(ISERROR(SEARCH("ALTA",AI11)))</formula>
    </cfRule>
  </conditionalFormatting>
  <conditionalFormatting sqref="AI12:AJ13 AI14">
    <cfRule type="containsText" dxfId="125" priority="3" operator="containsText" text="ALTA">
      <formula>NOT(ISERROR(SEARCH("ALTA",AI12)))</formula>
    </cfRule>
    <cfRule type="containsText" dxfId="124" priority="1" operator="containsText" text="BAJA">
      <formula>NOT(ISERROR(SEARCH("BAJA",AI12)))</formula>
    </cfRule>
    <cfRule type="containsText" dxfId="123" priority="2" operator="containsText" text="MEDIA">
      <formula>NOT(ISERROR(SEARCH("MEDIA",AI12)))</formula>
    </cfRule>
  </conditionalFormatting>
  <conditionalFormatting sqref="AK4:AL12">
    <cfRule type="containsText" dxfId="122" priority="16" operator="containsText" text="ALTA">
      <formula>NOT(ISERROR(SEARCH("ALTA",AK4)))</formula>
    </cfRule>
    <cfRule type="containsText" dxfId="121" priority="15" operator="containsText" text="MEDIA">
      <formula>NOT(ISERROR(SEARCH("MEDIA",AK4)))</formula>
    </cfRule>
    <cfRule type="containsText" dxfId="120" priority="14" operator="containsText" text="BAJA">
      <formula>NOT(ISERROR(SEARCH("BAJA",AK4)))</formula>
    </cfRule>
  </conditionalFormatting>
  <conditionalFormatting sqref="AL4:AL12">
    <cfRule type="cellIs" dxfId="119" priority="12" operator="between">
      <formula>26%</formula>
      <formula>50%</formula>
    </cfRule>
    <cfRule type="cellIs" dxfId="118" priority="11" operator="between">
      <formula>51%</formula>
      <formula>75%</formula>
    </cfRule>
    <cfRule type="cellIs" dxfId="117" priority="10" operator="greaterThan">
      <formula>75%</formula>
    </cfRule>
    <cfRule type="cellIs" dxfId="116" priority="13" operator="between">
      <formula>0%</formula>
      <formula>25%</formula>
    </cfRule>
  </conditionalFormatting>
  <conditionalFormatting sqref="AM4:AN4">
    <cfRule type="containsText" dxfId="115" priority="189" operator="containsText" text="Alto">
      <formula>NOT(ISERROR(SEARCH("Alto",AM4)))</formula>
    </cfRule>
    <cfRule type="containsText" dxfId="114" priority="190" operator="containsText" text="Bajo">
      <formula>NOT(ISERROR(SEARCH("Bajo",AM4)))</formula>
    </cfRule>
    <cfRule type="cellIs" dxfId="113" priority="185" operator="equal">
      <formula>60%</formula>
    </cfRule>
    <cfRule type="containsText" dxfId="112" priority="193" operator="containsText" text="Moderado">
      <formula>NOT(ISERROR(SEARCH("Moderado",AM4)))</formula>
    </cfRule>
    <cfRule type="containsText" dxfId="111" priority="194" operator="containsText" text="Menor">
      <formula>NOT(ISERROR(SEARCH("Menor",AM4)))</formula>
    </cfRule>
    <cfRule type="containsText" dxfId="110" priority="195" operator="containsText" text="Leve">
      <formula>NOT(ISERROR(SEARCH("Leve",AM4)))</formula>
    </cfRule>
    <cfRule type="containsText" dxfId="109" priority="196" operator="containsText" text="Muy a">
      <formula>NOT(ISERROR(SEARCH("Muy a",AM4)))</formula>
    </cfRule>
    <cfRule type="containsText" dxfId="108" priority="197" operator="containsText" text="Muy b">
      <formula>NOT(ISERROR(SEARCH("Muy b",AM4)))</formula>
    </cfRule>
    <cfRule type="containsText" dxfId="107" priority="198" operator="containsText" text="Baja">
      <formula>NOT(ISERROR(SEARCH("Baja",AM4)))</formula>
    </cfRule>
    <cfRule type="containsText" dxfId="106" priority="199" operator="containsText" text="Media">
      <formula>NOT(ISERROR(SEARCH("Media",AM4)))</formula>
    </cfRule>
    <cfRule type="containsText" dxfId="105" priority="200" operator="containsText" text="Alta">
      <formula>NOT(ISERROR(SEARCH("Alta",AM4)))</formula>
    </cfRule>
    <cfRule type="cellIs" dxfId="104" priority="184" operator="equal">
      <formula>80%</formula>
    </cfRule>
    <cfRule type="cellIs" dxfId="103" priority="183" operator="equal">
      <formula>100%</formula>
    </cfRule>
    <cfRule type="cellIs" dxfId="102" priority="186" operator="equal">
      <formula>40%</formula>
    </cfRule>
    <cfRule type="containsText" dxfId="101" priority="192" operator="containsText" text="Mayor">
      <formula>NOT(ISERROR(SEARCH("Mayor",AM4)))</formula>
    </cfRule>
    <cfRule type="containsText" dxfId="100" priority="191" operator="containsText" text="Catastrófico">
      <formula>NOT(ISERROR(SEARCH("Catastrófico",AM4)))</formula>
    </cfRule>
    <cfRule type="cellIs" dxfId="99" priority="187" operator="equal">
      <formula>0.2</formula>
    </cfRule>
    <cfRule type="containsText" dxfId="98" priority="188" operator="containsText" text="Extremo">
      <formula>NOT(ISERROR(SEARCH("Extremo",AM4)))</formula>
    </cfRule>
  </conditionalFormatting>
  <conditionalFormatting sqref="AM7:AN7">
    <cfRule type="containsText" dxfId="97" priority="119" operator="containsText" text="Bajo">
      <formula>NOT(ISERROR(SEARCH("Bajo",AM7)))</formula>
    </cfRule>
    <cfRule type="containsText" dxfId="96" priority="120" operator="containsText" text="Catastrófico">
      <formula>NOT(ISERROR(SEARCH("Catastrófico",AM7)))</formula>
    </cfRule>
    <cfRule type="containsText" dxfId="95" priority="121" operator="containsText" text="Mayor">
      <formula>NOT(ISERROR(SEARCH("Mayor",AM7)))</formula>
    </cfRule>
    <cfRule type="containsText" dxfId="94" priority="122" operator="containsText" text="Moderado">
      <formula>NOT(ISERROR(SEARCH("Moderado",AM7)))</formula>
    </cfRule>
    <cfRule type="containsText" dxfId="93" priority="123" operator="containsText" text="Menor">
      <formula>NOT(ISERROR(SEARCH("Menor",AM7)))</formula>
    </cfRule>
    <cfRule type="containsText" dxfId="92" priority="124" operator="containsText" text="Leve">
      <formula>NOT(ISERROR(SEARCH("Leve",AM7)))</formula>
    </cfRule>
    <cfRule type="containsText" dxfId="91" priority="125" operator="containsText" text="Muy a">
      <formula>NOT(ISERROR(SEARCH("Muy a",AM7)))</formula>
    </cfRule>
    <cfRule type="cellIs" dxfId="90" priority="115" operator="equal">
      <formula>40%</formula>
    </cfRule>
    <cfRule type="containsText" dxfId="89" priority="129" operator="containsText" text="Alta">
      <formula>NOT(ISERROR(SEARCH("Alta",AM7)))</formula>
    </cfRule>
    <cfRule type="cellIs" dxfId="88" priority="116" operator="equal">
      <formula>0.2</formula>
    </cfRule>
    <cfRule type="containsText" dxfId="87" priority="128" operator="containsText" text="Media">
      <formula>NOT(ISERROR(SEARCH("Media",AM7)))</formula>
    </cfRule>
    <cfRule type="cellIs" dxfId="86" priority="114" operator="equal">
      <formula>60%</formula>
    </cfRule>
    <cfRule type="containsText" dxfId="85" priority="127" operator="containsText" text="Baja">
      <formula>NOT(ISERROR(SEARCH("Baja",AM7)))</formula>
    </cfRule>
    <cfRule type="cellIs" dxfId="84" priority="113" operator="equal">
      <formula>80%</formula>
    </cfRule>
    <cfRule type="cellIs" dxfId="83" priority="112" operator="equal">
      <formula>100%</formula>
    </cfRule>
    <cfRule type="containsText" dxfId="82" priority="117" operator="containsText" text="Extremo">
      <formula>NOT(ISERROR(SEARCH("Extremo",AM7)))</formula>
    </cfRule>
    <cfRule type="containsText" dxfId="81" priority="118" operator="containsText" text="Alto">
      <formula>NOT(ISERROR(SEARCH("Alto",AM7)))</formula>
    </cfRule>
    <cfRule type="containsText" dxfId="80" priority="126" operator="containsText" text="Muy b">
      <formula>NOT(ISERROR(SEARCH("Muy b",AM7)))</formula>
    </cfRule>
  </conditionalFormatting>
  <conditionalFormatting sqref="AM9:AN9">
    <cfRule type="containsText" dxfId="79" priority="49" operator="containsText" text="Catastrófico">
      <formula>NOT(ISERROR(SEARCH("Catastrófico",AM9)))</formula>
    </cfRule>
    <cfRule type="containsText" dxfId="78" priority="48" operator="containsText" text="Bajo">
      <formula>NOT(ISERROR(SEARCH("Bajo",AM9)))</formula>
    </cfRule>
    <cfRule type="containsText" dxfId="77" priority="47" operator="containsText" text="Alto">
      <formula>NOT(ISERROR(SEARCH("Alto",AM9)))</formula>
    </cfRule>
    <cfRule type="containsText" dxfId="76" priority="46" operator="containsText" text="Extremo">
      <formula>NOT(ISERROR(SEARCH("Extremo",AM9)))</formula>
    </cfRule>
    <cfRule type="cellIs" dxfId="75" priority="45" operator="equal">
      <formula>0.2</formula>
    </cfRule>
    <cfRule type="cellIs" dxfId="74" priority="44" operator="equal">
      <formula>40%</formula>
    </cfRule>
    <cfRule type="containsText" dxfId="73" priority="57" operator="containsText" text="Media">
      <formula>NOT(ISERROR(SEARCH("Media",AM9)))</formula>
    </cfRule>
    <cfRule type="cellIs" dxfId="72" priority="42" operator="equal">
      <formula>80%</formula>
    </cfRule>
    <cfRule type="cellIs" dxfId="71" priority="41" operator="equal">
      <formula>100%</formula>
    </cfRule>
    <cfRule type="containsText" dxfId="70" priority="58" operator="containsText" text="Alta">
      <formula>NOT(ISERROR(SEARCH("Alta",AM9)))</formula>
    </cfRule>
    <cfRule type="containsText" dxfId="69" priority="56" operator="containsText" text="Baja">
      <formula>NOT(ISERROR(SEARCH("Baja",AM9)))</formula>
    </cfRule>
    <cfRule type="containsText" dxfId="68" priority="55" operator="containsText" text="Muy b">
      <formula>NOT(ISERROR(SEARCH("Muy b",AM9)))</formula>
    </cfRule>
    <cfRule type="cellIs" dxfId="67" priority="43" operator="equal">
      <formula>60%</formula>
    </cfRule>
    <cfRule type="containsText" dxfId="66" priority="54" operator="containsText" text="Muy a">
      <formula>NOT(ISERROR(SEARCH("Muy a",AM9)))</formula>
    </cfRule>
    <cfRule type="containsText" dxfId="65" priority="53" operator="containsText" text="Leve">
      <formula>NOT(ISERROR(SEARCH("Leve",AM9)))</formula>
    </cfRule>
    <cfRule type="containsText" dxfId="64" priority="52" operator="containsText" text="Menor">
      <formula>NOT(ISERROR(SEARCH("Menor",AM9)))</formula>
    </cfRule>
    <cfRule type="containsText" dxfId="63" priority="51" operator="containsText" text="Moderado">
      <formula>NOT(ISERROR(SEARCH("Moderado",AM9)))</formula>
    </cfRule>
    <cfRule type="containsText" dxfId="62" priority="50" operator="containsText" text="Mayor">
      <formula>NOT(ISERROR(SEARCH("Mayor",AM9)))</formula>
    </cfRule>
  </conditionalFormatting>
  <conditionalFormatting sqref="AO11:AO12">
    <cfRule type="containsText" dxfId="61" priority="8" operator="containsText" text="MEDIA">
      <formula>NOT(ISERROR(SEARCH("MEDIA",AO11)))</formula>
    </cfRule>
    <cfRule type="containsText" dxfId="60" priority="7" operator="containsText" text="BAJA">
      <formula>NOT(ISERROR(SEARCH("BAJA",AO11)))</formula>
    </cfRule>
    <cfRule type="containsText" dxfId="59" priority="9" operator="containsText" text="ALTA">
      <formula>NOT(ISERROR(SEARCH("ALTA",AO11)))</formula>
    </cfRule>
  </conditionalFormatting>
  <conditionalFormatting sqref="AP11">
    <cfRule type="containsText" dxfId="58" priority="5" operator="containsText" text="MEDIA">
      <formula>NOT(ISERROR(SEARCH("MEDIA",AP11)))</formula>
    </cfRule>
    <cfRule type="containsText" dxfId="57" priority="4" operator="containsText" text="BAJA">
      <formula>NOT(ISERROR(SEARCH("BAJA",AP11)))</formula>
    </cfRule>
    <cfRule type="containsText" dxfId="56" priority="6" operator="containsText" text="ALTA">
      <formula>NOT(ISERROR(SEARCH("ALTA",AP11)))</formula>
    </cfRule>
  </conditionalFormatting>
  <dataValidations count="14">
    <dataValidation type="list" allowBlank="1" showInputMessage="1" showErrorMessage="1" sqref="AN13" xr:uid="{BBAFA1BA-CD28-46EF-9820-EA2521BFC7D6}">
      <formula1>INDIRECT("TRAT[TRATAMIENTO]")</formula1>
    </dataValidation>
    <dataValidation type="list" allowBlank="1" showInputMessage="1" showErrorMessage="1" sqref="B13" xr:uid="{661CFEA4-9BF0-4A7F-8A3E-31819B671B91}">
      <formula1>INDIRECT("PROC[PROCESOS]")</formula1>
    </dataValidation>
    <dataValidation type="list" allowBlank="1" showInputMessage="1" showErrorMessage="1" sqref="D13" xr:uid="{A0625EA5-5272-4801-B209-9C1AC69F6029}">
      <formula1>INDIRECT("FACT[FACTOR]")</formula1>
    </dataValidation>
    <dataValidation type="list" allowBlank="1" showInputMessage="1" showErrorMessage="1" sqref="J13" xr:uid="{593306CC-B400-47A5-A0D8-D445317DDD06}">
      <formula1>INDIRECT("PERI[PERIODICIDAD]")</formula1>
    </dataValidation>
    <dataValidation type="list" allowBlank="1" showInputMessage="1" showErrorMessage="1" sqref="M13" xr:uid="{5F5FFF3C-C4A0-455F-9852-9CC7EBA09673}">
      <formula1>INDIRECT("ECON[ECONO]")</formula1>
    </dataValidation>
    <dataValidation type="list" allowBlank="1" showInputMessage="1" showErrorMessage="1" sqref="O13" xr:uid="{1A64B04A-09AD-4A10-BEC2-4DA807D27A7D}">
      <formula1>INDIRECT("REPU[REPUT]")</formula1>
    </dataValidation>
    <dataValidation type="list" allowBlank="1" showInputMessage="1" showErrorMessage="1" sqref="Q13" xr:uid="{D9F32E43-D86B-4BA7-9A4B-22285AF6AFC0}">
      <formula1>INDIRECT("OPER[OPER]")</formula1>
    </dataValidation>
    <dataValidation type="list" allowBlank="1" showInputMessage="1" showErrorMessage="1" sqref="S13" xr:uid="{B95DB2BC-FF7F-4E2C-A961-F361E42DE7F8}">
      <formula1>INDIRECT("ACTI[ACTIVO]")</formula1>
    </dataValidation>
    <dataValidation type="list" allowBlank="1" showInputMessage="1" showErrorMessage="1" sqref="T13" xr:uid="{BF085A94-D30E-4845-8F76-E68187042660}">
      <formula1>INDIRECT("CRIT[CRITERIO]")</formula1>
    </dataValidation>
    <dataValidation type="list" allowBlank="1" showInputMessage="1" showErrorMessage="1" sqref="AF13:AF14" xr:uid="{06D3A0C1-BF88-4ECF-85E5-93EB82ED84E8}">
      <formula1>INDIRECT("IMPL[IMPLEMENTACION]")</formula1>
    </dataValidation>
    <dataValidation type="list" allowBlank="1" showInputMessage="1" showErrorMessage="1" sqref="AI13:AI14" xr:uid="{6302F00C-9629-41B2-BBAF-9B0BD64F4C59}">
      <formula1>INDIRECT("CONF[CONFIABLE]")</formula1>
    </dataValidation>
    <dataValidation type="list" allowBlank="1" showInputMessage="1" showErrorMessage="1" sqref="AD13:AD14" xr:uid="{F0EC442F-C43A-40C5-96C2-4C3F285AD8F3}">
      <formula1>INDIRECT("CONT[CONTROL]")</formula1>
    </dataValidation>
    <dataValidation type="list" allowBlank="1" showInputMessage="1" showErrorMessage="1" sqref="A4 A7 A9 A11:A13" xr:uid="{A8DB554B-1FF1-4C91-9649-3410BAE5FFC3}">
      <formula1>"SI,NO"</formula1>
    </dataValidation>
    <dataValidation type="list" allowBlank="1" showInputMessage="1" showErrorMessage="1" sqref="AF4:AF10" xr:uid="{036805D8-9212-41BB-B2B0-097CEFE792BC}">
      <formula1>"Manual,Automático"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6238DE8-2F95-4ACA-9426-81501BC93856}">
          <x14:formula1>
            <xm:f>Listas!$R$2:$R$3</xm:f>
          </x14:formula1>
          <xm:sqref>AV4:AV14 BA4:BA14 BF4:BF14 BU4:BU14 BP4:BP14 BK4:BK14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58ED6-7E82-465D-9C8C-517640AC1203}">
  <dimension ref="A1:BX11"/>
  <sheetViews>
    <sheetView topLeftCell="T1" zoomScale="77" zoomScaleNormal="100" workbookViewId="0">
      <pane ySplit="3" topLeftCell="A8" activePane="bottomLeft" state="frozen"/>
      <selection activeCell="G4" sqref="G4:G13"/>
      <selection pane="bottomLeft" activeCell="AC8" sqref="AC8"/>
    </sheetView>
  </sheetViews>
  <sheetFormatPr baseColWidth="10" defaultColWidth="11.42578125" defaultRowHeight="15" customHeight="1" x14ac:dyDescent="0.25"/>
  <cols>
    <col min="1" max="1" width="14.140625" style="1" customWidth="1"/>
    <col min="2" max="2" width="17.42578125" style="6" customWidth="1"/>
    <col min="3" max="3" width="17.28515625" style="6" customWidth="1"/>
    <col min="4" max="4" width="12.7109375" style="6" customWidth="1"/>
    <col min="5" max="5" width="19.5703125" style="6" customWidth="1"/>
    <col min="6" max="6" width="44.140625" style="2" customWidth="1"/>
    <col min="7" max="7" width="9.7109375" style="2" customWidth="1"/>
    <col min="8" max="8" width="37.140625" style="2" customWidth="1"/>
    <col min="9" max="9" width="32.42578125" style="2" customWidth="1"/>
    <col min="10" max="10" width="18.28515625" style="2" customWidth="1"/>
    <col min="11" max="11" width="22.42578125" style="2" customWidth="1"/>
    <col min="12" max="12" width="20.28515625" style="2" customWidth="1"/>
    <col min="13" max="13" width="15.85546875" style="2" customWidth="1"/>
    <col min="14" max="14" width="3.42578125" style="2" hidden="1" customWidth="1"/>
    <col min="15" max="15" width="23.85546875" style="2" customWidth="1"/>
    <col min="16" max="16" width="33" style="2" hidden="1" customWidth="1"/>
    <col min="17" max="17" width="22.140625" style="2" customWidth="1"/>
    <col min="18" max="18" width="3" style="2" hidden="1" customWidth="1"/>
    <col min="19" max="19" width="24.140625" style="2" customWidth="1"/>
    <col min="20" max="20" width="17.7109375" style="2" customWidth="1"/>
    <col min="21" max="21" width="6.7109375" style="2" hidden="1" customWidth="1"/>
    <col min="22" max="22" width="16.5703125" style="2"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35.85546875" style="2" customWidth="1"/>
    <col min="29" max="29" width="72.28515625" style="2" customWidth="1"/>
    <col min="30" max="30" width="10" style="2"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2.85546875" style="2" hidden="1" customWidth="1"/>
    <col min="38" max="38" width="13.7109375" style="24" customWidth="1"/>
    <col min="39" max="39" width="13.7109375" style="2" customWidth="1"/>
    <col min="40" max="40" width="15.28515625" style="2" customWidth="1"/>
    <col min="41" max="41" width="2.28515625" style="5" customWidth="1"/>
    <col min="42" max="42" width="49.28515625" style="5" customWidth="1"/>
    <col min="43" max="43" width="17" style="4" customWidth="1"/>
    <col min="44" max="45" width="11.5703125" style="3" customWidth="1"/>
    <col min="46" max="46" width="21.85546875" style="2" customWidth="1"/>
    <col min="47" max="47" width="14.85546875" style="71" customWidth="1"/>
    <col min="48" max="49" width="41.7109375" style="1" customWidth="1"/>
    <col min="50" max="50" width="14.85546875" style="1" customWidth="1"/>
    <col min="51" max="51" width="35" style="1" customWidth="1"/>
    <col min="52" max="52" width="27.42578125" style="1" customWidth="1"/>
    <col min="53" max="53" width="14.85546875" style="1" customWidth="1"/>
    <col min="54" max="55" width="29.5703125" style="1" customWidth="1"/>
    <col min="56" max="56" width="12.5703125" style="1" customWidth="1"/>
    <col min="57" max="58" width="26.28515625" style="1" customWidth="1"/>
    <col min="59" max="59" width="31.42578125" style="1" customWidth="1"/>
    <col min="60" max="60" width="40.28515625" style="1" customWidth="1"/>
    <col min="61" max="61" width="11.140625" style="1" customWidth="1"/>
    <col min="62" max="62" width="24.7109375" style="1" customWidth="1"/>
    <col min="63" max="63" width="23.28515625" style="1" customWidth="1"/>
    <col min="64" max="64" width="36" style="1" customWidth="1"/>
    <col min="65" max="65" width="37.5703125" style="1" customWidth="1"/>
    <col min="66" max="66" width="11.42578125" style="1"/>
    <col min="67" max="67" width="30.28515625" style="1" customWidth="1"/>
    <col min="68" max="68" width="23" style="1" customWidth="1"/>
    <col min="69" max="69" width="27.7109375" style="1" customWidth="1"/>
    <col min="70" max="70" width="41" style="1" customWidth="1"/>
    <col min="71" max="243" width="11.42578125" style="1"/>
    <col min="244" max="244" width="21.85546875" style="1" customWidth="1"/>
    <col min="245" max="245" width="13.85546875" style="1" customWidth="1"/>
    <col min="246" max="246" width="38.7109375" style="1" customWidth="1"/>
    <col min="247" max="247" width="3" style="1" bestFit="1" customWidth="1"/>
    <col min="248" max="248" width="32.28515625" style="1" customWidth="1"/>
    <col min="249" max="249" width="46.28515625" style="1" customWidth="1"/>
    <col min="250" max="250" width="19" style="1" customWidth="1"/>
    <col min="251" max="251" width="0" style="1" hidden="1" customWidth="1"/>
    <col min="252" max="252" width="17.7109375" style="1" customWidth="1"/>
    <col min="253" max="253" width="0" style="1" hidden="1" customWidth="1"/>
    <col min="254" max="254" width="22.28515625" style="1" customWidth="1"/>
    <col min="255" max="255" width="5.28515625" style="1" customWidth="1"/>
    <col min="256" max="256" width="36.28515625" style="1" customWidth="1"/>
    <col min="257" max="257" width="5.7109375" style="1" customWidth="1"/>
    <col min="258" max="258" width="0" style="1" hidden="1" customWidth="1"/>
    <col min="259" max="259" width="20.7109375" style="1" customWidth="1"/>
    <col min="260" max="260" width="4.85546875" style="1" customWidth="1"/>
    <col min="261" max="261" width="0" style="1" hidden="1" customWidth="1"/>
    <col min="262" max="262" width="24.7109375" style="1" customWidth="1"/>
    <col min="263" max="263" width="12.28515625" style="1" customWidth="1"/>
    <col min="264" max="264" width="0" style="1" hidden="1" customWidth="1"/>
    <col min="265" max="265" width="3.42578125" style="1" customWidth="1"/>
    <col min="266" max="266" width="0" style="1" hidden="1" customWidth="1"/>
    <col min="267" max="267" width="17.7109375" style="1" customWidth="1"/>
    <col min="268" max="268" width="3.42578125" style="1" customWidth="1"/>
    <col min="269" max="269" width="0" style="1" hidden="1" customWidth="1"/>
    <col min="270" max="270" width="23.7109375" style="1" customWidth="1"/>
    <col min="271" max="271" width="10" style="1" customWidth="1"/>
    <col min="272" max="272" width="0" style="1" hidden="1" customWidth="1"/>
    <col min="273" max="274" width="14.7109375" style="1" customWidth="1"/>
    <col min="275" max="275" width="12.85546875" style="1" customWidth="1"/>
    <col min="276" max="276" width="3.28515625" style="1" customWidth="1"/>
    <col min="277" max="277" width="30.28515625" style="1" customWidth="1"/>
    <col min="278" max="278" width="5" style="1" customWidth="1"/>
    <col min="279" max="279" width="0" style="1" hidden="1" customWidth="1"/>
    <col min="280" max="280" width="14.28515625" style="1" customWidth="1"/>
    <col min="281" max="281" width="5.7109375" style="1" customWidth="1"/>
    <col min="282" max="282" width="0" style="1" hidden="1" customWidth="1"/>
    <col min="283" max="283" width="17.28515625" style="1" customWidth="1"/>
    <col min="284" max="284" width="12.7109375" style="1" customWidth="1"/>
    <col min="285" max="285" width="0" style="1" hidden="1" customWidth="1"/>
    <col min="286" max="286" width="5.28515625" style="1" customWidth="1"/>
    <col min="287" max="287" width="0" style="1" hidden="1" customWidth="1"/>
    <col min="288" max="288" width="17" style="1" customWidth="1"/>
    <col min="289" max="289" width="6.28515625" style="1" customWidth="1"/>
    <col min="290" max="290" width="0" style="1" hidden="1" customWidth="1"/>
    <col min="291" max="291" width="14.28515625" style="1" customWidth="1"/>
    <col min="292" max="292" width="7.5703125" style="1" customWidth="1"/>
    <col min="293" max="293" width="0" style="1" hidden="1" customWidth="1"/>
    <col min="294" max="295" width="14.28515625" style="1" customWidth="1"/>
    <col min="296" max="296" width="20.85546875" style="1" customWidth="1"/>
    <col min="297" max="297" width="14.42578125" style="1" customWidth="1"/>
    <col min="298" max="298" width="15" style="1" customWidth="1"/>
    <col min="299" max="299" width="2.7109375" style="1" customWidth="1"/>
    <col min="300" max="300" width="11.7109375" style="1" customWidth="1"/>
    <col min="301" max="301" width="11.5703125" style="1" customWidth="1"/>
    <col min="302" max="302" width="2.28515625" style="1" customWidth="1"/>
    <col min="303" max="303" width="41" style="1" customWidth="1"/>
    <col min="304" max="304" width="14.28515625" style="1" customWidth="1"/>
    <col min="305" max="306" width="11.5703125" style="1" customWidth="1"/>
    <col min="307" max="307" width="21.85546875" style="1" customWidth="1"/>
    <col min="308" max="499" width="11.42578125" style="1"/>
    <col min="500" max="500" width="21.85546875" style="1" customWidth="1"/>
    <col min="501" max="501" width="13.85546875" style="1" customWidth="1"/>
    <col min="502" max="502" width="38.7109375" style="1" customWidth="1"/>
    <col min="503" max="503" width="3" style="1" bestFit="1" customWidth="1"/>
    <col min="504" max="504" width="32.28515625" style="1" customWidth="1"/>
    <col min="505" max="505" width="46.28515625" style="1" customWidth="1"/>
    <col min="506" max="506" width="19" style="1" customWidth="1"/>
    <col min="507" max="507" width="0" style="1" hidden="1" customWidth="1"/>
    <col min="508" max="508" width="17.7109375" style="1" customWidth="1"/>
    <col min="509" max="509" width="0" style="1" hidden="1" customWidth="1"/>
    <col min="510" max="510" width="22.28515625" style="1" customWidth="1"/>
    <col min="511" max="511" width="5.28515625" style="1" customWidth="1"/>
    <col min="512" max="512" width="36.28515625" style="1" customWidth="1"/>
    <col min="513" max="513" width="5.7109375" style="1" customWidth="1"/>
    <col min="514" max="514" width="0" style="1" hidden="1" customWidth="1"/>
    <col min="515" max="515" width="20.7109375" style="1" customWidth="1"/>
    <col min="516" max="516" width="4.85546875" style="1" customWidth="1"/>
    <col min="517" max="517" width="0" style="1" hidden="1" customWidth="1"/>
    <col min="518" max="518" width="24.7109375" style="1" customWidth="1"/>
    <col min="519" max="519" width="12.28515625" style="1" customWidth="1"/>
    <col min="520" max="520" width="0" style="1" hidden="1" customWidth="1"/>
    <col min="521" max="521" width="3.42578125" style="1" customWidth="1"/>
    <col min="522" max="522" width="0" style="1" hidden="1" customWidth="1"/>
    <col min="523" max="523" width="17.7109375" style="1" customWidth="1"/>
    <col min="524" max="524" width="3.42578125" style="1" customWidth="1"/>
    <col min="525" max="525" width="0" style="1" hidden="1" customWidth="1"/>
    <col min="526" max="526" width="23.7109375" style="1" customWidth="1"/>
    <col min="527" max="527" width="10" style="1" customWidth="1"/>
    <col min="528" max="528" width="0" style="1" hidden="1" customWidth="1"/>
    <col min="529" max="530" width="14.7109375" style="1" customWidth="1"/>
    <col min="531" max="531" width="12.85546875" style="1" customWidth="1"/>
    <col min="532" max="532" width="3.28515625" style="1" customWidth="1"/>
    <col min="533" max="533" width="30.28515625" style="1" customWidth="1"/>
    <col min="534" max="534" width="5" style="1" customWidth="1"/>
    <col min="535" max="535" width="0" style="1" hidden="1" customWidth="1"/>
    <col min="536" max="536" width="14.28515625" style="1" customWidth="1"/>
    <col min="537" max="537" width="5.7109375" style="1" customWidth="1"/>
    <col min="538" max="538" width="0" style="1" hidden="1" customWidth="1"/>
    <col min="539" max="539" width="17.28515625" style="1" customWidth="1"/>
    <col min="540" max="540" width="12.7109375" style="1" customWidth="1"/>
    <col min="541" max="541" width="0" style="1" hidden="1" customWidth="1"/>
    <col min="542" max="542" width="5.28515625" style="1" customWidth="1"/>
    <col min="543" max="543" width="0" style="1" hidden="1" customWidth="1"/>
    <col min="544" max="544" width="17" style="1" customWidth="1"/>
    <col min="545" max="545" width="6.28515625" style="1" customWidth="1"/>
    <col min="546" max="546" width="0" style="1" hidden="1" customWidth="1"/>
    <col min="547" max="547" width="14.28515625" style="1" customWidth="1"/>
    <col min="548" max="548" width="7.5703125" style="1" customWidth="1"/>
    <col min="549" max="549" width="0" style="1" hidden="1" customWidth="1"/>
    <col min="550" max="551" width="14.28515625" style="1" customWidth="1"/>
    <col min="552" max="552" width="20.85546875" style="1" customWidth="1"/>
    <col min="553" max="553" width="14.42578125" style="1" customWidth="1"/>
    <col min="554" max="554" width="15" style="1" customWidth="1"/>
    <col min="555" max="555" width="2.7109375" style="1" customWidth="1"/>
    <col min="556" max="556" width="11.7109375" style="1" customWidth="1"/>
    <col min="557" max="557" width="11.5703125" style="1" customWidth="1"/>
    <col min="558" max="558" width="2.28515625" style="1" customWidth="1"/>
    <col min="559" max="559" width="41" style="1" customWidth="1"/>
    <col min="560" max="560" width="14.28515625" style="1" customWidth="1"/>
    <col min="561" max="562" width="11.5703125" style="1" customWidth="1"/>
    <col min="563" max="563" width="21.85546875" style="1" customWidth="1"/>
    <col min="564" max="755" width="11.42578125" style="1"/>
    <col min="756" max="756" width="21.85546875" style="1" customWidth="1"/>
    <col min="757" max="757" width="13.85546875" style="1" customWidth="1"/>
    <col min="758" max="758" width="38.7109375" style="1" customWidth="1"/>
    <col min="759" max="759" width="3" style="1" bestFit="1" customWidth="1"/>
    <col min="760" max="760" width="32.28515625" style="1" customWidth="1"/>
    <col min="761" max="761" width="46.28515625" style="1" customWidth="1"/>
    <col min="762" max="762" width="19" style="1" customWidth="1"/>
    <col min="763" max="763" width="0" style="1" hidden="1" customWidth="1"/>
    <col min="764" max="764" width="17.7109375" style="1" customWidth="1"/>
    <col min="765" max="765" width="0" style="1" hidden="1" customWidth="1"/>
    <col min="766" max="766" width="22.28515625" style="1" customWidth="1"/>
    <col min="767" max="767" width="5.28515625" style="1" customWidth="1"/>
    <col min="768" max="768" width="36.28515625" style="1" customWidth="1"/>
    <col min="769" max="769" width="5.7109375" style="1" customWidth="1"/>
    <col min="770" max="770" width="0" style="1" hidden="1" customWidth="1"/>
    <col min="771" max="771" width="20.7109375" style="1" customWidth="1"/>
    <col min="772" max="772" width="4.85546875" style="1" customWidth="1"/>
    <col min="773" max="773" width="0" style="1" hidden="1" customWidth="1"/>
    <col min="774" max="774" width="24.7109375" style="1" customWidth="1"/>
    <col min="775" max="775" width="12.28515625" style="1" customWidth="1"/>
    <col min="776" max="776" width="0" style="1" hidden="1" customWidth="1"/>
    <col min="777" max="777" width="3.42578125" style="1" customWidth="1"/>
    <col min="778" max="778" width="0" style="1" hidden="1" customWidth="1"/>
    <col min="779" max="779" width="17.7109375" style="1" customWidth="1"/>
    <col min="780" max="780" width="3.42578125" style="1" customWidth="1"/>
    <col min="781" max="781" width="0" style="1" hidden="1" customWidth="1"/>
    <col min="782" max="782" width="23.7109375" style="1" customWidth="1"/>
    <col min="783" max="783" width="10" style="1" customWidth="1"/>
    <col min="784" max="784" width="0" style="1" hidden="1" customWidth="1"/>
    <col min="785" max="786" width="14.7109375" style="1" customWidth="1"/>
    <col min="787" max="787" width="12.85546875" style="1" customWidth="1"/>
    <col min="788" max="788" width="3.28515625" style="1" customWidth="1"/>
    <col min="789" max="789" width="30.28515625" style="1" customWidth="1"/>
    <col min="790" max="790" width="5" style="1" customWidth="1"/>
    <col min="791" max="791" width="0" style="1" hidden="1" customWidth="1"/>
    <col min="792" max="792" width="14.28515625" style="1" customWidth="1"/>
    <col min="793" max="793" width="5.7109375" style="1" customWidth="1"/>
    <col min="794" max="794" width="0" style="1" hidden="1" customWidth="1"/>
    <col min="795" max="795" width="17.28515625" style="1" customWidth="1"/>
    <col min="796" max="796" width="12.7109375" style="1" customWidth="1"/>
    <col min="797" max="797" width="0" style="1" hidden="1" customWidth="1"/>
    <col min="798" max="798" width="5.28515625" style="1" customWidth="1"/>
    <col min="799" max="799" width="0" style="1" hidden="1" customWidth="1"/>
    <col min="800" max="800" width="17" style="1" customWidth="1"/>
    <col min="801" max="801" width="6.28515625" style="1" customWidth="1"/>
    <col min="802" max="802" width="0" style="1" hidden="1" customWidth="1"/>
    <col min="803" max="803" width="14.28515625" style="1" customWidth="1"/>
    <col min="804" max="804" width="7.5703125" style="1" customWidth="1"/>
    <col min="805" max="805" width="0" style="1" hidden="1" customWidth="1"/>
    <col min="806" max="807" width="14.28515625" style="1" customWidth="1"/>
    <col min="808" max="808" width="20.85546875" style="1" customWidth="1"/>
    <col min="809" max="809" width="14.42578125" style="1" customWidth="1"/>
    <col min="810" max="810" width="15" style="1" customWidth="1"/>
    <col min="811" max="811" width="2.7109375" style="1" customWidth="1"/>
    <col min="812" max="812" width="11.7109375" style="1" customWidth="1"/>
    <col min="813" max="813" width="11.5703125" style="1" customWidth="1"/>
    <col min="814" max="814" width="2.28515625" style="1" customWidth="1"/>
    <col min="815" max="815" width="41" style="1" customWidth="1"/>
    <col min="816" max="816" width="14.28515625" style="1" customWidth="1"/>
    <col min="817" max="818" width="11.5703125" style="1" customWidth="1"/>
    <col min="819" max="819" width="21.85546875" style="1" customWidth="1"/>
    <col min="820" max="1011" width="11.42578125" style="1"/>
    <col min="1012" max="1012" width="21.85546875" style="1" customWidth="1"/>
    <col min="1013" max="1013" width="13.85546875" style="1" customWidth="1"/>
    <col min="1014" max="1014" width="38.7109375" style="1" customWidth="1"/>
    <col min="1015" max="1015" width="3" style="1" bestFit="1" customWidth="1"/>
    <col min="1016" max="1016" width="32.28515625" style="1" customWidth="1"/>
    <col min="1017" max="1017" width="46.28515625" style="1" customWidth="1"/>
    <col min="1018" max="1018" width="19" style="1" customWidth="1"/>
    <col min="1019" max="1019" width="0" style="1" hidden="1" customWidth="1"/>
    <col min="1020" max="1020" width="17.7109375" style="1" customWidth="1"/>
    <col min="1021" max="1021" width="0" style="1" hidden="1" customWidth="1"/>
    <col min="1022" max="1022" width="22.28515625" style="1" customWidth="1"/>
    <col min="1023" max="1023" width="5.28515625" style="1" customWidth="1"/>
    <col min="1024" max="1024" width="36.28515625" style="1" customWidth="1"/>
    <col min="1025" max="1025" width="5.7109375" style="1" customWidth="1"/>
    <col min="1026" max="1026" width="0" style="1" hidden="1" customWidth="1"/>
    <col min="1027" max="1027" width="20.7109375" style="1" customWidth="1"/>
    <col min="1028" max="1028" width="4.85546875" style="1" customWidth="1"/>
    <col min="1029" max="1029" width="0" style="1" hidden="1" customWidth="1"/>
    <col min="1030" max="1030" width="24.7109375" style="1" customWidth="1"/>
    <col min="1031" max="1031" width="12.28515625" style="1" customWidth="1"/>
    <col min="1032" max="1032" width="0" style="1" hidden="1" customWidth="1"/>
    <col min="1033" max="1033" width="3.42578125" style="1" customWidth="1"/>
    <col min="1034" max="1034" width="0" style="1" hidden="1" customWidth="1"/>
    <col min="1035" max="1035" width="17.7109375" style="1" customWidth="1"/>
    <col min="1036" max="1036" width="3.42578125" style="1" customWidth="1"/>
    <col min="1037" max="1037" width="0" style="1" hidden="1" customWidth="1"/>
    <col min="1038" max="1038" width="23.7109375" style="1" customWidth="1"/>
    <col min="1039" max="1039" width="10" style="1" customWidth="1"/>
    <col min="1040" max="1040" width="0" style="1" hidden="1" customWidth="1"/>
    <col min="1041" max="1042" width="14.7109375" style="1" customWidth="1"/>
    <col min="1043" max="1043" width="12.85546875" style="1" customWidth="1"/>
    <col min="1044" max="1044" width="3.28515625" style="1" customWidth="1"/>
    <col min="1045" max="1045" width="30.28515625" style="1" customWidth="1"/>
    <col min="1046" max="1046" width="5" style="1" customWidth="1"/>
    <col min="1047" max="1047" width="0" style="1" hidden="1" customWidth="1"/>
    <col min="1048" max="1048" width="14.28515625" style="1" customWidth="1"/>
    <col min="1049" max="1049" width="5.7109375" style="1" customWidth="1"/>
    <col min="1050" max="1050" width="0" style="1" hidden="1" customWidth="1"/>
    <col min="1051" max="1051" width="17.28515625" style="1" customWidth="1"/>
    <col min="1052" max="1052" width="12.7109375" style="1" customWidth="1"/>
    <col min="1053" max="1053" width="0" style="1" hidden="1" customWidth="1"/>
    <col min="1054" max="1054" width="5.28515625" style="1" customWidth="1"/>
    <col min="1055" max="1055" width="0" style="1" hidden="1" customWidth="1"/>
    <col min="1056" max="1056" width="17" style="1" customWidth="1"/>
    <col min="1057" max="1057" width="6.28515625" style="1" customWidth="1"/>
    <col min="1058" max="1058" width="0" style="1" hidden="1" customWidth="1"/>
    <col min="1059" max="1059" width="14.28515625" style="1" customWidth="1"/>
    <col min="1060" max="1060" width="7.5703125" style="1" customWidth="1"/>
    <col min="1061" max="1061" width="0" style="1" hidden="1" customWidth="1"/>
    <col min="1062" max="1063" width="14.28515625" style="1" customWidth="1"/>
    <col min="1064" max="1064" width="20.85546875" style="1" customWidth="1"/>
    <col min="1065" max="1065" width="14.42578125" style="1" customWidth="1"/>
    <col min="1066" max="1066" width="15" style="1" customWidth="1"/>
    <col min="1067" max="1067" width="2.7109375" style="1" customWidth="1"/>
    <col min="1068" max="1068" width="11.7109375" style="1" customWidth="1"/>
    <col min="1069" max="1069" width="11.5703125" style="1" customWidth="1"/>
    <col min="1070" max="1070" width="2.28515625" style="1" customWidth="1"/>
    <col min="1071" max="1071" width="41" style="1" customWidth="1"/>
    <col min="1072" max="1072" width="14.28515625" style="1" customWidth="1"/>
    <col min="1073" max="1074" width="11.5703125" style="1" customWidth="1"/>
    <col min="1075" max="1075" width="21.85546875" style="1" customWidth="1"/>
    <col min="1076" max="1267" width="11.42578125" style="1"/>
    <col min="1268" max="1268" width="21.85546875" style="1" customWidth="1"/>
    <col min="1269" max="1269" width="13.85546875" style="1" customWidth="1"/>
    <col min="1270" max="1270" width="38.7109375" style="1" customWidth="1"/>
    <col min="1271" max="1271" width="3" style="1" bestFit="1" customWidth="1"/>
    <col min="1272" max="1272" width="32.28515625" style="1" customWidth="1"/>
    <col min="1273" max="1273" width="46.28515625" style="1" customWidth="1"/>
    <col min="1274" max="1274" width="19" style="1" customWidth="1"/>
    <col min="1275" max="1275" width="0" style="1" hidden="1" customWidth="1"/>
    <col min="1276" max="1276" width="17.7109375" style="1" customWidth="1"/>
    <col min="1277" max="1277" width="0" style="1" hidden="1" customWidth="1"/>
    <col min="1278" max="1278" width="22.28515625" style="1" customWidth="1"/>
    <col min="1279" max="1279" width="5.28515625" style="1" customWidth="1"/>
    <col min="1280" max="1280" width="36.28515625" style="1" customWidth="1"/>
    <col min="1281" max="1281" width="5.7109375" style="1" customWidth="1"/>
    <col min="1282" max="1282" width="0" style="1" hidden="1" customWidth="1"/>
    <col min="1283" max="1283" width="20.7109375" style="1" customWidth="1"/>
    <col min="1284" max="1284" width="4.85546875" style="1" customWidth="1"/>
    <col min="1285" max="1285" width="0" style="1" hidden="1" customWidth="1"/>
    <col min="1286" max="1286" width="24.7109375" style="1" customWidth="1"/>
    <col min="1287" max="1287" width="12.28515625" style="1" customWidth="1"/>
    <col min="1288" max="1288" width="0" style="1" hidden="1" customWidth="1"/>
    <col min="1289" max="1289" width="3.42578125" style="1" customWidth="1"/>
    <col min="1290" max="1290" width="0" style="1" hidden="1" customWidth="1"/>
    <col min="1291" max="1291" width="17.7109375" style="1" customWidth="1"/>
    <col min="1292" max="1292" width="3.42578125" style="1" customWidth="1"/>
    <col min="1293" max="1293" width="0" style="1" hidden="1" customWidth="1"/>
    <col min="1294" max="1294" width="23.7109375" style="1" customWidth="1"/>
    <col min="1295" max="1295" width="10" style="1" customWidth="1"/>
    <col min="1296" max="1296" width="0" style="1" hidden="1" customWidth="1"/>
    <col min="1297" max="1298" width="14.7109375" style="1" customWidth="1"/>
    <col min="1299" max="1299" width="12.85546875" style="1" customWidth="1"/>
    <col min="1300" max="1300" width="3.28515625" style="1" customWidth="1"/>
    <col min="1301" max="1301" width="30.28515625" style="1" customWidth="1"/>
    <col min="1302" max="1302" width="5" style="1" customWidth="1"/>
    <col min="1303" max="1303" width="0" style="1" hidden="1" customWidth="1"/>
    <col min="1304" max="1304" width="14.28515625" style="1" customWidth="1"/>
    <col min="1305" max="1305" width="5.7109375" style="1" customWidth="1"/>
    <col min="1306" max="1306" width="0" style="1" hidden="1" customWidth="1"/>
    <col min="1307" max="1307" width="17.28515625" style="1" customWidth="1"/>
    <col min="1308" max="1308" width="12.7109375" style="1" customWidth="1"/>
    <col min="1309" max="1309" width="0" style="1" hidden="1" customWidth="1"/>
    <col min="1310" max="1310" width="5.28515625" style="1" customWidth="1"/>
    <col min="1311" max="1311" width="0" style="1" hidden="1" customWidth="1"/>
    <col min="1312" max="1312" width="17" style="1" customWidth="1"/>
    <col min="1313" max="1313" width="6.28515625" style="1" customWidth="1"/>
    <col min="1314" max="1314" width="0" style="1" hidden="1" customWidth="1"/>
    <col min="1315" max="1315" width="14.28515625" style="1" customWidth="1"/>
    <col min="1316" max="1316" width="7.5703125" style="1" customWidth="1"/>
    <col min="1317" max="1317" width="0" style="1" hidden="1" customWidth="1"/>
    <col min="1318" max="1319" width="14.28515625" style="1" customWidth="1"/>
    <col min="1320" max="1320" width="20.85546875" style="1" customWidth="1"/>
    <col min="1321" max="1321" width="14.42578125" style="1" customWidth="1"/>
    <col min="1322" max="1322" width="15" style="1" customWidth="1"/>
    <col min="1323" max="1323" width="2.7109375" style="1" customWidth="1"/>
    <col min="1324" max="1324" width="11.7109375" style="1" customWidth="1"/>
    <col min="1325" max="1325" width="11.5703125" style="1" customWidth="1"/>
    <col min="1326" max="1326" width="2.28515625" style="1" customWidth="1"/>
    <col min="1327" max="1327" width="41" style="1" customWidth="1"/>
    <col min="1328" max="1328" width="14.28515625" style="1" customWidth="1"/>
    <col min="1329" max="1330" width="11.5703125" style="1" customWidth="1"/>
    <col min="1331" max="1331" width="21.85546875" style="1" customWidth="1"/>
    <col min="1332" max="1523" width="11.42578125" style="1"/>
    <col min="1524" max="1524" width="21.85546875" style="1" customWidth="1"/>
    <col min="1525" max="1525" width="13.85546875" style="1" customWidth="1"/>
    <col min="1526" max="1526" width="38.7109375" style="1" customWidth="1"/>
    <col min="1527" max="1527" width="3" style="1" bestFit="1" customWidth="1"/>
    <col min="1528" max="1528" width="32.28515625" style="1" customWidth="1"/>
    <col min="1529" max="1529" width="46.28515625" style="1" customWidth="1"/>
    <col min="1530" max="1530" width="19" style="1" customWidth="1"/>
    <col min="1531" max="1531" width="0" style="1" hidden="1" customWidth="1"/>
    <col min="1532" max="1532" width="17.7109375" style="1" customWidth="1"/>
    <col min="1533" max="1533" width="0" style="1" hidden="1" customWidth="1"/>
    <col min="1534" max="1534" width="22.28515625" style="1" customWidth="1"/>
    <col min="1535" max="1535" width="5.28515625" style="1" customWidth="1"/>
    <col min="1536" max="1536" width="36.28515625" style="1" customWidth="1"/>
    <col min="1537" max="1537" width="5.7109375" style="1" customWidth="1"/>
    <col min="1538" max="1538" width="0" style="1" hidden="1" customWidth="1"/>
    <col min="1539" max="1539" width="20.7109375" style="1" customWidth="1"/>
    <col min="1540" max="1540" width="4.85546875" style="1" customWidth="1"/>
    <col min="1541" max="1541" width="0" style="1" hidden="1" customWidth="1"/>
    <col min="1542" max="1542" width="24.7109375" style="1" customWidth="1"/>
    <col min="1543" max="1543" width="12.28515625" style="1" customWidth="1"/>
    <col min="1544" max="1544" width="0" style="1" hidden="1" customWidth="1"/>
    <col min="1545" max="1545" width="3.42578125" style="1" customWidth="1"/>
    <col min="1546" max="1546" width="0" style="1" hidden="1" customWidth="1"/>
    <col min="1547" max="1547" width="17.7109375" style="1" customWidth="1"/>
    <col min="1548" max="1548" width="3.42578125" style="1" customWidth="1"/>
    <col min="1549" max="1549" width="0" style="1" hidden="1" customWidth="1"/>
    <col min="1550" max="1550" width="23.7109375" style="1" customWidth="1"/>
    <col min="1551" max="1551" width="10" style="1" customWidth="1"/>
    <col min="1552" max="1552" width="0" style="1" hidden="1" customWidth="1"/>
    <col min="1553" max="1554" width="14.7109375" style="1" customWidth="1"/>
    <col min="1555" max="1555" width="12.85546875" style="1" customWidth="1"/>
    <col min="1556" max="1556" width="3.28515625" style="1" customWidth="1"/>
    <col min="1557" max="1557" width="30.28515625" style="1" customWidth="1"/>
    <col min="1558" max="1558" width="5" style="1" customWidth="1"/>
    <col min="1559" max="1559" width="0" style="1" hidden="1" customWidth="1"/>
    <col min="1560" max="1560" width="14.28515625" style="1" customWidth="1"/>
    <col min="1561" max="1561" width="5.7109375" style="1" customWidth="1"/>
    <col min="1562" max="1562" width="0" style="1" hidden="1" customWidth="1"/>
    <col min="1563" max="1563" width="17.28515625" style="1" customWidth="1"/>
    <col min="1564" max="1564" width="12.7109375" style="1" customWidth="1"/>
    <col min="1565" max="1565" width="0" style="1" hidden="1" customWidth="1"/>
    <col min="1566" max="1566" width="5.28515625" style="1" customWidth="1"/>
    <col min="1567" max="1567" width="0" style="1" hidden="1" customWidth="1"/>
    <col min="1568" max="1568" width="17" style="1" customWidth="1"/>
    <col min="1569" max="1569" width="6.28515625" style="1" customWidth="1"/>
    <col min="1570" max="1570" width="0" style="1" hidden="1" customWidth="1"/>
    <col min="1571" max="1571" width="14.28515625" style="1" customWidth="1"/>
    <col min="1572" max="1572" width="7.5703125" style="1" customWidth="1"/>
    <col min="1573" max="1573" width="0" style="1" hidden="1" customWidth="1"/>
    <col min="1574" max="1575" width="14.28515625" style="1" customWidth="1"/>
    <col min="1576" max="1576" width="20.85546875" style="1" customWidth="1"/>
    <col min="1577" max="1577" width="14.42578125" style="1" customWidth="1"/>
    <col min="1578" max="1578" width="15" style="1" customWidth="1"/>
    <col min="1579" max="1579" width="2.7109375" style="1" customWidth="1"/>
    <col min="1580" max="1580" width="11.7109375" style="1" customWidth="1"/>
    <col min="1581" max="1581" width="11.5703125" style="1" customWidth="1"/>
    <col min="1582" max="1582" width="2.28515625" style="1" customWidth="1"/>
    <col min="1583" max="1583" width="41" style="1" customWidth="1"/>
    <col min="1584" max="1584" width="14.28515625" style="1" customWidth="1"/>
    <col min="1585" max="1586" width="11.5703125" style="1" customWidth="1"/>
    <col min="1587" max="1587" width="21.85546875" style="1" customWidth="1"/>
    <col min="1588" max="1779" width="11.42578125" style="1"/>
    <col min="1780" max="1780" width="21.85546875" style="1" customWidth="1"/>
    <col min="1781" max="1781" width="13.85546875" style="1" customWidth="1"/>
    <col min="1782" max="1782" width="38.7109375" style="1" customWidth="1"/>
    <col min="1783" max="1783" width="3" style="1" bestFit="1" customWidth="1"/>
    <col min="1784" max="1784" width="32.28515625" style="1" customWidth="1"/>
    <col min="1785" max="1785" width="46.28515625" style="1" customWidth="1"/>
    <col min="1786" max="1786" width="19" style="1" customWidth="1"/>
    <col min="1787" max="1787" width="0" style="1" hidden="1" customWidth="1"/>
    <col min="1788" max="1788" width="17.7109375" style="1" customWidth="1"/>
    <col min="1789" max="1789" width="0" style="1" hidden="1" customWidth="1"/>
    <col min="1790" max="1790" width="22.28515625" style="1" customWidth="1"/>
    <col min="1791" max="1791" width="5.28515625" style="1" customWidth="1"/>
    <col min="1792" max="1792" width="36.28515625" style="1" customWidth="1"/>
    <col min="1793" max="1793" width="5.7109375" style="1" customWidth="1"/>
    <col min="1794" max="1794" width="0" style="1" hidden="1" customWidth="1"/>
    <col min="1795" max="1795" width="20.7109375" style="1" customWidth="1"/>
    <col min="1796" max="1796" width="4.85546875" style="1" customWidth="1"/>
    <col min="1797" max="1797" width="0" style="1" hidden="1" customWidth="1"/>
    <col min="1798" max="1798" width="24.7109375" style="1" customWidth="1"/>
    <col min="1799" max="1799" width="12.28515625" style="1" customWidth="1"/>
    <col min="1800" max="1800" width="0" style="1" hidden="1" customWidth="1"/>
    <col min="1801" max="1801" width="3.42578125" style="1" customWidth="1"/>
    <col min="1802" max="1802" width="0" style="1" hidden="1" customWidth="1"/>
    <col min="1803" max="1803" width="17.7109375" style="1" customWidth="1"/>
    <col min="1804" max="1804" width="3.42578125" style="1" customWidth="1"/>
    <col min="1805" max="1805" width="0" style="1" hidden="1" customWidth="1"/>
    <col min="1806" max="1806" width="23.7109375" style="1" customWidth="1"/>
    <col min="1807" max="1807" width="10" style="1" customWidth="1"/>
    <col min="1808" max="1808" width="0" style="1" hidden="1" customWidth="1"/>
    <col min="1809" max="1810" width="14.7109375" style="1" customWidth="1"/>
    <col min="1811" max="1811" width="12.85546875" style="1" customWidth="1"/>
    <col min="1812" max="1812" width="3.28515625" style="1" customWidth="1"/>
    <col min="1813" max="1813" width="30.28515625" style="1" customWidth="1"/>
    <col min="1814" max="1814" width="5" style="1" customWidth="1"/>
    <col min="1815" max="1815" width="0" style="1" hidden="1" customWidth="1"/>
    <col min="1816" max="1816" width="14.28515625" style="1" customWidth="1"/>
    <col min="1817" max="1817" width="5.7109375" style="1" customWidth="1"/>
    <col min="1818" max="1818" width="0" style="1" hidden="1" customWidth="1"/>
    <col min="1819" max="1819" width="17.28515625" style="1" customWidth="1"/>
    <col min="1820" max="1820" width="12.7109375" style="1" customWidth="1"/>
    <col min="1821" max="1821" width="0" style="1" hidden="1" customWidth="1"/>
    <col min="1822" max="1822" width="5.28515625" style="1" customWidth="1"/>
    <col min="1823" max="1823" width="0" style="1" hidden="1" customWidth="1"/>
    <col min="1824" max="1824" width="17" style="1" customWidth="1"/>
    <col min="1825" max="1825" width="6.28515625" style="1" customWidth="1"/>
    <col min="1826" max="1826" width="0" style="1" hidden="1" customWidth="1"/>
    <col min="1827" max="1827" width="14.28515625" style="1" customWidth="1"/>
    <col min="1828" max="1828" width="7.5703125" style="1" customWidth="1"/>
    <col min="1829" max="1829" width="0" style="1" hidden="1" customWidth="1"/>
    <col min="1830" max="1831" width="14.28515625" style="1" customWidth="1"/>
    <col min="1832" max="1832" width="20.85546875" style="1" customWidth="1"/>
    <col min="1833" max="1833" width="14.42578125" style="1" customWidth="1"/>
    <col min="1834" max="1834" width="15" style="1" customWidth="1"/>
    <col min="1835" max="1835" width="2.7109375" style="1" customWidth="1"/>
    <col min="1836" max="1836" width="11.7109375" style="1" customWidth="1"/>
    <col min="1837" max="1837" width="11.5703125" style="1" customWidth="1"/>
    <col min="1838" max="1838" width="2.28515625" style="1" customWidth="1"/>
    <col min="1839" max="1839" width="41" style="1" customWidth="1"/>
    <col min="1840" max="1840" width="14.28515625" style="1" customWidth="1"/>
    <col min="1841" max="1842" width="11.5703125" style="1" customWidth="1"/>
    <col min="1843" max="1843" width="21.85546875" style="1" customWidth="1"/>
    <col min="1844" max="2035" width="11.42578125" style="1"/>
    <col min="2036" max="2036" width="21.85546875" style="1" customWidth="1"/>
    <col min="2037" max="2037" width="13.85546875" style="1" customWidth="1"/>
    <col min="2038" max="2038" width="38.7109375" style="1" customWidth="1"/>
    <col min="2039" max="2039" width="3" style="1" bestFit="1" customWidth="1"/>
    <col min="2040" max="2040" width="32.28515625" style="1" customWidth="1"/>
    <col min="2041" max="2041" width="46.28515625" style="1" customWidth="1"/>
    <col min="2042" max="2042" width="19" style="1" customWidth="1"/>
    <col min="2043" max="2043" width="0" style="1" hidden="1" customWidth="1"/>
    <col min="2044" max="2044" width="17.7109375" style="1" customWidth="1"/>
    <col min="2045" max="2045" width="0" style="1" hidden="1" customWidth="1"/>
    <col min="2046" max="2046" width="22.28515625" style="1" customWidth="1"/>
    <col min="2047" max="2047" width="5.28515625" style="1" customWidth="1"/>
    <col min="2048" max="2048" width="36.28515625" style="1" customWidth="1"/>
    <col min="2049" max="2049" width="5.7109375" style="1" customWidth="1"/>
    <col min="2050" max="2050" width="0" style="1" hidden="1" customWidth="1"/>
    <col min="2051" max="2051" width="20.7109375" style="1" customWidth="1"/>
    <col min="2052" max="2052" width="4.85546875" style="1" customWidth="1"/>
    <col min="2053" max="2053" width="0" style="1" hidden="1" customWidth="1"/>
    <col min="2054" max="2054" width="24.7109375" style="1" customWidth="1"/>
    <col min="2055" max="2055" width="12.28515625" style="1" customWidth="1"/>
    <col min="2056" max="2056" width="0" style="1" hidden="1" customWidth="1"/>
    <col min="2057" max="2057" width="3.42578125" style="1" customWidth="1"/>
    <col min="2058" max="2058" width="0" style="1" hidden="1" customWidth="1"/>
    <col min="2059" max="2059" width="17.7109375" style="1" customWidth="1"/>
    <col min="2060" max="2060" width="3.42578125" style="1" customWidth="1"/>
    <col min="2061" max="2061" width="0" style="1" hidden="1" customWidth="1"/>
    <col min="2062" max="2062" width="23.7109375" style="1" customWidth="1"/>
    <col min="2063" max="2063" width="10" style="1" customWidth="1"/>
    <col min="2064" max="2064" width="0" style="1" hidden="1" customWidth="1"/>
    <col min="2065" max="2066" width="14.7109375" style="1" customWidth="1"/>
    <col min="2067" max="2067" width="12.85546875" style="1" customWidth="1"/>
    <col min="2068" max="2068" width="3.28515625" style="1" customWidth="1"/>
    <col min="2069" max="2069" width="30.28515625" style="1" customWidth="1"/>
    <col min="2070" max="2070" width="5" style="1" customWidth="1"/>
    <col min="2071" max="2071" width="0" style="1" hidden="1" customWidth="1"/>
    <col min="2072" max="2072" width="14.28515625" style="1" customWidth="1"/>
    <col min="2073" max="2073" width="5.7109375" style="1" customWidth="1"/>
    <col min="2074" max="2074" width="0" style="1" hidden="1" customWidth="1"/>
    <col min="2075" max="2075" width="17.28515625" style="1" customWidth="1"/>
    <col min="2076" max="2076" width="12.7109375" style="1" customWidth="1"/>
    <col min="2077" max="2077" width="0" style="1" hidden="1" customWidth="1"/>
    <col min="2078" max="2078" width="5.28515625" style="1" customWidth="1"/>
    <col min="2079" max="2079" width="0" style="1" hidden="1" customWidth="1"/>
    <col min="2080" max="2080" width="17" style="1" customWidth="1"/>
    <col min="2081" max="2081" width="6.28515625" style="1" customWidth="1"/>
    <col min="2082" max="2082" width="0" style="1" hidden="1" customWidth="1"/>
    <col min="2083" max="2083" width="14.28515625" style="1" customWidth="1"/>
    <col min="2084" max="2084" width="7.5703125" style="1" customWidth="1"/>
    <col min="2085" max="2085" width="0" style="1" hidden="1" customWidth="1"/>
    <col min="2086" max="2087" width="14.28515625" style="1" customWidth="1"/>
    <col min="2088" max="2088" width="20.85546875" style="1" customWidth="1"/>
    <col min="2089" max="2089" width="14.42578125" style="1" customWidth="1"/>
    <col min="2090" max="2090" width="15" style="1" customWidth="1"/>
    <col min="2091" max="2091" width="2.7109375" style="1" customWidth="1"/>
    <col min="2092" max="2092" width="11.7109375" style="1" customWidth="1"/>
    <col min="2093" max="2093" width="11.5703125" style="1" customWidth="1"/>
    <col min="2094" max="2094" width="2.28515625" style="1" customWidth="1"/>
    <col min="2095" max="2095" width="41" style="1" customWidth="1"/>
    <col min="2096" max="2096" width="14.28515625" style="1" customWidth="1"/>
    <col min="2097" max="2098" width="11.5703125" style="1" customWidth="1"/>
    <col min="2099" max="2099" width="21.85546875" style="1" customWidth="1"/>
    <col min="2100" max="2291" width="11.42578125" style="1"/>
    <col min="2292" max="2292" width="21.85546875" style="1" customWidth="1"/>
    <col min="2293" max="2293" width="13.85546875" style="1" customWidth="1"/>
    <col min="2294" max="2294" width="38.7109375" style="1" customWidth="1"/>
    <col min="2295" max="2295" width="3" style="1" bestFit="1" customWidth="1"/>
    <col min="2296" max="2296" width="32.28515625" style="1" customWidth="1"/>
    <col min="2297" max="2297" width="46.28515625" style="1" customWidth="1"/>
    <col min="2298" max="2298" width="19" style="1" customWidth="1"/>
    <col min="2299" max="2299" width="0" style="1" hidden="1" customWidth="1"/>
    <col min="2300" max="2300" width="17.7109375" style="1" customWidth="1"/>
    <col min="2301" max="2301" width="0" style="1" hidden="1" customWidth="1"/>
    <col min="2302" max="2302" width="22.28515625" style="1" customWidth="1"/>
    <col min="2303" max="2303" width="5.28515625" style="1" customWidth="1"/>
    <col min="2304" max="2304" width="36.28515625" style="1" customWidth="1"/>
    <col min="2305" max="2305" width="5.7109375" style="1" customWidth="1"/>
    <col min="2306" max="2306" width="0" style="1" hidden="1" customWidth="1"/>
    <col min="2307" max="2307" width="20.7109375" style="1" customWidth="1"/>
    <col min="2308" max="2308" width="4.85546875" style="1" customWidth="1"/>
    <col min="2309" max="2309" width="0" style="1" hidden="1" customWidth="1"/>
    <col min="2310" max="2310" width="24.7109375" style="1" customWidth="1"/>
    <col min="2311" max="2311" width="12.28515625" style="1" customWidth="1"/>
    <col min="2312" max="2312" width="0" style="1" hidden="1" customWidth="1"/>
    <col min="2313" max="2313" width="3.42578125" style="1" customWidth="1"/>
    <col min="2314" max="2314" width="0" style="1" hidden="1" customWidth="1"/>
    <col min="2315" max="2315" width="17.7109375" style="1" customWidth="1"/>
    <col min="2316" max="2316" width="3.42578125" style="1" customWidth="1"/>
    <col min="2317" max="2317" width="0" style="1" hidden="1" customWidth="1"/>
    <col min="2318" max="2318" width="23.7109375" style="1" customWidth="1"/>
    <col min="2319" max="2319" width="10" style="1" customWidth="1"/>
    <col min="2320" max="2320" width="0" style="1" hidden="1" customWidth="1"/>
    <col min="2321" max="2322" width="14.7109375" style="1" customWidth="1"/>
    <col min="2323" max="2323" width="12.85546875" style="1" customWidth="1"/>
    <col min="2324" max="2324" width="3.28515625" style="1" customWidth="1"/>
    <col min="2325" max="2325" width="30.28515625" style="1" customWidth="1"/>
    <col min="2326" max="2326" width="5" style="1" customWidth="1"/>
    <col min="2327" max="2327" width="0" style="1" hidden="1" customWidth="1"/>
    <col min="2328" max="2328" width="14.28515625" style="1" customWidth="1"/>
    <col min="2329" max="2329" width="5.7109375" style="1" customWidth="1"/>
    <col min="2330" max="2330" width="0" style="1" hidden="1" customWidth="1"/>
    <col min="2331" max="2331" width="17.28515625" style="1" customWidth="1"/>
    <col min="2332" max="2332" width="12.7109375" style="1" customWidth="1"/>
    <col min="2333" max="2333" width="0" style="1" hidden="1" customWidth="1"/>
    <col min="2334" max="2334" width="5.28515625" style="1" customWidth="1"/>
    <col min="2335" max="2335" width="0" style="1" hidden="1" customWidth="1"/>
    <col min="2336" max="2336" width="17" style="1" customWidth="1"/>
    <col min="2337" max="2337" width="6.28515625" style="1" customWidth="1"/>
    <col min="2338" max="2338" width="0" style="1" hidden="1" customWidth="1"/>
    <col min="2339" max="2339" width="14.28515625" style="1" customWidth="1"/>
    <col min="2340" max="2340" width="7.5703125" style="1" customWidth="1"/>
    <col min="2341" max="2341" width="0" style="1" hidden="1" customWidth="1"/>
    <col min="2342" max="2343" width="14.28515625" style="1" customWidth="1"/>
    <col min="2344" max="2344" width="20.85546875" style="1" customWidth="1"/>
    <col min="2345" max="2345" width="14.42578125" style="1" customWidth="1"/>
    <col min="2346" max="2346" width="15" style="1" customWidth="1"/>
    <col min="2347" max="2347" width="2.7109375" style="1" customWidth="1"/>
    <col min="2348" max="2348" width="11.7109375" style="1" customWidth="1"/>
    <col min="2349" max="2349" width="11.5703125" style="1" customWidth="1"/>
    <col min="2350" max="2350" width="2.28515625" style="1" customWidth="1"/>
    <col min="2351" max="2351" width="41" style="1" customWidth="1"/>
    <col min="2352" max="2352" width="14.28515625" style="1" customWidth="1"/>
    <col min="2353" max="2354" width="11.5703125" style="1" customWidth="1"/>
    <col min="2355" max="2355" width="21.85546875" style="1" customWidth="1"/>
    <col min="2356" max="2547" width="11.42578125" style="1"/>
    <col min="2548" max="2548" width="21.85546875" style="1" customWidth="1"/>
    <col min="2549" max="2549" width="13.85546875" style="1" customWidth="1"/>
    <col min="2550" max="2550" width="38.7109375" style="1" customWidth="1"/>
    <col min="2551" max="2551" width="3" style="1" bestFit="1" customWidth="1"/>
    <col min="2552" max="2552" width="32.28515625" style="1" customWidth="1"/>
    <col min="2553" max="2553" width="46.28515625" style="1" customWidth="1"/>
    <col min="2554" max="2554" width="19" style="1" customWidth="1"/>
    <col min="2555" max="2555" width="0" style="1" hidden="1" customWidth="1"/>
    <col min="2556" max="2556" width="17.7109375" style="1" customWidth="1"/>
    <col min="2557" max="2557" width="0" style="1" hidden="1" customWidth="1"/>
    <col min="2558" max="2558" width="22.28515625" style="1" customWidth="1"/>
    <col min="2559" max="2559" width="5.28515625" style="1" customWidth="1"/>
    <col min="2560" max="2560" width="36.28515625" style="1" customWidth="1"/>
    <col min="2561" max="2561" width="5.7109375" style="1" customWidth="1"/>
    <col min="2562" max="2562" width="0" style="1" hidden="1" customWidth="1"/>
    <col min="2563" max="2563" width="20.7109375" style="1" customWidth="1"/>
    <col min="2564" max="2564" width="4.85546875" style="1" customWidth="1"/>
    <col min="2565" max="2565" width="0" style="1" hidden="1" customWidth="1"/>
    <col min="2566" max="2566" width="24.7109375" style="1" customWidth="1"/>
    <col min="2567" max="2567" width="12.28515625" style="1" customWidth="1"/>
    <col min="2568" max="2568" width="0" style="1" hidden="1" customWidth="1"/>
    <col min="2569" max="2569" width="3.42578125" style="1" customWidth="1"/>
    <col min="2570" max="2570" width="0" style="1" hidden="1" customWidth="1"/>
    <col min="2571" max="2571" width="17.7109375" style="1" customWidth="1"/>
    <col min="2572" max="2572" width="3.42578125" style="1" customWidth="1"/>
    <col min="2573" max="2573" width="0" style="1" hidden="1" customWidth="1"/>
    <col min="2574" max="2574" width="23.7109375" style="1" customWidth="1"/>
    <col min="2575" max="2575" width="10" style="1" customWidth="1"/>
    <col min="2576" max="2576" width="0" style="1" hidden="1" customWidth="1"/>
    <col min="2577" max="2578" width="14.7109375" style="1" customWidth="1"/>
    <col min="2579" max="2579" width="12.85546875" style="1" customWidth="1"/>
    <col min="2580" max="2580" width="3.28515625" style="1" customWidth="1"/>
    <col min="2581" max="2581" width="30.28515625" style="1" customWidth="1"/>
    <col min="2582" max="2582" width="5" style="1" customWidth="1"/>
    <col min="2583" max="2583" width="0" style="1" hidden="1" customWidth="1"/>
    <col min="2584" max="2584" width="14.28515625" style="1" customWidth="1"/>
    <col min="2585" max="2585" width="5.7109375" style="1" customWidth="1"/>
    <col min="2586" max="2586" width="0" style="1" hidden="1" customWidth="1"/>
    <col min="2587" max="2587" width="17.28515625" style="1" customWidth="1"/>
    <col min="2588" max="2588" width="12.7109375" style="1" customWidth="1"/>
    <col min="2589" max="2589" width="0" style="1" hidden="1" customWidth="1"/>
    <col min="2590" max="2590" width="5.28515625" style="1" customWidth="1"/>
    <col min="2591" max="2591" width="0" style="1" hidden="1" customWidth="1"/>
    <col min="2592" max="2592" width="17" style="1" customWidth="1"/>
    <col min="2593" max="2593" width="6.28515625" style="1" customWidth="1"/>
    <col min="2594" max="2594" width="0" style="1" hidden="1" customWidth="1"/>
    <col min="2595" max="2595" width="14.28515625" style="1" customWidth="1"/>
    <col min="2596" max="2596" width="7.5703125" style="1" customWidth="1"/>
    <col min="2597" max="2597" width="0" style="1" hidden="1" customWidth="1"/>
    <col min="2598" max="2599" width="14.28515625" style="1" customWidth="1"/>
    <col min="2600" max="2600" width="20.85546875" style="1" customWidth="1"/>
    <col min="2601" max="2601" width="14.42578125" style="1" customWidth="1"/>
    <col min="2602" max="2602" width="15" style="1" customWidth="1"/>
    <col min="2603" max="2603" width="2.7109375" style="1" customWidth="1"/>
    <col min="2604" max="2604" width="11.7109375" style="1" customWidth="1"/>
    <col min="2605" max="2605" width="11.5703125" style="1" customWidth="1"/>
    <col min="2606" max="2606" width="2.28515625" style="1" customWidth="1"/>
    <col min="2607" max="2607" width="41" style="1" customWidth="1"/>
    <col min="2608" max="2608" width="14.28515625" style="1" customWidth="1"/>
    <col min="2609" max="2610" width="11.5703125" style="1" customWidth="1"/>
    <col min="2611" max="2611" width="21.85546875" style="1" customWidth="1"/>
    <col min="2612" max="2803" width="11.42578125" style="1"/>
    <col min="2804" max="2804" width="21.85546875" style="1" customWidth="1"/>
    <col min="2805" max="2805" width="13.85546875" style="1" customWidth="1"/>
    <col min="2806" max="2806" width="38.7109375" style="1" customWidth="1"/>
    <col min="2807" max="2807" width="3" style="1" bestFit="1" customWidth="1"/>
    <col min="2808" max="2808" width="32.28515625" style="1" customWidth="1"/>
    <col min="2809" max="2809" width="46.28515625" style="1" customWidth="1"/>
    <col min="2810" max="2810" width="19" style="1" customWidth="1"/>
    <col min="2811" max="2811" width="0" style="1" hidden="1" customWidth="1"/>
    <col min="2812" max="2812" width="17.7109375" style="1" customWidth="1"/>
    <col min="2813" max="2813" width="0" style="1" hidden="1" customWidth="1"/>
    <col min="2814" max="2814" width="22.28515625" style="1" customWidth="1"/>
    <col min="2815" max="2815" width="5.28515625" style="1" customWidth="1"/>
    <col min="2816" max="2816" width="36.28515625" style="1" customWidth="1"/>
    <col min="2817" max="2817" width="5.7109375" style="1" customWidth="1"/>
    <col min="2818" max="2818" width="0" style="1" hidden="1" customWidth="1"/>
    <col min="2819" max="2819" width="20.7109375" style="1" customWidth="1"/>
    <col min="2820" max="2820" width="4.85546875" style="1" customWidth="1"/>
    <col min="2821" max="2821" width="0" style="1" hidden="1" customWidth="1"/>
    <col min="2822" max="2822" width="24.7109375" style="1" customWidth="1"/>
    <col min="2823" max="2823" width="12.28515625" style="1" customWidth="1"/>
    <col min="2824" max="2824" width="0" style="1" hidden="1" customWidth="1"/>
    <col min="2825" max="2825" width="3.42578125" style="1" customWidth="1"/>
    <col min="2826" max="2826" width="0" style="1" hidden="1" customWidth="1"/>
    <col min="2827" max="2827" width="17.7109375" style="1" customWidth="1"/>
    <col min="2828" max="2828" width="3.42578125" style="1" customWidth="1"/>
    <col min="2829" max="2829" width="0" style="1" hidden="1" customWidth="1"/>
    <col min="2830" max="2830" width="23.7109375" style="1" customWidth="1"/>
    <col min="2831" max="2831" width="10" style="1" customWidth="1"/>
    <col min="2832" max="2832" width="0" style="1" hidden="1" customWidth="1"/>
    <col min="2833" max="2834" width="14.7109375" style="1" customWidth="1"/>
    <col min="2835" max="2835" width="12.85546875" style="1" customWidth="1"/>
    <col min="2836" max="2836" width="3.28515625" style="1" customWidth="1"/>
    <col min="2837" max="2837" width="30.28515625" style="1" customWidth="1"/>
    <col min="2838" max="2838" width="5" style="1" customWidth="1"/>
    <col min="2839" max="2839" width="0" style="1" hidden="1" customWidth="1"/>
    <col min="2840" max="2840" width="14.28515625" style="1" customWidth="1"/>
    <col min="2841" max="2841" width="5.7109375" style="1" customWidth="1"/>
    <col min="2842" max="2842" width="0" style="1" hidden="1" customWidth="1"/>
    <col min="2843" max="2843" width="17.28515625" style="1" customWidth="1"/>
    <col min="2844" max="2844" width="12.7109375" style="1" customWidth="1"/>
    <col min="2845" max="2845" width="0" style="1" hidden="1" customWidth="1"/>
    <col min="2846" max="2846" width="5.28515625" style="1" customWidth="1"/>
    <col min="2847" max="2847" width="0" style="1" hidden="1" customWidth="1"/>
    <col min="2848" max="2848" width="17" style="1" customWidth="1"/>
    <col min="2849" max="2849" width="6.28515625" style="1" customWidth="1"/>
    <col min="2850" max="2850" width="0" style="1" hidden="1" customWidth="1"/>
    <col min="2851" max="2851" width="14.28515625" style="1" customWidth="1"/>
    <col min="2852" max="2852" width="7.5703125" style="1" customWidth="1"/>
    <col min="2853" max="2853" width="0" style="1" hidden="1" customWidth="1"/>
    <col min="2854" max="2855" width="14.28515625" style="1" customWidth="1"/>
    <col min="2856" max="2856" width="20.85546875" style="1" customWidth="1"/>
    <col min="2857" max="2857" width="14.42578125" style="1" customWidth="1"/>
    <col min="2858" max="2858" width="15" style="1" customWidth="1"/>
    <col min="2859" max="2859" width="2.7109375" style="1" customWidth="1"/>
    <col min="2860" max="2860" width="11.7109375" style="1" customWidth="1"/>
    <col min="2861" max="2861" width="11.5703125" style="1" customWidth="1"/>
    <col min="2862" max="2862" width="2.28515625" style="1" customWidth="1"/>
    <col min="2863" max="2863" width="41" style="1" customWidth="1"/>
    <col min="2864" max="2864" width="14.28515625" style="1" customWidth="1"/>
    <col min="2865" max="2866" width="11.5703125" style="1" customWidth="1"/>
    <col min="2867" max="2867" width="21.85546875" style="1" customWidth="1"/>
    <col min="2868" max="3059" width="11.42578125" style="1"/>
    <col min="3060" max="3060" width="21.85546875" style="1" customWidth="1"/>
    <col min="3061" max="3061" width="13.85546875" style="1" customWidth="1"/>
    <col min="3062" max="3062" width="38.7109375" style="1" customWidth="1"/>
    <col min="3063" max="3063" width="3" style="1" bestFit="1" customWidth="1"/>
    <col min="3064" max="3064" width="32.28515625" style="1" customWidth="1"/>
    <col min="3065" max="3065" width="46.28515625" style="1" customWidth="1"/>
    <col min="3066" max="3066" width="19" style="1" customWidth="1"/>
    <col min="3067" max="3067" width="0" style="1" hidden="1" customWidth="1"/>
    <col min="3068" max="3068" width="17.7109375" style="1" customWidth="1"/>
    <col min="3069" max="3069" width="0" style="1" hidden="1" customWidth="1"/>
    <col min="3070" max="3070" width="22.28515625" style="1" customWidth="1"/>
    <col min="3071" max="3071" width="5.28515625" style="1" customWidth="1"/>
    <col min="3072" max="3072" width="36.28515625" style="1" customWidth="1"/>
    <col min="3073" max="3073" width="5.7109375" style="1" customWidth="1"/>
    <col min="3074" max="3074" width="0" style="1" hidden="1" customWidth="1"/>
    <col min="3075" max="3075" width="20.7109375" style="1" customWidth="1"/>
    <col min="3076" max="3076" width="4.85546875" style="1" customWidth="1"/>
    <col min="3077" max="3077" width="0" style="1" hidden="1" customWidth="1"/>
    <col min="3078" max="3078" width="24.7109375" style="1" customWidth="1"/>
    <col min="3079" max="3079" width="12.28515625" style="1" customWidth="1"/>
    <col min="3080" max="3080" width="0" style="1" hidden="1" customWidth="1"/>
    <col min="3081" max="3081" width="3.42578125" style="1" customWidth="1"/>
    <col min="3082" max="3082" width="0" style="1" hidden="1" customWidth="1"/>
    <col min="3083" max="3083" width="17.7109375" style="1" customWidth="1"/>
    <col min="3084" max="3084" width="3.42578125" style="1" customWidth="1"/>
    <col min="3085" max="3085" width="0" style="1" hidden="1" customWidth="1"/>
    <col min="3086" max="3086" width="23.7109375" style="1" customWidth="1"/>
    <col min="3087" max="3087" width="10" style="1" customWidth="1"/>
    <col min="3088" max="3088" width="0" style="1" hidden="1" customWidth="1"/>
    <col min="3089" max="3090" width="14.7109375" style="1" customWidth="1"/>
    <col min="3091" max="3091" width="12.85546875" style="1" customWidth="1"/>
    <col min="3092" max="3092" width="3.28515625" style="1" customWidth="1"/>
    <col min="3093" max="3093" width="30.28515625" style="1" customWidth="1"/>
    <col min="3094" max="3094" width="5" style="1" customWidth="1"/>
    <col min="3095" max="3095" width="0" style="1" hidden="1" customWidth="1"/>
    <col min="3096" max="3096" width="14.28515625" style="1" customWidth="1"/>
    <col min="3097" max="3097" width="5.7109375" style="1" customWidth="1"/>
    <col min="3098" max="3098" width="0" style="1" hidden="1" customWidth="1"/>
    <col min="3099" max="3099" width="17.28515625" style="1" customWidth="1"/>
    <col min="3100" max="3100" width="12.7109375" style="1" customWidth="1"/>
    <col min="3101" max="3101" width="0" style="1" hidden="1" customWidth="1"/>
    <col min="3102" max="3102" width="5.28515625" style="1" customWidth="1"/>
    <col min="3103" max="3103" width="0" style="1" hidden="1" customWidth="1"/>
    <col min="3104" max="3104" width="17" style="1" customWidth="1"/>
    <col min="3105" max="3105" width="6.28515625" style="1" customWidth="1"/>
    <col min="3106" max="3106" width="0" style="1" hidden="1" customWidth="1"/>
    <col min="3107" max="3107" width="14.28515625" style="1" customWidth="1"/>
    <col min="3108" max="3108" width="7.5703125" style="1" customWidth="1"/>
    <col min="3109" max="3109" width="0" style="1" hidden="1" customWidth="1"/>
    <col min="3110" max="3111" width="14.28515625" style="1" customWidth="1"/>
    <col min="3112" max="3112" width="20.85546875" style="1" customWidth="1"/>
    <col min="3113" max="3113" width="14.42578125" style="1" customWidth="1"/>
    <col min="3114" max="3114" width="15" style="1" customWidth="1"/>
    <col min="3115" max="3115" width="2.7109375" style="1" customWidth="1"/>
    <col min="3116" max="3116" width="11.7109375" style="1" customWidth="1"/>
    <col min="3117" max="3117" width="11.5703125" style="1" customWidth="1"/>
    <col min="3118" max="3118" width="2.28515625" style="1" customWidth="1"/>
    <col min="3119" max="3119" width="41" style="1" customWidth="1"/>
    <col min="3120" max="3120" width="14.28515625" style="1" customWidth="1"/>
    <col min="3121" max="3122" width="11.5703125" style="1" customWidth="1"/>
    <col min="3123" max="3123" width="21.85546875" style="1" customWidth="1"/>
    <col min="3124" max="3315" width="11.42578125" style="1"/>
    <col min="3316" max="3316" width="21.85546875" style="1" customWidth="1"/>
    <col min="3317" max="3317" width="13.85546875" style="1" customWidth="1"/>
    <col min="3318" max="3318" width="38.7109375" style="1" customWidth="1"/>
    <col min="3319" max="3319" width="3" style="1" bestFit="1" customWidth="1"/>
    <col min="3320" max="3320" width="32.28515625" style="1" customWidth="1"/>
    <col min="3321" max="3321" width="46.28515625" style="1" customWidth="1"/>
    <col min="3322" max="3322" width="19" style="1" customWidth="1"/>
    <col min="3323" max="3323" width="0" style="1" hidden="1" customWidth="1"/>
    <col min="3324" max="3324" width="17.7109375" style="1" customWidth="1"/>
    <col min="3325" max="3325" width="0" style="1" hidden="1" customWidth="1"/>
    <col min="3326" max="3326" width="22.28515625" style="1" customWidth="1"/>
    <col min="3327" max="3327" width="5.28515625" style="1" customWidth="1"/>
    <col min="3328" max="3328" width="36.28515625" style="1" customWidth="1"/>
    <col min="3329" max="3329" width="5.7109375" style="1" customWidth="1"/>
    <col min="3330" max="3330" width="0" style="1" hidden="1" customWidth="1"/>
    <col min="3331" max="3331" width="20.7109375" style="1" customWidth="1"/>
    <col min="3332" max="3332" width="4.85546875" style="1" customWidth="1"/>
    <col min="3333" max="3333" width="0" style="1" hidden="1" customWidth="1"/>
    <col min="3334" max="3334" width="24.7109375" style="1" customWidth="1"/>
    <col min="3335" max="3335" width="12.28515625" style="1" customWidth="1"/>
    <col min="3336" max="3336" width="0" style="1" hidden="1" customWidth="1"/>
    <col min="3337" max="3337" width="3.42578125" style="1" customWidth="1"/>
    <col min="3338" max="3338" width="0" style="1" hidden="1" customWidth="1"/>
    <col min="3339" max="3339" width="17.7109375" style="1" customWidth="1"/>
    <col min="3340" max="3340" width="3.42578125" style="1" customWidth="1"/>
    <col min="3341" max="3341" width="0" style="1" hidden="1" customWidth="1"/>
    <col min="3342" max="3342" width="23.7109375" style="1" customWidth="1"/>
    <col min="3343" max="3343" width="10" style="1" customWidth="1"/>
    <col min="3344" max="3344" width="0" style="1" hidden="1" customWidth="1"/>
    <col min="3345" max="3346" width="14.7109375" style="1" customWidth="1"/>
    <col min="3347" max="3347" width="12.85546875" style="1" customWidth="1"/>
    <col min="3348" max="3348" width="3.28515625" style="1" customWidth="1"/>
    <col min="3349" max="3349" width="30.28515625" style="1" customWidth="1"/>
    <col min="3350" max="3350" width="5" style="1" customWidth="1"/>
    <col min="3351" max="3351" width="0" style="1" hidden="1" customWidth="1"/>
    <col min="3352" max="3352" width="14.28515625" style="1" customWidth="1"/>
    <col min="3353" max="3353" width="5.7109375" style="1" customWidth="1"/>
    <col min="3354" max="3354" width="0" style="1" hidden="1" customWidth="1"/>
    <col min="3355" max="3355" width="17.28515625" style="1" customWidth="1"/>
    <col min="3356" max="3356" width="12.7109375" style="1" customWidth="1"/>
    <col min="3357" max="3357" width="0" style="1" hidden="1" customWidth="1"/>
    <col min="3358" max="3358" width="5.28515625" style="1" customWidth="1"/>
    <col min="3359" max="3359" width="0" style="1" hidden="1" customWidth="1"/>
    <col min="3360" max="3360" width="17" style="1" customWidth="1"/>
    <col min="3361" max="3361" width="6.28515625" style="1" customWidth="1"/>
    <col min="3362" max="3362" width="0" style="1" hidden="1" customWidth="1"/>
    <col min="3363" max="3363" width="14.28515625" style="1" customWidth="1"/>
    <col min="3364" max="3364" width="7.5703125" style="1" customWidth="1"/>
    <col min="3365" max="3365" width="0" style="1" hidden="1" customWidth="1"/>
    <col min="3366" max="3367" width="14.28515625" style="1" customWidth="1"/>
    <col min="3368" max="3368" width="20.85546875" style="1" customWidth="1"/>
    <col min="3369" max="3369" width="14.42578125" style="1" customWidth="1"/>
    <col min="3370" max="3370" width="15" style="1" customWidth="1"/>
    <col min="3371" max="3371" width="2.7109375" style="1" customWidth="1"/>
    <col min="3372" max="3372" width="11.7109375" style="1" customWidth="1"/>
    <col min="3373" max="3373" width="11.5703125" style="1" customWidth="1"/>
    <col min="3374" max="3374" width="2.28515625" style="1" customWidth="1"/>
    <col min="3375" max="3375" width="41" style="1" customWidth="1"/>
    <col min="3376" max="3376" width="14.28515625" style="1" customWidth="1"/>
    <col min="3377" max="3378" width="11.5703125" style="1" customWidth="1"/>
    <col min="3379" max="3379" width="21.85546875" style="1" customWidth="1"/>
    <col min="3380" max="3571" width="11.42578125" style="1"/>
    <col min="3572" max="3572" width="21.85546875" style="1" customWidth="1"/>
    <col min="3573" max="3573" width="13.85546875" style="1" customWidth="1"/>
    <col min="3574" max="3574" width="38.7109375" style="1" customWidth="1"/>
    <col min="3575" max="3575" width="3" style="1" bestFit="1" customWidth="1"/>
    <col min="3576" max="3576" width="32.28515625" style="1" customWidth="1"/>
    <col min="3577" max="3577" width="46.28515625" style="1" customWidth="1"/>
    <col min="3578" max="3578" width="19" style="1" customWidth="1"/>
    <col min="3579" max="3579" width="0" style="1" hidden="1" customWidth="1"/>
    <col min="3580" max="3580" width="17.7109375" style="1" customWidth="1"/>
    <col min="3581" max="3581" width="0" style="1" hidden="1" customWidth="1"/>
    <col min="3582" max="3582" width="22.28515625" style="1" customWidth="1"/>
    <col min="3583" max="3583" width="5.28515625" style="1" customWidth="1"/>
    <col min="3584" max="3584" width="36.28515625" style="1" customWidth="1"/>
    <col min="3585" max="3585" width="5.7109375" style="1" customWidth="1"/>
    <col min="3586" max="3586" width="0" style="1" hidden="1" customWidth="1"/>
    <col min="3587" max="3587" width="20.7109375" style="1" customWidth="1"/>
    <col min="3588" max="3588" width="4.85546875" style="1" customWidth="1"/>
    <col min="3589" max="3589" width="0" style="1" hidden="1" customWidth="1"/>
    <col min="3590" max="3590" width="24.7109375" style="1" customWidth="1"/>
    <col min="3591" max="3591" width="12.28515625" style="1" customWidth="1"/>
    <col min="3592" max="3592" width="0" style="1" hidden="1" customWidth="1"/>
    <col min="3593" max="3593" width="3.42578125" style="1" customWidth="1"/>
    <col min="3594" max="3594" width="0" style="1" hidden="1" customWidth="1"/>
    <col min="3595" max="3595" width="17.7109375" style="1" customWidth="1"/>
    <col min="3596" max="3596" width="3.42578125" style="1" customWidth="1"/>
    <col min="3597" max="3597" width="0" style="1" hidden="1" customWidth="1"/>
    <col min="3598" max="3598" width="23.7109375" style="1" customWidth="1"/>
    <col min="3599" max="3599" width="10" style="1" customWidth="1"/>
    <col min="3600" max="3600" width="0" style="1" hidden="1" customWidth="1"/>
    <col min="3601" max="3602" width="14.7109375" style="1" customWidth="1"/>
    <col min="3603" max="3603" width="12.85546875" style="1" customWidth="1"/>
    <col min="3604" max="3604" width="3.28515625" style="1" customWidth="1"/>
    <col min="3605" max="3605" width="30.28515625" style="1" customWidth="1"/>
    <col min="3606" max="3606" width="5" style="1" customWidth="1"/>
    <col min="3607" max="3607" width="0" style="1" hidden="1" customWidth="1"/>
    <col min="3608" max="3608" width="14.28515625" style="1" customWidth="1"/>
    <col min="3609" max="3609" width="5.7109375" style="1" customWidth="1"/>
    <col min="3610" max="3610" width="0" style="1" hidden="1" customWidth="1"/>
    <col min="3611" max="3611" width="17.28515625" style="1" customWidth="1"/>
    <col min="3612" max="3612" width="12.7109375" style="1" customWidth="1"/>
    <col min="3613" max="3613" width="0" style="1" hidden="1" customWidth="1"/>
    <col min="3614" max="3614" width="5.28515625" style="1" customWidth="1"/>
    <col min="3615" max="3615" width="0" style="1" hidden="1" customWidth="1"/>
    <col min="3616" max="3616" width="17" style="1" customWidth="1"/>
    <col min="3617" max="3617" width="6.28515625" style="1" customWidth="1"/>
    <col min="3618" max="3618" width="0" style="1" hidden="1" customWidth="1"/>
    <col min="3619" max="3619" width="14.28515625" style="1" customWidth="1"/>
    <col min="3620" max="3620" width="7.5703125" style="1" customWidth="1"/>
    <col min="3621" max="3621" width="0" style="1" hidden="1" customWidth="1"/>
    <col min="3622" max="3623" width="14.28515625" style="1" customWidth="1"/>
    <col min="3624" max="3624" width="20.85546875" style="1" customWidth="1"/>
    <col min="3625" max="3625" width="14.42578125" style="1" customWidth="1"/>
    <col min="3626" max="3626" width="15" style="1" customWidth="1"/>
    <col min="3627" max="3627" width="2.7109375" style="1" customWidth="1"/>
    <col min="3628" max="3628" width="11.7109375" style="1" customWidth="1"/>
    <col min="3629" max="3629" width="11.5703125" style="1" customWidth="1"/>
    <col min="3630" max="3630" width="2.28515625" style="1" customWidth="1"/>
    <col min="3631" max="3631" width="41" style="1" customWidth="1"/>
    <col min="3632" max="3632" width="14.28515625" style="1" customWidth="1"/>
    <col min="3633" max="3634" width="11.5703125" style="1" customWidth="1"/>
    <col min="3635" max="3635" width="21.85546875" style="1" customWidth="1"/>
    <col min="3636" max="3827" width="11.42578125" style="1"/>
    <col min="3828" max="3828" width="21.85546875" style="1" customWidth="1"/>
    <col min="3829" max="3829" width="13.85546875" style="1" customWidth="1"/>
    <col min="3830" max="3830" width="38.7109375" style="1" customWidth="1"/>
    <col min="3831" max="3831" width="3" style="1" bestFit="1" customWidth="1"/>
    <col min="3832" max="3832" width="32.28515625" style="1" customWidth="1"/>
    <col min="3833" max="3833" width="46.28515625" style="1" customWidth="1"/>
    <col min="3834" max="3834" width="19" style="1" customWidth="1"/>
    <col min="3835" max="3835" width="0" style="1" hidden="1" customWidth="1"/>
    <col min="3836" max="3836" width="17.7109375" style="1" customWidth="1"/>
    <col min="3837" max="3837" width="0" style="1" hidden="1" customWidth="1"/>
    <col min="3838" max="3838" width="22.28515625" style="1" customWidth="1"/>
    <col min="3839" max="3839" width="5.28515625" style="1" customWidth="1"/>
    <col min="3840" max="3840" width="36.28515625" style="1" customWidth="1"/>
    <col min="3841" max="3841" width="5.7109375" style="1" customWidth="1"/>
    <col min="3842" max="3842" width="0" style="1" hidden="1" customWidth="1"/>
    <col min="3843" max="3843" width="20.7109375" style="1" customWidth="1"/>
    <col min="3844" max="3844" width="4.85546875" style="1" customWidth="1"/>
    <col min="3845" max="3845" width="0" style="1" hidden="1" customWidth="1"/>
    <col min="3846" max="3846" width="24.7109375" style="1" customWidth="1"/>
    <col min="3847" max="3847" width="12.28515625" style="1" customWidth="1"/>
    <col min="3848" max="3848" width="0" style="1" hidden="1" customWidth="1"/>
    <col min="3849" max="3849" width="3.42578125" style="1" customWidth="1"/>
    <col min="3850" max="3850" width="0" style="1" hidden="1" customWidth="1"/>
    <col min="3851" max="3851" width="17.7109375" style="1" customWidth="1"/>
    <col min="3852" max="3852" width="3.42578125" style="1" customWidth="1"/>
    <col min="3853" max="3853" width="0" style="1" hidden="1" customWidth="1"/>
    <col min="3854" max="3854" width="23.7109375" style="1" customWidth="1"/>
    <col min="3855" max="3855" width="10" style="1" customWidth="1"/>
    <col min="3856" max="3856" width="0" style="1" hidden="1" customWidth="1"/>
    <col min="3857" max="3858" width="14.7109375" style="1" customWidth="1"/>
    <col min="3859" max="3859" width="12.85546875" style="1" customWidth="1"/>
    <col min="3860" max="3860" width="3.28515625" style="1" customWidth="1"/>
    <col min="3861" max="3861" width="30.28515625" style="1" customWidth="1"/>
    <col min="3862" max="3862" width="5" style="1" customWidth="1"/>
    <col min="3863" max="3863" width="0" style="1" hidden="1" customWidth="1"/>
    <col min="3864" max="3864" width="14.28515625" style="1" customWidth="1"/>
    <col min="3865" max="3865" width="5.7109375" style="1" customWidth="1"/>
    <col min="3866" max="3866" width="0" style="1" hidden="1" customWidth="1"/>
    <col min="3867" max="3867" width="17.28515625" style="1" customWidth="1"/>
    <col min="3868" max="3868" width="12.7109375" style="1" customWidth="1"/>
    <col min="3869" max="3869" width="0" style="1" hidden="1" customWidth="1"/>
    <col min="3870" max="3870" width="5.28515625" style="1" customWidth="1"/>
    <col min="3871" max="3871" width="0" style="1" hidden="1" customWidth="1"/>
    <col min="3872" max="3872" width="17" style="1" customWidth="1"/>
    <col min="3873" max="3873" width="6.28515625" style="1" customWidth="1"/>
    <col min="3874" max="3874" width="0" style="1" hidden="1" customWidth="1"/>
    <col min="3875" max="3875" width="14.28515625" style="1" customWidth="1"/>
    <col min="3876" max="3876" width="7.5703125" style="1" customWidth="1"/>
    <col min="3877" max="3877" width="0" style="1" hidden="1" customWidth="1"/>
    <col min="3878" max="3879" width="14.28515625" style="1" customWidth="1"/>
    <col min="3880" max="3880" width="20.85546875" style="1" customWidth="1"/>
    <col min="3881" max="3881" width="14.42578125" style="1" customWidth="1"/>
    <col min="3882" max="3882" width="15" style="1" customWidth="1"/>
    <col min="3883" max="3883" width="2.7109375" style="1" customWidth="1"/>
    <col min="3884" max="3884" width="11.7109375" style="1" customWidth="1"/>
    <col min="3885" max="3885" width="11.5703125" style="1" customWidth="1"/>
    <col min="3886" max="3886" width="2.28515625" style="1" customWidth="1"/>
    <col min="3887" max="3887" width="41" style="1" customWidth="1"/>
    <col min="3888" max="3888" width="14.28515625" style="1" customWidth="1"/>
    <col min="3889" max="3890" width="11.5703125" style="1" customWidth="1"/>
    <col min="3891" max="3891" width="21.85546875" style="1" customWidth="1"/>
    <col min="3892" max="4083" width="11.42578125" style="1"/>
    <col min="4084" max="4084" width="21.85546875" style="1" customWidth="1"/>
    <col min="4085" max="4085" width="13.85546875" style="1" customWidth="1"/>
    <col min="4086" max="4086" width="38.7109375" style="1" customWidth="1"/>
    <col min="4087" max="4087" width="3" style="1" bestFit="1" customWidth="1"/>
    <col min="4088" max="4088" width="32.28515625" style="1" customWidth="1"/>
    <col min="4089" max="4089" width="46.28515625" style="1" customWidth="1"/>
    <col min="4090" max="4090" width="19" style="1" customWidth="1"/>
    <col min="4091" max="4091" width="0" style="1" hidden="1" customWidth="1"/>
    <col min="4092" max="4092" width="17.7109375" style="1" customWidth="1"/>
    <col min="4093" max="4093" width="0" style="1" hidden="1" customWidth="1"/>
    <col min="4094" max="4094" width="22.28515625" style="1" customWidth="1"/>
    <col min="4095" max="4095" width="5.28515625" style="1" customWidth="1"/>
    <col min="4096" max="4096" width="36.28515625" style="1" customWidth="1"/>
    <col min="4097" max="4097" width="5.7109375" style="1" customWidth="1"/>
    <col min="4098" max="4098" width="0" style="1" hidden="1" customWidth="1"/>
    <col min="4099" max="4099" width="20.7109375" style="1" customWidth="1"/>
    <col min="4100" max="4100" width="4.85546875" style="1" customWidth="1"/>
    <col min="4101" max="4101" width="0" style="1" hidden="1" customWidth="1"/>
    <col min="4102" max="4102" width="24.7109375" style="1" customWidth="1"/>
    <col min="4103" max="4103" width="12.28515625" style="1" customWidth="1"/>
    <col min="4104" max="4104" width="0" style="1" hidden="1" customWidth="1"/>
    <col min="4105" max="4105" width="3.42578125" style="1" customWidth="1"/>
    <col min="4106" max="4106" width="0" style="1" hidden="1" customWidth="1"/>
    <col min="4107" max="4107" width="17.7109375" style="1" customWidth="1"/>
    <col min="4108" max="4108" width="3.42578125" style="1" customWidth="1"/>
    <col min="4109" max="4109" width="0" style="1" hidden="1" customWidth="1"/>
    <col min="4110" max="4110" width="23.7109375" style="1" customWidth="1"/>
    <col min="4111" max="4111" width="10" style="1" customWidth="1"/>
    <col min="4112" max="4112" width="0" style="1" hidden="1" customWidth="1"/>
    <col min="4113" max="4114" width="14.7109375" style="1" customWidth="1"/>
    <col min="4115" max="4115" width="12.85546875" style="1" customWidth="1"/>
    <col min="4116" max="4116" width="3.28515625" style="1" customWidth="1"/>
    <col min="4117" max="4117" width="30.28515625" style="1" customWidth="1"/>
    <col min="4118" max="4118" width="5" style="1" customWidth="1"/>
    <col min="4119" max="4119" width="0" style="1" hidden="1" customWidth="1"/>
    <col min="4120" max="4120" width="14.28515625" style="1" customWidth="1"/>
    <col min="4121" max="4121" width="5.7109375" style="1" customWidth="1"/>
    <col min="4122" max="4122" width="0" style="1" hidden="1" customWidth="1"/>
    <col min="4123" max="4123" width="17.28515625" style="1" customWidth="1"/>
    <col min="4124" max="4124" width="12.7109375" style="1" customWidth="1"/>
    <col min="4125" max="4125" width="0" style="1" hidden="1" customWidth="1"/>
    <col min="4126" max="4126" width="5.28515625" style="1" customWidth="1"/>
    <col min="4127" max="4127" width="0" style="1" hidden="1" customWidth="1"/>
    <col min="4128" max="4128" width="17" style="1" customWidth="1"/>
    <col min="4129" max="4129" width="6.28515625" style="1" customWidth="1"/>
    <col min="4130" max="4130" width="0" style="1" hidden="1" customWidth="1"/>
    <col min="4131" max="4131" width="14.28515625" style="1" customWidth="1"/>
    <col min="4132" max="4132" width="7.5703125" style="1" customWidth="1"/>
    <col min="4133" max="4133" width="0" style="1" hidden="1" customWidth="1"/>
    <col min="4134" max="4135" width="14.28515625" style="1" customWidth="1"/>
    <col min="4136" max="4136" width="20.85546875" style="1" customWidth="1"/>
    <col min="4137" max="4137" width="14.42578125" style="1" customWidth="1"/>
    <col min="4138" max="4138" width="15" style="1" customWidth="1"/>
    <col min="4139" max="4139" width="2.7109375" style="1" customWidth="1"/>
    <col min="4140" max="4140" width="11.7109375" style="1" customWidth="1"/>
    <col min="4141" max="4141" width="11.5703125" style="1" customWidth="1"/>
    <col min="4142" max="4142" width="2.28515625" style="1" customWidth="1"/>
    <col min="4143" max="4143" width="41" style="1" customWidth="1"/>
    <col min="4144" max="4144" width="14.28515625" style="1" customWidth="1"/>
    <col min="4145" max="4146" width="11.5703125" style="1" customWidth="1"/>
    <col min="4147" max="4147" width="21.85546875" style="1" customWidth="1"/>
    <col min="4148" max="4339" width="11.42578125" style="1"/>
    <col min="4340" max="4340" width="21.85546875" style="1" customWidth="1"/>
    <col min="4341" max="4341" width="13.85546875" style="1" customWidth="1"/>
    <col min="4342" max="4342" width="38.7109375" style="1" customWidth="1"/>
    <col min="4343" max="4343" width="3" style="1" bestFit="1" customWidth="1"/>
    <col min="4344" max="4344" width="32.28515625" style="1" customWidth="1"/>
    <col min="4345" max="4345" width="46.28515625" style="1" customWidth="1"/>
    <col min="4346" max="4346" width="19" style="1" customWidth="1"/>
    <col min="4347" max="4347" width="0" style="1" hidden="1" customWidth="1"/>
    <col min="4348" max="4348" width="17.7109375" style="1" customWidth="1"/>
    <col min="4349" max="4349" width="0" style="1" hidden="1" customWidth="1"/>
    <col min="4350" max="4350" width="22.28515625" style="1" customWidth="1"/>
    <col min="4351" max="4351" width="5.28515625" style="1" customWidth="1"/>
    <col min="4352" max="4352" width="36.28515625" style="1" customWidth="1"/>
    <col min="4353" max="4353" width="5.7109375" style="1" customWidth="1"/>
    <col min="4354" max="4354" width="0" style="1" hidden="1" customWidth="1"/>
    <col min="4355" max="4355" width="20.7109375" style="1" customWidth="1"/>
    <col min="4356" max="4356" width="4.85546875" style="1" customWidth="1"/>
    <col min="4357" max="4357" width="0" style="1" hidden="1" customWidth="1"/>
    <col min="4358" max="4358" width="24.7109375" style="1" customWidth="1"/>
    <col min="4359" max="4359" width="12.28515625" style="1" customWidth="1"/>
    <col min="4360" max="4360" width="0" style="1" hidden="1" customWidth="1"/>
    <col min="4361" max="4361" width="3.42578125" style="1" customWidth="1"/>
    <col min="4362" max="4362" width="0" style="1" hidden="1" customWidth="1"/>
    <col min="4363" max="4363" width="17.7109375" style="1" customWidth="1"/>
    <col min="4364" max="4364" width="3.42578125" style="1" customWidth="1"/>
    <col min="4365" max="4365" width="0" style="1" hidden="1" customWidth="1"/>
    <col min="4366" max="4366" width="23.7109375" style="1" customWidth="1"/>
    <col min="4367" max="4367" width="10" style="1" customWidth="1"/>
    <col min="4368" max="4368" width="0" style="1" hidden="1" customWidth="1"/>
    <col min="4369" max="4370" width="14.7109375" style="1" customWidth="1"/>
    <col min="4371" max="4371" width="12.85546875" style="1" customWidth="1"/>
    <col min="4372" max="4372" width="3.28515625" style="1" customWidth="1"/>
    <col min="4373" max="4373" width="30.28515625" style="1" customWidth="1"/>
    <col min="4374" max="4374" width="5" style="1" customWidth="1"/>
    <col min="4375" max="4375" width="0" style="1" hidden="1" customWidth="1"/>
    <col min="4376" max="4376" width="14.28515625" style="1" customWidth="1"/>
    <col min="4377" max="4377" width="5.7109375" style="1" customWidth="1"/>
    <col min="4378" max="4378" width="0" style="1" hidden="1" customWidth="1"/>
    <col min="4379" max="4379" width="17.28515625" style="1" customWidth="1"/>
    <col min="4380" max="4380" width="12.7109375" style="1" customWidth="1"/>
    <col min="4381" max="4381" width="0" style="1" hidden="1" customWidth="1"/>
    <col min="4382" max="4382" width="5.28515625" style="1" customWidth="1"/>
    <col min="4383" max="4383" width="0" style="1" hidden="1" customWidth="1"/>
    <col min="4384" max="4384" width="17" style="1" customWidth="1"/>
    <col min="4385" max="4385" width="6.28515625" style="1" customWidth="1"/>
    <col min="4386" max="4386" width="0" style="1" hidden="1" customWidth="1"/>
    <col min="4387" max="4387" width="14.28515625" style="1" customWidth="1"/>
    <col min="4388" max="4388" width="7.5703125" style="1" customWidth="1"/>
    <col min="4389" max="4389" width="0" style="1" hidden="1" customWidth="1"/>
    <col min="4390" max="4391" width="14.28515625" style="1" customWidth="1"/>
    <col min="4392" max="4392" width="20.85546875" style="1" customWidth="1"/>
    <col min="4393" max="4393" width="14.42578125" style="1" customWidth="1"/>
    <col min="4394" max="4394" width="15" style="1" customWidth="1"/>
    <col min="4395" max="4395" width="2.7109375" style="1" customWidth="1"/>
    <col min="4396" max="4396" width="11.7109375" style="1" customWidth="1"/>
    <col min="4397" max="4397" width="11.5703125" style="1" customWidth="1"/>
    <col min="4398" max="4398" width="2.28515625" style="1" customWidth="1"/>
    <col min="4399" max="4399" width="41" style="1" customWidth="1"/>
    <col min="4400" max="4400" width="14.28515625" style="1" customWidth="1"/>
    <col min="4401" max="4402" width="11.5703125" style="1" customWidth="1"/>
    <col min="4403" max="4403" width="21.85546875" style="1" customWidth="1"/>
    <col min="4404" max="4595" width="11.42578125" style="1"/>
    <col min="4596" max="4596" width="21.85546875" style="1" customWidth="1"/>
    <col min="4597" max="4597" width="13.85546875" style="1" customWidth="1"/>
    <col min="4598" max="4598" width="38.7109375" style="1" customWidth="1"/>
    <col min="4599" max="4599" width="3" style="1" bestFit="1" customWidth="1"/>
    <col min="4600" max="4600" width="32.28515625" style="1" customWidth="1"/>
    <col min="4601" max="4601" width="46.28515625" style="1" customWidth="1"/>
    <col min="4602" max="4602" width="19" style="1" customWidth="1"/>
    <col min="4603" max="4603" width="0" style="1" hidden="1" customWidth="1"/>
    <col min="4604" max="4604" width="17.7109375" style="1" customWidth="1"/>
    <col min="4605" max="4605" width="0" style="1" hidden="1" customWidth="1"/>
    <col min="4606" max="4606" width="22.28515625" style="1" customWidth="1"/>
    <col min="4607" max="4607" width="5.28515625" style="1" customWidth="1"/>
    <col min="4608" max="4608" width="36.28515625" style="1" customWidth="1"/>
    <col min="4609" max="4609" width="5.7109375" style="1" customWidth="1"/>
    <col min="4610" max="4610" width="0" style="1" hidden="1" customWidth="1"/>
    <col min="4611" max="4611" width="20.7109375" style="1" customWidth="1"/>
    <col min="4612" max="4612" width="4.85546875" style="1" customWidth="1"/>
    <col min="4613" max="4613" width="0" style="1" hidden="1" customWidth="1"/>
    <col min="4614" max="4614" width="24.7109375" style="1" customWidth="1"/>
    <col min="4615" max="4615" width="12.28515625" style="1" customWidth="1"/>
    <col min="4616" max="4616" width="0" style="1" hidden="1" customWidth="1"/>
    <col min="4617" max="4617" width="3.42578125" style="1" customWidth="1"/>
    <col min="4618" max="4618" width="0" style="1" hidden="1" customWidth="1"/>
    <col min="4619" max="4619" width="17.7109375" style="1" customWidth="1"/>
    <col min="4620" max="4620" width="3.42578125" style="1" customWidth="1"/>
    <col min="4621" max="4621" width="0" style="1" hidden="1" customWidth="1"/>
    <col min="4622" max="4622" width="23.7109375" style="1" customWidth="1"/>
    <col min="4623" max="4623" width="10" style="1" customWidth="1"/>
    <col min="4624" max="4624" width="0" style="1" hidden="1" customWidth="1"/>
    <col min="4625" max="4626" width="14.7109375" style="1" customWidth="1"/>
    <col min="4627" max="4627" width="12.85546875" style="1" customWidth="1"/>
    <col min="4628" max="4628" width="3.28515625" style="1" customWidth="1"/>
    <col min="4629" max="4629" width="30.28515625" style="1" customWidth="1"/>
    <col min="4630" max="4630" width="5" style="1" customWidth="1"/>
    <col min="4631" max="4631" width="0" style="1" hidden="1" customWidth="1"/>
    <col min="4632" max="4632" width="14.28515625" style="1" customWidth="1"/>
    <col min="4633" max="4633" width="5.7109375" style="1" customWidth="1"/>
    <col min="4634" max="4634" width="0" style="1" hidden="1" customWidth="1"/>
    <col min="4635" max="4635" width="17.28515625" style="1" customWidth="1"/>
    <col min="4636" max="4636" width="12.7109375" style="1" customWidth="1"/>
    <col min="4637" max="4637" width="0" style="1" hidden="1" customWidth="1"/>
    <col min="4638" max="4638" width="5.28515625" style="1" customWidth="1"/>
    <col min="4639" max="4639" width="0" style="1" hidden="1" customWidth="1"/>
    <col min="4640" max="4640" width="17" style="1" customWidth="1"/>
    <col min="4641" max="4641" width="6.28515625" style="1" customWidth="1"/>
    <col min="4642" max="4642" width="0" style="1" hidden="1" customWidth="1"/>
    <col min="4643" max="4643" width="14.28515625" style="1" customWidth="1"/>
    <col min="4644" max="4644" width="7.5703125" style="1" customWidth="1"/>
    <col min="4645" max="4645" width="0" style="1" hidden="1" customWidth="1"/>
    <col min="4646" max="4647" width="14.28515625" style="1" customWidth="1"/>
    <col min="4648" max="4648" width="20.85546875" style="1" customWidth="1"/>
    <col min="4649" max="4649" width="14.42578125" style="1" customWidth="1"/>
    <col min="4650" max="4650" width="15" style="1" customWidth="1"/>
    <col min="4651" max="4651" width="2.7109375" style="1" customWidth="1"/>
    <col min="4652" max="4652" width="11.7109375" style="1" customWidth="1"/>
    <col min="4653" max="4653" width="11.5703125" style="1" customWidth="1"/>
    <col min="4654" max="4654" width="2.28515625" style="1" customWidth="1"/>
    <col min="4655" max="4655" width="41" style="1" customWidth="1"/>
    <col min="4656" max="4656" width="14.28515625" style="1" customWidth="1"/>
    <col min="4657" max="4658" width="11.5703125" style="1" customWidth="1"/>
    <col min="4659" max="4659" width="21.85546875" style="1" customWidth="1"/>
    <col min="4660" max="4851" width="11.42578125" style="1"/>
    <col min="4852" max="4852" width="21.85546875" style="1" customWidth="1"/>
    <col min="4853" max="4853" width="13.85546875" style="1" customWidth="1"/>
    <col min="4854" max="4854" width="38.7109375" style="1" customWidth="1"/>
    <col min="4855" max="4855" width="3" style="1" bestFit="1" customWidth="1"/>
    <col min="4856" max="4856" width="32.28515625" style="1" customWidth="1"/>
    <col min="4857" max="4857" width="46.28515625" style="1" customWidth="1"/>
    <col min="4858" max="4858" width="19" style="1" customWidth="1"/>
    <col min="4859" max="4859" width="0" style="1" hidden="1" customWidth="1"/>
    <col min="4860" max="4860" width="17.7109375" style="1" customWidth="1"/>
    <col min="4861" max="4861" width="0" style="1" hidden="1" customWidth="1"/>
    <col min="4862" max="4862" width="22.28515625" style="1" customWidth="1"/>
    <col min="4863" max="4863" width="5.28515625" style="1" customWidth="1"/>
    <col min="4864" max="4864" width="36.28515625" style="1" customWidth="1"/>
    <col min="4865" max="4865" width="5.7109375" style="1" customWidth="1"/>
    <col min="4866" max="4866" width="0" style="1" hidden="1" customWidth="1"/>
    <col min="4867" max="4867" width="20.7109375" style="1" customWidth="1"/>
    <col min="4868" max="4868" width="4.85546875" style="1" customWidth="1"/>
    <col min="4869" max="4869" width="0" style="1" hidden="1" customWidth="1"/>
    <col min="4870" max="4870" width="24.7109375" style="1" customWidth="1"/>
    <col min="4871" max="4871" width="12.28515625" style="1" customWidth="1"/>
    <col min="4872" max="4872" width="0" style="1" hidden="1" customWidth="1"/>
    <col min="4873" max="4873" width="3.42578125" style="1" customWidth="1"/>
    <col min="4874" max="4874" width="0" style="1" hidden="1" customWidth="1"/>
    <col min="4875" max="4875" width="17.7109375" style="1" customWidth="1"/>
    <col min="4876" max="4876" width="3.42578125" style="1" customWidth="1"/>
    <col min="4877" max="4877" width="0" style="1" hidden="1" customWidth="1"/>
    <col min="4878" max="4878" width="23.7109375" style="1" customWidth="1"/>
    <col min="4879" max="4879" width="10" style="1" customWidth="1"/>
    <col min="4880" max="4880" width="0" style="1" hidden="1" customWidth="1"/>
    <col min="4881" max="4882" width="14.7109375" style="1" customWidth="1"/>
    <col min="4883" max="4883" width="12.85546875" style="1" customWidth="1"/>
    <col min="4884" max="4884" width="3.28515625" style="1" customWidth="1"/>
    <col min="4885" max="4885" width="30.28515625" style="1" customWidth="1"/>
    <col min="4886" max="4886" width="5" style="1" customWidth="1"/>
    <col min="4887" max="4887" width="0" style="1" hidden="1" customWidth="1"/>
    <col min="4888" max="4888" width="14.28515625" style="1" customWidth="1"/>
    <col min="4889" max="4889" width="5.7109375" style="1" customWidth="1"/>
    <col min="4890" max="4890" width="0" style="1" hidden="1" customWidth="1"/>
    <col min="4891" max="4891" width="17.28515625" style="1" customWidth="1"/>
    <col min="4892" max="4892" width="12.7109375" style="1" customWidth="1"/>
    <col min="4893" max="4893" width="0" style="1" hidden="1" customWidth="1"/>
    <col min="4894" max="4894" width="5.28515625" style="1" customWidth="1"/>
    <col min="4895" max="4895" width="0" style="1" hidden="1" customWidth="1"/>
    <col min="4896" max="4896" width="17" style="1" customWidth="1"/>
    <col min="4897" max="4897" width="6.28515625" style="1" customWidth="1"/>
    <col min="4898" max="4898" width="0" style="1" hidden="1" customWidth="1"/>
    <col min="4899" max="4899" width="14.28515625" style="1" customWidth="1"/>
    <col min="4900" max="4900" width="7.5703125" style="1" customWidth="1"/>
    <col min="4901" max="4901" width="0" style="1" hidden="1" customWidth="1"/>
    <col min="4902" max="4903" width="14.28515625" style="1" customWidth="1"/>
    <col min="4904" max="4904" width="20.85546875" style="1" customWidth="1"/>
    <col min="4905" max="4905" width="14.42578125" style="1" customWidth="1"/>
    <col min="4906" max="4906" width="15" style="1" customWidth="1"/>
    <col min="4907" max="4907" width="2.7109375" style="1" customWidth="1"/>
    <col min="4908" max="4908" width="11.7109375" style="1" customWidth="1"/>
    <col min="4909" max="4909" width="11.5703125" style="1" customWidth="1"/>
    <col min="4910" max="4910" width="2.28515625" style="1" customWidth="1"/>
    <col min="4911" max="4911" width="41" style="1" customWidth="1"/>
    <col min="4912" max="4912" width="14.28515625" style="1" customWidth="1"/>
    <col min="4913" max="4914" width="11.5703125" style="1" customWidth="1"/>
    <col min="4915" max="4915" width="21.85546875" style="1" customWidth="1"/>
    <col min="4916" max="5107" width="11.42578125" style="1"/>
    <col min="5108" max="5108" width="21.85546875" style="1" customWidth="1"/>
    <col min="5109" max="5109" width="13.85546875" style="1" customWidth="1"/>
    <col min="5110" max="5110" width="38.7109375" style="1" customWidth="1"/>
    <col min="5111" max="5111" width="3" style="1" bestFit="1" customWidth="1"/>
    <col min="5112" max="5112" width="32.28515625" style="1" customWidth="1"/>
    <col min="5113" max="5113" width="46.28515625" style="1" customWidth="1"/>
    <col min="5114" max="5114" width="19" style="1" customWidth="1"/>
    <col min="5115" max="5115" width="0" style="1" hidden="1" customWidth="1"/>
    <col min="5116" max="5116" width="17.7109375" style="1" customWidth="1"/>
    <col min="5117" max="5117" width="0" style="1" hidden="1" customWidth="1"/>
    <col min="5118" max="5118" width="22.28515625" style="1" customWidth="1"/>
    <col min="5119" max="5119" width="5.28515625" style="1" customWidth="1"/>
    <col min="5120" max="5120" width="36.28515625" style="1" customWidth="1"/>
    <col min="5121" max="5121" width="5.7109375" style="1" customWidth="1"/>
    <col min="5122" max="5122" width="0" style="1" hidden="1" customWidth="1"/>
    <col min="5123" max="5123" width="20.7109375" style="1" customWidth="1"/>
    <col min="5124" max="5124" width="4.85546875" style="1" customWidth="1"/>
    <col min="5125" max="5125" width="0" style="1" hidden="1" customWidth="1"/>
    <col min="5126" max="5126" width="24.7109375" style="1" customWidth="1"/>
    <col min="5127" max="5127" width="12.28515625" style="1" customWidth="1"/>
    <col min="5128" max="5128" width="0" style="1" hidden="1" customWidth="1"/>
    <col min="5129" max="5129" width="3.42578125" style="1" customWidth="1"/>
    <col min="5130" max="5130" width="0" style="1" hidden="1" customWidth="1"/>
    <col min="5131" max="5131" width="17.7109375" style="1" customWidth="1"/>
    <col min="5132" max="5132" width="3.42578125" style="1" customWidth="1"/>
    <col min="5133" max="5133" width="0" style="1" hidden="1" customWidth="1"/>
    <col min="5134" max="5134" width="23.7109375" style="1" customWidth="1"/>
    <col min="5135" max="5135" width="10" style="1" customWidth="1"/>
    <col min="5136" max="5136" width="0" style="1" hidden="1" customWidth="1"/>
    <col min="5137" max="5138" width="14.7109375" style="1" customWidth="1"/>
    <col min="5139" max="5139" width="12.85546875" style="1" customWidth="1"/>
    <col min="5140" max="5140" width="3.28515625" style="1" customWidth="1"/>
    <col min="5141" max="5141" width="30.28515625" style="1" customWidth="1"/>
    <col min="5142" max="5142" width="5" style="1" customWidth="1"/>
    <col min="5143" max="5143" width="0" style="1" hidden="1" customWidth="1"/>
    <col min="5144" max="5144" width="14.28515625" style="1" customWidth="1"/>
    <col min="5145" max="5145" width="5.7109375" style="1" customWidth="1"/>
    <col min="5146" max="5146" width="0" style="1" hidden="1" customWidth="1"/>
    <col min="5147" max="5147" width="17.28515625" style="1" customWidth="1"/>
    <col min="5148" max="5148" width="12.7109375" style="1" customWidth="1"/>
    <col min="5149" max="5149" width="0" style="1" hidden="1" customWidth="1"/>
    <col min="5150" max="5150" width="5.28515625" style="1" customWidth="1"/>
    <col min="5151" max="5151" width="0" style="1" hidden="1" customWidth="1"/>
    <col min="5152" max="5152" width="17" style="1" customWidth="1"/>
    <col min="5153" max="5153" width="6.28515625" style="1" customWidth="1"/>
    <col min="5154" max="5154" width="0" style="1" hidden="1" customWidth="1"/>
    <col min="5155" max="5155" width="14.28515625" style="1" customWidth="1"/>
    <col min="5156" max="5156" width="7.5703125" style="1" customWidth="1"/>
    <col min="5157" max="5157" width="0" style="1" hidden="1" customWidth="1"/>
    <col min="5158" max="5159" width="14.28515625" style="1" customWidth="1"/>
    <col min="5160" max="5160" width="20.85546875" style="1" customWidth="1"/>
    <col min="5161" max="5161" width="14.42578125" style="1" customWidth="1"/>
    <col min="5162" max="5162" width="15" style="1" customWidth="1"/>
    <col min="5163" max="5163" width="2.7109375" style="1" customWidth="1"/>
    <col min="5164" max="5164" width="11.7109375" style="1" customWidth="1"/>
    <col min="5165" max="5165" width="11.5703125" style="1" customWidth="1"/>
    <col min="5166" max="5166" width="2.28515625" style="1" customWidth="1"/>
    <col min="5167" max="5167" width="41" style="1" customWidth="1"/>
    <col min="5168" max="5168" width="14.28515625" style="1" customWidth="1"/>
    <col min="5169" max="5170" width="11.5703125" style="1" customWidth="1"/>
    <col min="5171" max="5171" width="21.85546875" style="1" customWidth="1"/>
    <col min="5172" max="5363" width="11.42578125" style="1"/>
    <col min="5364" max="5364" width="21.85546875" style="1" customWidth="1"/>
    <col min="5365" max="5365" width="13.85546875" style="1" customWidth="1"/>
    <col min="5366" max="5366" width="38.7109375" style="1" customWidth="1"/>
    <col min="5367" max="5367" width="3" style="1" bestFit="1" customWidth="1"/>
    <col min="5368" max="5368" width="32.28515625" style="1" customWidth="1"/>
    <col min="5369" max="5369" width="46.28515625" style="1" customWidth="1"/>
    <col min="5370" max="5370" width="19" style="1" customWidth="1"/>
    <col min="5371" max="5371" width="0" style="1" hidden="1" customWidth="1"/>
    <col min="5372" max="5372" width="17.7109375" style="1" customWidth="1"/>
    <col min="5373" max="5373" width="0" style="1" hidden="1" customWidth="1"/>
    <col min="5374" max="5374" width="22.28515625" style="1" customWidth="1"/>
    <col min="5375" max="5375" width="5.28515625" style="1" customWidth="1"/>
    <col min="5376" max="5376" width="36.28515625" style="1" customWidth="1"/>
    <col min="5377" max="5377" width="5.7109375" style="1" customWidth="1"/>
    <col min="5378" max="5378" width="0" style="1" hidden="1" customWidth="1"/>
    <col min="5379" max="5379" width="20.7109375" style="1" customWidth="1"/>
    <col min="5380" max="5380" width="4.85546875" style="1" customWidth="1"/>
    <col min="5381" max="5381" width="0" style="1" hidden="1" customWidth="1"/>
    <col min="5382" max="5382" width="24.7109375" style="1" customWidth="1"/>
    <col min="5383" max="5383" width="12.28515625" style="1" customWidth="1"/>
    <col min="5384" max="5384" width="0" style="1" hidden="1" customWidth="1"/>
    <col min="5385" max="5385" width="3.42578125" style="1" customWidth="1"/>
    <col min="5386" max="5386" width="0" style="1" hidden="1" customWidth="1"/>
    <col min="5387" max="5387" width="17.7109375" style="1" customWidth="1"/>
    <col min="5388" max="5388" width="3.42578125" style="1" customWidth="1"/>
    <col min="5389" max="5389" width="0" style="1" hidden="1" customWidth="1"/>
    <col min="5390" max="5390" width="23.7109375" style="1" customWidth="1"/>
    <col min="5391" max="5391" width="10" style="1" customWidth="1"/>
    <col min="5392" max="5392" width="0" style="1" hidden="1" customWidth="1"/>
    <col min="5393" max="5394" width="14.7109375" style="1" customWidth="1"/>
    <col min="5395" max="5395" width="12.85546875" style="1" customWidth="1"/>
    <col min="5396" max="5396" width="3.28515625" style="1" customWidth="1"/>
    <col min="5397" max="5397" width="30.28515625" style="1" customWidth="1"/>
    <col min="5398" max="5398" width="5" style="1" customWidth="1"/>
    <col min="5399" max="5399" width="0" style="1" hidden="1" customWidth="1"/>
    <col min="5400" max="5400" width="14.28515625" style="1" customWidth="1"/>
    <col min="5401" max="5401" width="5.7109375" style="1" customWidth="1"/>
    <col min="5402" max="5402" width="0" style="1" hidden="1" customWidth="1"/>
    <col min="5403" max="5403" width="17.28515625" style="1" customWidth="1"/>
    <col min="5404" max="5404" width="12.7109375" style="1" customWidth="1"/>
    <col min="5405" max="5405" width="0" style="1" hidden="1" customWidth="1"/>
    <col min="5406" max="5406" width="5.28515625" style="1" customWidth="1"/>
    <col min="5407" max="5407" width="0" style="1" hidden="1" customWidth="1"/>
    <col min="5408" max="5408" width="17" style="1" customWidth="1"/>
    <col min="5409" max="5409" width="6.28515625" style="1" customWidth="1"/>
    <col min="5410" max="5410" width="0" style="1" hidden="1" customWidth="1"/>
    <col min="5411" max="5411" width="14.28515625" style="1" customWidth="1"/>
    <col min="5412" max="5412" width="7.5703125" style="1" customWidth="1"/>
    <col min="5413" max="5413" width="0" style="1" hidden="1" customWidth="1"/>
    <col min="5414" max="5415" width="14.28515625" style="1" customWidth="1"/>
    <col min="5416" max="5416" width="20.85546875" style="1" customWidth="1"/>
    <col min="5417" max="5417" width="14.42578125" style="1" customWidth="1"/>
    <col min="5418" max="5418" width="15" style="1" customWidth="1"/>
    <col min="5419" max="5419" width="2.7109375" style="1" customWidth="1"/>
    <col min="5420" max="5420" width="11.7109375" style="1" customWidth="1"/>
    <col min="5421" max="5421" width="11.5703125" style="1" customWidth="1"/>
    <col min="5422" max="5422" width="2.28515625" style="1" customWidth="1"/>
    <col min="5423" max="5423" width="41" style="1" customWidth="1"/>
    <col min="5424" max="5424" width="14.28515625" style="1" customWidth="1"/>
    <col min="5425" max="5426" width="11.5703125" style="1" customWidth="1"/>
    <col min="5427" max="5427" width="21.85546875" style="1" customWidth="1"/>
    <col min="5428" max="5619" width="11.42578125" style="1"/>
    <col min="5620" max="5620" width="21.85546875" style="1" customWidth="1"/>
    <col min="5621" max="5621" width="13.85546875" style="1" customWidth="1"/>
    <col min="5622" max="5622" width="38.7109375" style="1" customWidth="1"/>
    <col min="5623" max="5623" width="3" style="1" bestFit="1" customWidth="1"/>
    <col min="5624" max="5624" width="32.28515625" style="1" customWidth="1"/>
    <col min="5625" max="5625" width="46.28515625" style="1" customWidth="1"/>
    <col min="5626" max="5626" width="19" style="1" customWidth="1"/>
    <col min="5627" max="5627" width="0" style="1" hidden="1" customWidth="1"/>
    <col min="5628" max="5628" width="17.7109375" style="1" customWidth="1"/>
    <col min="5629" max="5629" width="0" style="1" hidden="1" customWidth="1"/>
    <col min="5630" max="5630" width="22.28515625" style="1" customWidth="1"/>
    <col min="5631" max="5631" width="5.28515625" style="1" customWidth="1"/>
    <col min="5632" max="5632" width="36.28515625" style="1" customWidth="1"/>
    <col min="5633" max="5633" width="5.7109375" style="1" customWidth="1"/>
    <col min="5634" max="5634" width="0" style="1" hidden="1" customWidth="1"/>
    <col min="5635" max="5635" width="20.7109375" style="1" customWidth="1"/>
    <col min="5636" max="5636" width="4.85546875" style="1" customWidth="1"/>
    <col min="5637" max="5637" width="0" style="1" hidden="1" customWidth="1"/>
    <col min="5638" max="5638" width="24.7109375" style="1" customWidth="1"/>
    <col min="5639" max="5639" width="12.28515625" style="1" customWidth="1"/>
    <col min="5640" max="5640" width="0" style="1" hidden="1" customWidth="1"/>
    <col min="5641" max="5641" width="3.42578125" style="1" customWidth="1"/>
    <col min="5642" max="5642" width="0" style="1" hidden="1" customWidth="1"/>
    <col min="5643" max="5643" width="17.7109375" style="1" customWidth="1"/>
    <col min="5644" max="5644" width="3.42578125" style="1" customWidth="1"/>
    <col min="5645" max="5645" width="0" style="1" hidden="1" customWidth="1"/>
    <col min="5646" max="5646" width="23.7109375" style="1" customWidth="1"/>
    <col min="5647" max="5647" width="10" style="1" customWidth="1"/>
    <col min="5648" max="5648" width="0" style="1" hidden="1" customWidth="1"/>
    <col min="5649" max="5650" width="14.7109375" style="1" customWidth="1"/>
    <col min="5651" max="5651" width="12.85546875" style="1" customWidth="1"/>
    <col min="5652" max="5652" width="3.28515625" style="1" customWidth="1"/>
    <col min="5653" max="5653" width="30.28515625" style="1" customWidth="1"/>
    <col min="5654" max="5654" width="5" style="1" customWidth="1"/>
    <col min="5655" max="5655" width="0" style="1" hidden="1" customWidth="1"/>
    <col min="5656" max="5656" width="14.28515625" style="1" customWidth="1"/>
    <col min="5657" max="5657" width="5.7109375" style="1" customWidth="1"/>
    <col min="5658" max="5658" width="0" style="1" hidden="1" customWidth="1"/>
    <col min="5659" max="5659" width="17.28515625" style="1" customWidth="1"/>
    <col min="5660" max="5660" width="12.7109375" style="1" customWidth="1"/>
    <col min="5661" max="5661" width="0" style="1" hidden="1" customWidth="1"/>
    <col min="5662" max="5662" width="5.28515625" style="1" customWidth="1"/>
    <col min="5663" max="5663" width="0" style="1" hidden="1" customWidth="1"/>
    <col min="5664" max="5664" width="17" style="1" customWidth="1"/>
    <col min="5665" max="5665" width="6.28515625" style="1" customWidth="1"/>
    <col min="5666" max="5666" width="0" style="1" hidden="1" customWidth="1"/>
    <col min="5667" max="5667" width="14.28515625" style="1" customWidth="1"/>
    <col min="5668" max="5668" width="7.5703125" style="1" customWidth="1"/>
    <col min="5669" max="5669" width="0" style="1" hidden="1" customWidth="1"/>
    <col min="5670" max="5671" width="14.28515625" style="1" customWidth="1"/>
    <col min="5672" max="5672" width="20.85546875" style="1" customWidth="1"/>
    <col min="5673" max="5673" width="14.42578125" style="1" customWidth="1"/>
    <col min="5674" max="5674" width="15" style="1" customWidth="1"/>
    <col min="5675" max="5675" width="2.7109375" style="1" customWidth="1"/>
    <col min="5676" max="5676" width="11.7109375" style="1" customWidth="1"/>
    <col min="5677" max="5677" width="11.5703125" style="1" customWidth="1"/>
    <col min="5678" max="5678" width="2.28515625" style="1" customWidth="1"/>
    <col min="5679" max="5679" width="41" style="1" customWidth="1"/>
    <col min="5680" max="5680" width="14.28515625" style="1" customWidth="1"/>
    <col min="5681" max="5682" width="11.5703125" style="1" customWidth="1"/>
    <col min="5683" max="5683" width="21.85546875" style="1" customWidth="1"/>
    <col min="5684" max="5875" width="11.42578125" style="1"/>
    <col min="5876" max="5876" width="21.85546875" style="1" customWidth="1"/>
    <col min="5877" max="5877" width="13.85546875" style="1" customWidth="1"/>
    <col min="5878" max="5878" width="38.7109375" style="1" customWidth="1"/>
    <col min="5879" max="5879" width="3" style="1" bestFit="1" customWidth="1"/>
    <col min="5880" max="5880" width="32.28515625" style="1" customWidth="1"/>
    <col min="5881" max="5881" width="46.28515625" style="1" customWidth="1"/>
    <col min="5882" max="5882" width="19" style="1" customWidth="1"/>
    <col min="5883" max="5883" width="0" style="1" hidden="1" customWidth="1"/>
    <col min="5884" max="5884" width="17.7109375" style="1" customWidth="1"/>
    <col min="5885" max="5885" width="0" style="1" hidden="1" customWidth="1"/>
    <col min="5886" max="5886" width="22.28515625" style="1" customWidth="1"/>
    <col min="5887" max="5887" width="5.28515625" style="1" customWidth="1"/>
    <col min="5888" max="5888" width="36.28515625" style="1" customWidth="1"/>
    <col min="5889" max="5889" width="5.7109375" style="1" customWidth="1"/>
    <col min="5890" max="5890" width="0" style="1" hidden="1" customWidth="1"/>
    <col min="5891" max="5891" width="20.7109375" style="1" customWidth="1"/>
    <col min="5892" max="5892" width="4.85546875" style="1" customWidth="1"/>
    <col min="5893" max="5893" width="0" style="1" hidden="1" customWidth="1"/>
    <col min="5894" max="5894" width="24.7109375" style="1" customWidth="1"/>
    <col min="5895" max="5895" width="12.28515625" style="1" customWidth="1"/>
    <col min="5896" max="5896" width="0" style="1" hidden="1" customWidth="1"/>
    <col min="5897" max="5897" width="3.42578125" style="1" customWidth="1"/>
    <col min="5898" max="5898" width="0" style="1" hidden="1" customWidth="1"/>
    <col min="5899" max="5899" width="17.7109375" style="1" customWidth="1"/>
    <col min="5900" max="5900" width="3.42578125" style="1" customWidth="1"/>
    <col min="5901" max="5901" width="0" style="1" hidden="1" customWidth="1"/>
    <col min="5902" max="5902" width="23.7109375" style="1" customWidth="1"/>
    <col min="5903" max="5903" width="10" style="1" customWidth="1"/>
    <col min="5904" max="5904" width="0" style="1" hidden="1" customWidth="1"/>
    <col min="5905" max="5906" width="14.7109375" style="1" customWidth="1"/>
    <col min="5907" max="5907" width="12.85546875" style="1" customWidth="1"/>
    <col min="5908" max="5908" width="3.28515625" style="1" customWidth="1"/>
    <col min="5909" max="5909" width="30.28515625" style="1" customWidth="1"/>
    <col min="5910" max="5910" width="5" style="1" customWidth="1"/>
    <col min="5911" max="5911" width="0" style="1" hidden="1" customWidth="1"/>
    <col min="5912" max="5912" width="14.28515625" style="1" customWidth="1"/>
    <col min="5913" max="5913" width="5.7109375" style="1" customWidth="1"/>
    <col min="5914" max="5914" width="0" style="1" hidden="1" customWidth="1"/>
    <col min="5915" max="5915" width="17.28515625" style="1" customWidth="1"/>
    <col min="5916" max="5916" width="12.7109375" style="1" customWidth="1"/>
    <col min="5917" max="5917" width="0" style="1" hidden="1" customWidth="1"/>
    <col min="5918" max="5918" width="5.28515625" style="1" customWidth="1"/>
    <col min="5919" max="5919" width="0" style="1" hidden="1" customWidth="1"/>
    <col min="5920" max="5920" width="17" style="1" customWidth="1"/>
    <col min="5921" max="5921" width="6.28515625" style="1" customWidth="1"/>
    <col min="5922" max="5922" width="0" style="1" hidden="1" customWidth="1"/>
    <col min="5923" max="5923" width="14.28515625" style="1" customWidth="1"/>
    <col min="5924" max="5924" width="7.5703125" style="1" customWidth="1"/>
    <col min="5925" max="5925" width="0" style="1" hidden="1" customWidth="1"/>
    <col min="5926" max="5927" width="14.28515625" style="1" customWidth="1"/>
    <col min="5928" max="5928" width="20.85546875" style="1" customWidth="1"/>
    <col min="5929" max="5929" width="14.42578125" style="1" customWidth="1"/>
    <col min="5930" max="5930" width="15" style="1" customWidth="1"/>
    <col min="5931" max="5931" width="2.7109375" style="1" customWidth="1"/>
    <col min="5932" max="5932" width="11.7109375" style="1" customWidth="1"/>
    <col min="5933" max="5933" width="11.5703125" style="1" customWidth="1"/>
    <col min="5934" max="5934" width="2.28515625" style="1" customWidth="1"/>
    <col min="5935" max="5935" width="41" style="1" customWidth="1"/>
    <col min="5936" max="5936" width="14.28515625" style="1" customWidth="1"/>
    <col min="5937" max="5938" width="11.5703125" style="1" customWidth="1"/>
    <col min="5939" max="5939" width="21.85546875" style="1" customWidth="1"/>
    <col min="5940" max="6131" width="11.42578125" style="1"/>
    <col min="6132" max="6132" width="21.85546875" style="1" customWidth="1"/>
    <col min="6133" max="6133" width="13.85546875" style="1" customWidth="1"/>
    <col min="6134" max="6134" width="38.7109375" style="1" customWidth="1"/>
    <col min="6135" max="6135" width="3" style="1" bestFit="1" customWidth="1"/>
    <col min="6136" max="6136" width="32.28515625" style="1" customWidth="1"/>
    <col min="6137" max="6137" width="46.28515625" style="1" customWidth="1"/>
    <col min="6138" max="6138" width="19" style="1" customWidth="1"/>
    <col min="6139" max="6139" width="0" style="1" hidden="1" customWidth="1"/>
    <col min="6140" max="6140" width="17.7109375" style="1" customWidth="1"/>
    <col min="6141" max="6141" width="0" style="1" hidden="1" customWidth="1"/>
    <col min="6142" max="6142" width="22.28515625" style="1" customWidth="1"/>
    <col min="6143" max="6143" width="5.28515625" style="1" customWidth="1"/>
    <col min="6144" max="6144" width="36.28515625" style="1" customWidth="1"/>
    <col min="6145" max="6145" width="5.7109375" style="1" customWidth="1"/>
    <col min="6146" max="6146" width="0" style="1" hidden="1" customWidth="1"/>
    <col min="6147" max="6147" width="20.7109375" style="1" customWidth="1"/>
    <col min="6148" max="6148" width="4.85546875" style="1" customWidth="1"/>
    <col min="6149" max="6149" width="0" style="1" hidden="1" customWidth="1"/>
    <col min="6150" max="6150" width="24.7109375" style="1" customWidth="1"/>
    <col min="6151" max="6151" width="12.28515625" style="1" customWidth="1"/>
    <col min="6152" max="6152" width="0" style="1" hidden="1" customWidth="1"/>
    <col min="6153" max="6153" width="3.42578125" style="1" customWidth="1"/>
    <col min="6154" max="6154" width="0" style="1" hidden="1" customWidth="1"/>
    <col min="6155" max="6155" width="17.7109375" style="1" customWidth="1"/>
    <col min="6156" max="6156" width="3.42578125" style="1" customWidth="1"/>
    <col min="6157" max="6157" width="0" style="1" hidden="1" customWidth="1"/>
    <col min="6158" max="6158" width="23.7109375" style="1" customWidth="1"/>
    <col min="6159" max="6159" width="10" style="1" customWidth="1"/>
    <col min="6160" max="6160" width="0" style="1" hidden="1" customWidth="1"/>
    <col min="6161" max="6162" width="14.7109375" style="1" customWidth="1"/>
    <col min="6163" max="6163" width="12.85546875" style="1" customWidth="1"/>
    <col min="6164" max="6164" width="3.28515625" style="1" customWidth="1"/>
    <col min="6165" max="6165" width="30.28515625" style="1" customWidth="1"/>
    <col min="6166" max="6166" width="5" style="1" customWidth="1"/>
    <col min="6167" max="6167" width="0" style="1" hidden="1" customWidth="1"/>
    <col min="6168" max="6168" width="14.28515625" style="1" customWidth="1"/>
    <col min="6169" max="6169" width="5.7109375" style="1" customWidth="1"/>
    <col min="6170" max="6170" width="0" style="1" hidden="1" customWidth="1"/>
    <col min="6171" max="6171" width="17.28515625" style="1" customWidth="1"/>
    <col min="6172" max="6172" width="12.7109375" style="1" customWidth="1"/>
    <col min="6173" max="6173" width="0" style="1" hidden="1" customWidth="1"/>
    <col min="6174" max="6174" width="5.28515625" style="1" customWidth="1"/>
    <col min="6175" max="6175" width="0" style="1" hidden="1" customWidth="1"/>
    <col min="6176" max="6176" width="17" style="1" customWidth="1"/>
    <col min="6177" max="6177" width="6.28515625" style="1" customWidth="1"/>
    <col min="6178" max="6178" width="0" style="1" hidden="1" customWidth="1"/>
    <col min="6179" max="6179" width="14.28515625" style="1" customWidth="1"/>
    <col min="6180" max="6180" width="7.5703125" style="1" customWidth="1"/>
    <col min="6181" max="6181" width="0" style="1" hidden="1" customWidth="1"/>
    <col min="6182" max="6183" width="14.28515625" style="1" customWidth="1"/>
    <col min="6184" max="6184" width="20.85546875" style="1" customWidth="1"/>
    <col min="6185" max="6185" width="14.42578125" style="1" customWidth="1"/>
    <col min="6186" max="6186" width="15" style="1" customWidth="1"/>
    <col min="6187" max="6187" width="2.7109375" style="1" customWidth="1"/>
    <col min="6188" max="6188" width="11.7109375" style="1" customWidth="1"/>
    <col min="6189" max="6189" width="11.5703125" style="1" customWidth="1"/>
    <col min="6190" max="6190" width="2.28515625" style="1" customWidth="1"/>
    <col min="6191" max="6191" width="41" style="1" customWidth="1"/>
    <col min="6192" max="6192" width="14.28515625" style="1" customWidth="1"/>
    <col min="6193" max="6194" width="11.5703125" style="1" customWidth="1"/>
    <col min="6195" max="6195" width="21.85546875" style="1" customWidth="1"/>
    <col min="6196" max="6387" width="11.42578125" style="1"/>
    <col min="6388" max="6388" width="21.85546875" style="1" customWidth="1"/>
    <col min="6389" max="6389" width="13.85546875" style="1" customWidth="1"/>
    <col min="6390" max="6390" width="38.7109375" style="1" customWidth="1"/>
    <col min="6391" max="6391" width="3" style="1" bestFit="1" customWidth="1"/>
    <col min="6392" max="6392" width="32.28515625" style="1" customWidth="1"/>
    <col min="6393" max="6393" width="46.28515625" style="1" customWidth="1"/>
    <col min="6394" max="6394" width="19" style="1" customWidth="1"/>
    <col min="6395" max="6395" width="0" style="1" hidden="1" customWidth="1"/>
    <col min="6396" max="6396" width="17.7109375" style="1" customWidth="1"/>
    <col min="6397" max="6397" width="0" style="1" hidden="1" customWidth="1"/>
    <col min="6398" max="6398" width="22.28515625" style="1" customWidth="1"/>
    <col min="6399" max="6399" width="5.28515625" style="1" customWidth="1"/>
    <col min="6400" max="6400" width="36.28515625" style="1" customWidth="1"/>
    <col min="6401" max="6401" width="5.7109375" style="1" customWidth="1"/>
    <col min="6402" max="6402" width="0" style="1" hidden="1" customWidth="1"/>
    <col min="6403" max="6403" width="20.7109375" style="1" customWidth="1"/>
    <col min="6404" max="6404" width="4.85546875" style="1" customWidth="1"/>
    <col min="6405" max="6405" width="0" style="1" hidden="1" customWidth="1"/>
    <col min="6406" max="6406" width="24.7109375" style="1" customWidth="1"/>
    <col min="6407" max="6407" width="12.28515625" style="1" customWidth="1"/>
    <col min="6408" max="6408" width="0" style="1" hidden="1" customWidth="1"/>
    <col min="6409" max="6409" width="3.42578125" style="1" customWidth="1"/>
    <col min="6410" max="6410" width="0" style="1" hidden="1" customWidth="1"/>
    <col min="6411" max="6411" width="17.7109375" style="1" customWidth="1"/>
    <col min="6412" max="6412" width="3.42578125" style="1" customWidth="1"/>
    <col min="6413" max="6413" width="0" style="1" hidden="1" customWidth="1"/>
    <col min="6414" max="6414" width="23.7109375" style="1" customWidth="1"/>
    <col min="6415" max="6415" width="10" style="1" customWidth="1"/>
    <col min="6416" max="6416" width="0" style="1" hidden="1" customWidth="1"/>
    <col min="6417" max="6418" width="14.7109375" style="1" customWidth="1"/>
    <col min="6419" max="6419" width="12.85546875" style="1" customWidth="1"/>
    <col min="6420" max="6420" width="3.28515625" style="1" customWidth="1"/>
    <col min="6421" max="6421" width="30.28515625" style="1" customWidth="1"/>
    <col min="6422" max="6422" width="5" style="1" customWidth="1"/>
    <col min="6423" max="6423" width="0" style="1" hidden="1" customWidth="1"/>
    <col min="6424" max="6424" width="14.28515625" style="1" customWidth="1"/>
    <col min="6425" max="6425" width="5.7109375" style="1" customWidth="1"/>
    <col min="6426" max="6426" width="0" style="1" hidden="1" customWidth="1"/>
    <col min="6427" max="6427" width="17.28515625" style="1" customWidth="1"/>
    <col min="6428" max="6428" width="12.7109375" style="1" customWidth="1"/>
    <col min="6429" max="6429" width="0" style="1" hidden="1" customWidth="1"/>
    <col min="6430" max="6430" width="5.28515625" style="1" customWidth="1"/>
    <col min="6431" max="6431" width="0" style="1" hidden="1" customWidth="1"/>
    <col min="6432" max="6432" width="17" style="1" customWidth="1"/>
    <col min="6433" max="6433" width="6.28515625" style="1" customWidth="1"/>
    <col min="6434" max="6434" width="0" style="1" hidden="1" customWidth="1"/>
    <col min="6435" max="6435" width="14.28515625" style="1" customWidth="1"/>
    <col min="6436" max="6436" width="7.5703125" style="1" customWidth="1"/>
    <col min="6437" max="6437" width="0" style="1" hidden="1" customWidth="1"/>
    <col min="6438" max="6439" width="14.28515625" style="1" customWidth="1"/>
    <col min="6440" max="6440" width="20.85546875" style="1" customWidth="1"/>
    <col min="6441" max="6441" width="14.42578125" style="1" customWidth="1"/>
    <col min="6442" max="6442" width="15" style="1" customWidth="1"/>
    <col min="6443" max="6443" width="2.7109375" style="1" customWidth="1"/>
    <col min="6444" max="6444" width="11.7109375" style="1" customWidth="1"/>
    <col min="6445" max="6445" width="11.5703125" style="1" customWidth="1"/>
    <col min="6446" max="6446" width="2.28515625" style="1" customWidth="1"/>
    <col min="6447" max="6447" width="41" style="1" customWidth="1"/>
    <col min="6448" max="6448" width="14.28515625" style="1" customWidth="1"/>
    <col min="6449" max="6450" width="11.5703125" style="1" customWidth="1"/>
    <col min="6451" max="6451" width="21.85546875" style="1" customWidth="1"/>
    <col min="6452" max="6643" width="11.42578125" style="1"/>
    <col min="6644" max="6644" width="21.85546875" style="1" customWidth="1"/>
    <col min="6645" max="6645" width="13.85546875" style="1" customWidth="1"/>
    <col min="6646" max="6646" width="38.7109375" style="1" customWidth="1"/>
    <col min="6647" max="6647" width="3" style="1" bestFit="1" customWidth="1"/>
    <col min="6648" max="6648" width="32.28515625" style="1" customWidth="1"/>
    <col min="6649" max="6649" width="46.28515625" style="1" customWidth="1"/>
    <col min="6650" max="6650" width="19" style="1" customWidth="1"/>
    <col min="6651" max="6651" width="0" style="1" hidden="1" customWidth="1"/>
    <col min="6652" max="6652" width="17.7109375" style="1" customWidth="1"/>
    <col min="6653" max="6653" width="0" style="1" hidden="1" customWidth="1"/>
    <col min="6654" max="6654" width="22.28515625" style="1" customWidth="1"/>
    <col min="6655" max="6655" width="5.28515625" style="1" customWidth="1"/>
    <col min="6656" max="6656" width="36.28515625" style="1" customWidth="1"/>
    <col min="6657" max="6657" width="5.7109375" style="1" customWidth="1"/>
    <col min="6658" max="6658" width="0" style="1" hidden="1" customWidth="1"/>
    <col min="6659" max="6659" width="20.7109375" style="1" customWidth="1"/>
    <col min="6660" max="6660" width="4.85546875" style="1" customWidth="1"/>
    <col min="6661" max="6661" width="0" style="1" hidden="1" customWidth="1"/>
    <col min="6662" max="6662" width="24.7109375" style="1" customWidth="1"/>
    <col min="6663" max="6663" width="12.28515625" style="1" customWidth="1"/>
    <col min="6664" max="6664" width="0" style="1" hidden="1" customWidth="1"/>
    <col min="6665" max="6665" width="3.42578125" style="1" customWidth="1"/>
    <col min="6666" max="6666" width="0" style="1" hidden="1" customWidth="1"/>
    <col min="6667" max="6667" width="17.7109375" style="1" customWidth="1"/>
    <col min="6668" max="6668" width="3.42578125" style="1" customWidth="1"/>
    <col min="6669" max="6669" width="0" style="1" hidden="1" customWidth="1"/>
    <col min="6670" max="6670" width="23.7109375" style="1" customWidth="1"/>
    <col min="6671" max="6671" width="10" style="1" customWidth="1"/>
    <col min="6672" max="6672" width="0" style="1" hidden="1" customWidth="1"/>
    <col min="6673" max="6674" width="14.7109375" style="1" customWidth="1"/>
    <col min="6675" max="6675" width="12.85546875" style="1" customWidth="1"/>
    <col min="6676" max="6676" width="3.28515625" style="1" customWidth="1"/>
    <col min="6677" max="6677" width="30.28515625" style="1" customWidth="1"/>
    <col min="6678" max="6678" width="5" style="1" customWidth="1"/>
    <col min="6679" max="6679" width="0" style="1" hidden="1" customWidth="1"/>
    <col min="6680" max="6680" width="14.28515625" style="1" customWidth="1"/>
    <col min="6681" max="6681" width="5.7109375" style="1" customWidth="1"/>
    <col min="6682" max="6682" width="0" style="1" hidden="1" customWidth="1"/>
    <col min="6683" max="6683" width="17.28515625" style="1" customWidth="1"/>
    <col min="6684" max="6684" width="12.7109375" style="1" customWidth="1"/>
    <col min="6685" max="6685" width="0" style="1" hidden="1" customWidth="1"/>
    <col min="6686" max="6686" width="5.28515625" style="1" customWidth="1"/>
    <col min="6687" max="6687" width="0" style="1" hidden="1" customWidth="1"/>
    <col min="6688" max="6688" width="17" style="1" customWidth="1"/>
    <col min="6689" max="6689" width="6.28515625" style="1" customWidth="1"/>
    <col min="6690" max="6690" width="0" style="1" hidden="1" customWidth="1"/>
    <col min="6691" max="6691" width="14.28515625" style="1" customWidth="1"/>
    <col min="6692" max="6692" width="7.5703125" style="1" customWidth="1"/>
    <col min="6693" max="6693" width="0" style="1" hidden="1" customWidth="1"/>
    <col min="6694" max="6695" width="14.28515625" style="1" customWidth="1"/>
    <col min="6696" max="6696" width="20.85546875" style="1" customWidth="1"/>
    <col min="6697" max="6697" width="14.42578125" style="1" customWidth="1"/>
    <col min="6698" max="6698" width="15" style="1" customWidth="1"/>
    <col min="6699" max="6699" width="2.7109375" style="1" customWidth="1"/>
    <col min="6700" max="6700" width="11.7109375" style="1" customWidth="1"/>
    <col min="6701" max="6701" width="11.5703125" style="1" customWidth="1"/>
    <col min="6702" max="6702" width="2.28515625" style="1" customWidth="1"/>
    <col min="6703" max="6703" width="41" style="1" customWidth="1"/>
    <col min="6704" max="6704" width="14.28515625" style="1" customWidth="1"/>
    <col min="6705" max="6706" width="11.5703125" style="1" customWidth="1"/>
    <col min="6707" max="6707" width="21.85546875" style="1" customWidth="1"/>
    <col min="6708" max="6899" width="11.42578125" style="1"/>
    <col min="6900" max="6900" width="21.85546875" style="1" customWidth="1"/>
    <col min="6901" max="6901" width="13.85546875" style="1" customWidth="1"/>
    <col min="6902" max="6902" width="38.7109375" style="1" customWidth="1"/>
    <col min="6903" max="6903" width="3" style="1" bestFit="1" customWidth="1"/>
    <col min="6904" max="6904" width="32.28515625" style="1" customWidth="1"/>
    <col min="6905" max="6905" width="46.28515625" style="1" customWidth="1"/>
    <col min="6906" max="6906" width="19" style="1" customWidth="1"/>
    <col min="6907" max="6907" width="0" style="1" hidden="1" customWidth="1"/>
    <col min="6908" max="6908" width="17.7109375" style="1" customWidth="1"/>
    <col min="6909" max="6909" width="0" style="1" hidden="1" customWidth="1"/>
    <col min="6910" max="6910" width="22.28515625" style="1" customWidth="1"/>
    <col min="6911" max="6911" width="5.28515625" style="1" customWidth="1"/>
    <col min="6912" max="6912" width="36.28515625" style="1" customWidth="1"/>
    <col min="6913" max="6913" width="5.7109375" style="1" customWidth="1"/>
    <col min="6914" max="6914" width="0" style="1" hidden="1" customWidth="1"/>
    <col min="6915" max="6915" width="20.7109375" style="1" customWidth="1"/>
    <col min="6916" max="6916" width="4.85546875" style="1" customWidth="1"/>
    <col min="6917" max="6917" width="0" style="1" hidden="1" customWidth="1"/>
    <col min="6918" max="6918" width="24.7109375" style="1" customWidth="1"/>
    <col min="6919" max="6919" width="12.28515625" style="1" customWidth="1"/>
    <col min="6920" max="6920" width="0" style="1" hidden="1" customWidth="1"/>
    <col min="6921" max="6921" width="3.42578125" style="1" customWidth="1"/>
    <col min="6922" max="6922" width="0" style="1" hidden="1" customWidth="1"/>
    <col min="6923" max="6923" width="17.7109375" style="1" customWidth="1"/>
    <col min="6924" max="6924" width="3.42578125" style="1" customWidth="1"/>
    <col min="6925" max="6925" width="0" style="1" hidden="1" customWidth="1"/>
    <col min="6926" max="6926" width="23.7109375" style="1" customWidth="1"/>
    <col min="6927" max="6927" width="10" style="1" customWidth="1"/>
    <col min="6928" max="6928" width="0" style="1" hidden="1" customWidth="1"/>
    <col min="6929" max="6930" width="14.7109375" style="1" customWidth="1"/>
    <col min="6931" max="6931" width="12.85546875" style="1" customWidth="1"/>
    <col min="6932" max="6932" width="3.28515625" style="1" customWidth="1"/>
    <col min="6933" max="6933" width="30.28515625" style="1" customWidth="1"/>
    <col min="6934" max="6934" width="5" style="1" customWidth="1"/>
    <col min="6935" max="6935" width="0" style="1" hidden="1" customWidth="1"/>
    <col min="6936" max="6936" width="14.28515625" style="1" customWidth="1"/>
    <col min="6937" max="6937" width="5.7109375" style="1" customWidth="1"/>
    <col min="6938" max="6938" width="0" style="1" hidden="1" customWidth="1"/>
    <col min="6939" max="6939" width="17.28515625" style="1" customWidth="1"/>
    <col min="6940" max="6940" width="12.7109375" style="1" customWidth="1"/>
    <col min="6941" max="6941" width="0" style="1" hidden="1" customWidth="1"/>
    <col min="6942" max="6942" width="5.28515625" style="1" customWidth="1"/>
    <col min="6943" max="6943" width="0" style="1" hidden="1" customWidth="1"/>
    <col min="6944" max="6944" width="17" style="1" customWidth="1"/>
    <col min="6945" max="6945" width="6.28515625" style="1" customWidth="1"/>
    <col min="6946" max="6946" width="0" style="1" hidden="1" customWidth="1"/>
    <col min="6947" max="6947" width="14.28515625" style="1" customWidth="1"/>
    <col min="6948" max="6948" width="7.5703125" style="1" customWidth="1"/>
    <col min="6949" max="6949" width="0" style="1" hidden="1" customWidth="1"/>
    <col min="6950" max="6951" width="14.28515625" style="1" customWidth="1"/>
    <col min="6952" max="6952" width="20.85546875" style="1" customWidth="1"/>
    <col min="6953" max="6953" width="14.42578125" style="1" customWidth="1"/>
    <col min="6954" max="6954" width="15" style="1" customWidth="1"/>
    <col min="6955" max="6955" width="2.7109375" style="1" customWidth="1"/>
    <col min="6956" max="6956" width="11.7109375" style="1" customWidth="1"/>
    <col min="6957" max="6957" width="11.5703125" style="1" customWidth="1"/>
    <col min="6958" max="6958" width="2.28515625" style="1" customWidth="1"/>
    <col min="6959" max="6959" width="41" style="1" customWidth="1"/>
    <col min="6960" max="6960" width="14.28515625" style="1" customWidth="1"/>
    <col min="6961" max="6962" width="11.5703125" style="1" customWidth="1"/>
    <col min="6963" max="6963" width="21.85546875" style="1" customWidth="1"/>
    <col min="6964" max="7155" width="11.42578125" style="1"/>
    <col min="7156" max="7156" width="21.85546875" style="1" customWidth="1"/>
    <col min="7157" max="7157" width="13.85546875" style="1" customWidth="1"/>
    <col min="7158" max="7158" width="38.7109375" style="1" customWidth="1"/>
    <col min="7159" max="7159" width="3" style="1" bestFit="1" customWidth="1"/>
    <col min="7160" max="7160" width="32.28515625" style="1" customWidth="1"/>
    <col min="7161" max="7161" width="46.28515625" style="1" customWidth="1"/>
    <col min="7162" max="7162" width="19" style="1" customWidth="1"/>
    <col min="7163" max="7163" width="0" style="1" hidden="1" customWidth="1"/>
    <col min="7164" max="7164" width="17.7109375" style="1" customWidth="1"/>
    <col min="7165" max="7165" width="0" style="1" hidden="1" customWidth="1"/>
    <col min="7166" max="7166" width="22.28515625" style="1" customWidth="1"/>
    <col min="7167" max="7167" width="5.28515625" style="1" customWidth="1"/>
    <col min="7168" max="7168" width="36.28515625" style="1" customWidth="1"/>
    <col min="7169" max="7169" width="5.7109375" style="1" customWidth="1"/>
    <col min="7170" max="7170" width="0" style="1" hidden="1" customWidth="1"/>
    <col min="7171" max="7171" width="20.7109375" style="1" customWidth="1"/>
    <col min="7172" max="7172" width="4.85546875" style="1" customWidth="1"/>
    <col min="7173" max="7173" width="0" style="1" hidden="1" customWidth="1"/>
    <col min="7174" max="7174" width="24.7109375" style="1" customWidth="1"/>
    <col min="7175" max="7175" width="12.28515625" style="1" customWidth="1"/>
    <col min="7176" max="7176" width="0" style="1" hidden="1" customWidth="1"/>
    <col min="7177" max="7177" width="3.42578125" style="1" customWidth="1"/>
    <col min="7178" max="7178" width="0" style="1" hidden="1" customWidth="1"/>
    <col min="7179" max="7179" width="17.7109375" style="1" customWidth="1"/>
    <col min="7180" max="7180" width="3.42578125" style="1" customWidth="1"/>
    <col min="7181" max="7181" width="0" style="1" hidden="1" customWidth="1"/>
    <col min="7182" max="7182" width="23.7109375" style="1" customWidth="1"/>
    <col min="7183" max="7183" width="10" style="1" customWidth="1"/>
    <col min="7184" max="7184" width="0" style="1" hidden="1" customWidth="1"/>
    <col min="7185" max="7186" width="14.7109375" style="1" customWidth="1"/>
    <col min="7187" max="7187" width="12.85546875" style="1" customWidth="1"/>
    <col min="7188" max="7188" width="3.28515625" style="1" customWidth="1"/>
    <col min="7189" max="7189" width="30.28515625" style="1" customWidth="1"/>
    <col min="7190" max="7190" width="5" style="1" customWidth="1"/>
    <col min="7191" max="7191" width="0" style="1" hidden="1" customWidth="1"/>
    <col min="7192" max="7192" width="14.28515625" style="1" customWidth="1"/>
    <col min="7193" max="7193" width="5.7109375" style="1" customWidth="1"/>
    <col min="7194" max="7194" width="0" style="1" hidden="1" customWidth="1"/>
    <col min="7195" max="7195" width="17.28515625" style="1" customWidth="1"/>
    <col min="7196" max="7196" width="12.7109375" style="1" customWidth="1"/>
    <col min="7197" max="7197" width="0" style="1" hidden="1" customWidth="1"/>
    <col min="7198" max="7198" width="5.28515625" style="1" customWidth="1"/>
    <col min="7199" max="7199" width="0" style="1" hidden="1" customWidth="1"/>
    <col min="7200" max="7200" width="17" style="1" customWidth="1"/>
    <col min="7201" max="7201" width="6.28515625" style="1" customWidth="1"/>
    <col min="7202" max="7202" width="0" style="1" hidden="1" customWidth="1"/>
    <col min="7203" max="7203" width="14.28515625" style="1" customWidth="1"/>
    <col min="7204" max="7204" width="7.5703125" style="1" customWidth="1"/>
    <col min="7205" max="7205" width="0" style="1" hidden="1" customWidth="1"/>
    <col min="7206" max="7207" width="14.28515625" style="1" customWidth="1"/>
    <col min="7208" max="7208" width="20.85546875" style="1" customWidth="1"/>
    <col min="7209" max="7209" width="14.42578125" style="1" customWidth="1"/>
    <col min="7210" max="7210" width="15" style="1" customWidth="1"/>
    <col min="7211" max="7211" width="2.7109375" style="1" customWidth="1"/>
    <col min="7212" max="7212" width="11.7109375" style="1" customWidth="1"/>
    <col min="7213" max="7213" width="11.5703125" style="1" customWidth="1"/>
    <col min="7214" max="7214" width="2.28515625" style="1" customWidth="1"/>
    <col min="7215" max="7215" width="41" style="1" customWidth="1"/>
    <col min="7216" max="7216" width="14.28515625" style="1" customWidth="1"/>
    <col min="7217" max="7218" width="11.5703125" style="1" customWidth="1"/>
    <col min="7219" max="7219" width="21.85546875" style="1" customWidth="1"/>
    <col min="7220" max="7411" width="11.42578125" style="1"/>
    <col min="7412" max="7412" width="21.85546875" style="1" customWidth="1"/>
    <col min="7413" max="7413" width="13.85546875" style="1" customWidth="1"/>
    <col min="7414" max="7414" width="38.7109375" style="1" customWidth="1"/>
    <col min="7415" max="7415" width="3" style="1" bestFit="1" customWidth="1"/>
    <col min="7416" max="7416" width="32.28515625" style="1" customWidth="1"/>
    <col min="7417" max="7417" width="46.28515625" style="1" customWidth="1"/>
    <col min="7418" max="7418" width="19" style="1" customWidth="1"/>
    <col min="7419" max="7419" width="0" style="1" hidden="1" customWidth="1"/>
    <col min="7420" max="7420" width="17.7109375" style="1" customWidth="1"/>
    <col min="7421" max="7421" width="0" style="1" hidden="1" customWidth="1"/>
    <col min="7422" max="7422" width="22.28515625" style="1" customWidth="1"/>
    <col min="7423" max="7423" width="5.28515625" style="1" customWidth="1"/>
    <col min="7424" max="7424" width="36.28515625" style="1" customWidth="1"/>
    <col min="7425" max="7425" width="5.7109375" style="1" customWidth="1"/>
    <col min="7426" max="7426" width="0" style="1" hidden="1" customWidth="1"/>
    <col min="7427" max="7427" width="20.7109375" style="1" customWidth="1"/>
    <col min="7428" max="7428" width="4.85546875" style="1" customWidth="1"/>
    <col min="7429" max="7429" width="0" style="1" hidden="1" customWidth="1"/>
    <col min="7430" max="7430" width="24.7109375" style="1" customWidth="1"/>
    <col min="7431" max="7431" width="12.28515625" style="1" customWidth="1"/>
    <col min="7432" max="7432" width="0" style="1" hidden="1" customWidth="1"/>
    <col min="7433" max="7433" width="3.42578125" style="1" customWidth="1"/>
    <col min="7434" max="7434" width="0" style="1" hidden="1" customWidth="1"/>
    <col min="7435" max="7435" width="17.7109375" style="1" customWidth="1"/>
    <col min="7436" max="7436" width="3.42578125" style="1" customWidth="1"/>
    <col min="7437" max="7437" width="0" style="1" hidden="1" customWidth="1"/>
    <col min="7438" max="7438" width="23.7109375" style="1" customWidth="1"/>
    <col min="7439" max="7439" width="10" style="1" customWidth="1"/>
    <col min="7440" max="7440" width="0" style="1" hidden="1" customWidth="1"/>
    <col min="7441" max="7442" width="14.7109375" style="1" customWidth="1"/>
    <col min="7443" max="7443" width="12.85546875" style="1" customWidth="1"/>
    <col min="7444" max="7444" width="3.28515625" style="1" customWidth="1"/>
    <col min="7445" max="7445" width="30.28515625" style="1" customWidth="1"/>
    <col min="7446" max="7446" width="5" style="1" customWidth="1"/>
    <col min="7447" max="7447" width="0" style="1" hidden="1" customWidth="1"/>
    <col min="7448" max="7448" width="14.28515625" style="1" customWidth="1"/>
    <col min="7449" max="7449" width="5.7109375" style="1" customWidth="1"/>
    <col min="7450" max="7450" width="0" style="1" hidden="1" customWidth="1"/>
    <col min="7451" max="7451" width="17.28515625" style="1" customWidth="1"/>
    <col min="7452" max="7452" width="12.7109375" style="1" customWidth="1"/>
    <col min="7453" max="7453" width="0" style="1" hidden="1" customWidth="1"/>
    <col min="7454" max="7454" width="5.28515625" style="1" customWidth="1"/>
    <col min="7455" max="7455" width="0" style="1" hidden="1" customWidth="1"/>
    <col min="7456" max="7456" width="17" style="1" customWidth="1"/>
    <col min="7457" max="7457" width="6.28515625" style="1" customWidth="1"/>
    <col min="7458" max="7458" width="0" style="1" hidden="1" customWidth="1"/>
    <col min="7459" max="7459" width="14.28515625" style="1" customWidth="1"/>
    <col min="7460" max="7460" width="7.5703125" style="1" customWidth="1"/>
    <col min="7461" max="7461" width="0" style="1" hidden="1" customWidth="1"/>
    <col min="7462" max="7463" width="14.28515625" style="1" customWidth="1"/>
    <col min="7464" max="7464" width="20.85546875" style="1" customWidth="1"/>
    <col min="7465" max="7465" width="14.42578125" style="1" customWidth="1"/>
    <col min="7466" max="7466" width="15" style="1" customWidth="1"/>
    <col min="7467" max="7467" width="2.7109375" style="1" customWidth="1"/>
    <col min="7468" max="7468" width="11.7109375" style="1" customWidth="1"/>
    <col min="7469" max="7469" width="11.5703125" style="1" customWidth="1"/>
    <col min="7470" max="7470" width="2.28515625" style="1" customWidth="1"/>
    <col min="7471" max="7471" width="41" style="1" customWidth="1"/>
    <col min="7472" max="7472" width="14.28515625" style="1" customWidth="1"/>
    <col min="7473" max="7474" width="11.5703125" style="1" customWidth="1"/>
    <col min="7475" max="7475" width="21.85546875" style="1" customWidth="1"/>
    <col min="7476" max="7667" width="11.42578125" style="1"/>
    <col min="7668" max="7668" width="21.85546875" style="1" customWidth="1"/>
    <col min="7669" max="7669" width="13.85546875" style="1" customWidth="1"/>
    <col min="7670" max="7670" width="38.7109375" style="1" customWidth="1"/>
    <col min="7671" max="7671" width="3" style="1" bestFit="1" customWidth="1"/>
    <col min="7672" max="7672" width="32.28515625" style="1" customWidth="1"/>
    <col min="7673" max="7673" width="46.28515625" style="1" customWidth="1"/>
    <col min="7674" max="7674" width="19" style="1" customWidth="1"/>
    <col min="7675" max="7675" width="0" style="1" hidden="1" customWidth="1"/>
    <col min="7676" max="7676" width="17.7109375" style="1" customWidth="1"/>
    <col min="7677" max="7677" width="0" style="1" hidden="1" customWidth="1"/>
    <col min="7678" max="7678" width="22.28515625" style="1" customWidth="1"/>
    <col min="7679" max="7679" width="5.28515625" style="1" customWidth="1"/>
    <col min="7680" max="7680" width="36.28515625" style="1" customWidth="1"/>
    <col min="7681" max="7681" width="5.7109375" style="1" customWidth="1"/>
    <col min="7682" max="7682" width="0" style="1" hidden="1" customWidth="1"/>
    <col min="7683" max="7683" width="20.7109375" style="1" customWidth="1"/>
    <col min="7684" max="7684" width="4.85546875" style="1" customWidth="1"/>
    <col min="7685" max="7685" width="0" style="1" hidden="1" customWidth="1"/>
    <col min="7686" max="7686" width="24.7109375" style="1" customWidth="1"/>
    <col min="7687" max="7687" width="12.28515625" style="1" customWidth="1"/>
    <col min="7688" max="7688" width="0" style="1" hidden="1" customWidth="1"/>
    <col min="7689" max="7689" width="3.42578125" style="1" customWidth="1"/>
    <col min="7690" max="7690" width="0" style="1" hidden="1" customWidth="1"/>
    <col min="7691" max="7691" width="17.7109375" style="1" customWidth="1"/>
    <col min="7692" max="7692" width="3.42578125" style="1" customWidth="1"/>
    <col min="7693" max="7693" width="0" style="1" hidden="1" customWidth="1"/>
    <col min="7694" max="7694" width="23.7109375" style="1" customWidth="1"/>
    <col min="7695" max="7695" width="10" style="1" customWidth="1"/>
    <col min="7696" max="7696" width="0" style="1" hidden="1" customWidth="1"/>
    <col min="7697" max="7698" width="14.7109375" style="1" customWidth="1"/>
    <col min="7699" max="7699" width="12.85546875" style="1" customWidth="1"/>
    <col min="7700" max="7700" width="3.28515625" style="1" customWidth="1"/>
    <col min="7701" max="7701" width="30.28515625" style="1" customWidth="1"/>
    <col min="7702" max="7702" width="5" style="1" customWidth="1"/>
    <col min="7703" max="7703" width="0" style="1" hidden="1" customWidth="1"/>
    <col min="7704" max="7704" width="14.28515625" style="1" customWidth="1"/>
    <col min="7705" max="7705" width="5.7109375" style="1" customWidth="1"/>
    <col min="7706" max="7706" width="0" style="1" hidden="1" customWidth="1"/>
    <col min="7707" max="7707" width="17.28515625" style="1" customWidth="1"/>
    <col min="7708" max="7708" width="12.7109375" style="1" customWidth="1"/>
    <col min="7709" max="7709" width="0" style="1" hidden="1" customWidth="1"/>
    <col min="7710" max="7710" width="5.28515625" style="1" customWidth="1"/>
    <col min="7711" max="7711" width="0" style="1" hidden="1" customWidth="1"/>
    <col min="7712" max="7712" width="17" style="1" customWidth="1"/>
    <col min="7713" max="7713" width="6.28515625" style="1" customWidth="1"/>
    <col min="7714" max="7714" width="0" style="1" hidden="1" customWidth="1"/>
    <col min="7715" max="7715" width="14.28515625" style="1" customWidth="1"/>
    <col min="7716" max="7716" width="7.5703125" style="1" customWidth="1"/>
    <col min="7717" max="7717" width="0" style="1" hidden="1" customWidth="1"/>
    <col min="7718" max="7719" width="14.28515625" style="1" customWidth="1"/>
    <col min="7720" max="7720" width="20.85546875" style="1" customWidth="1"/>
    <col min="7721" max="7721" width="14.42578125" style="1" customWidth="1"/>
    <col min="7722" max="7722" width="15" style="1" customWidth="1"/>
    <col min="7723" max="7723" width="2.7109375" style="1" customWidth="1"/>
    <col min="7724" max="7724" width="11.7109375" style="1" customWidth="1"/>
    <col min="7725" max="7725" width="11.5703125" style="1" customWidth="1"/>
    <col min="7726" max="7726" width="2.28515625" style="1" customWidth="1"/>
    <col min="7727" max="7727" width="41" style="1" customWidth="1"/>
    <col min="7728" max="7728" width="14.28515625" style="1" customWidth="1"/>
    <col min="7729" max="7730" width="11.5703125" style="1" customWidth="1"/>
    <col min="7731" max="7731" width="21.85546875" style="1" customWidth="1"/>
    <col min="7732" max="7923" width="11.42578125" style="1"/>
    <col min="7924" max="7924" width="21.85546875" style="1" customWidth="1"/>
    <col min="7925" max="7925" width="13.85546875" style="1" customWidth="1"/>
    <col min="7926" max="7926" width="38.7109375" style="1" customWidth="1"/>
    <col min="7927" max="7927" width="3" style="1" bestFit="1" customWidth="1"/>
    <col min="7928" max="7928" width="32.28515625" style="1" customWidth="1"/>
    <col min="7929" max="7929" width="46.28515625" style="1" customWidth="1"/>
    <col min="7930" max="7930" width="19" style="1" customWidth="1"/>
    <col min="7931" max="7931" width="0" style="1" hidden="1" customWidth="1"/>
    <col min="7932" max="7932" width="17.7109375" style="1" customWidth="1"/>
    <col min="7933" max="7933" width="0" style="1" hidden="1" customWidth="1"/>
    <col min="7934" max="7934" width="22.28515625" style="1" customWidth="1"/>
    <col min="7935" max="7935" width="5.28515625" style="1" customWidth="1"/>
    <col min="7936" max="7936" width="36.28515625" style="1" customWidth="1"/>
    <col min="7937" max="7937" width="5.7109375" style="1" customWidth="1"/>
    <col min="7938" max="7938" width="0" style="1" hidden="1" customWidth="1"/>
    <col min="7939" max="7939" width="20.7109375" style="1" customWidth="1"/>
    <col min="7940" max="7940" width="4.85546875" style="1" customWidth="1"/>
    <col min="7941" max="7941" width="0" style="1" hidden="1" customWidth="1"/>
    <col min="7942" max="7942" width="24.7109375" style="1" customWidth="1"/>
    <col min="7943" max="7943" width="12.28515625" style="1" customWidth="1"/>
    <col min="7944" max="7944" width="0" style="1" hidden="1" customWidth="1"/>
    <col min="7945" max="7945" width="3.42578125" style="1" customWidth="1"/>
    <col min="7946" max="7946" width="0" style="1" hidden="1" customWidth="1"/>
    <col min="7947" max="7947" width="17.7109375" style="1" customWidth="1"/>
    <col min="7948" max="7948" width="3.42578125" style="1" customWidth="1"/>
    <col min="7949" max="7949" width="0" style="1" hidden="1" customWidth="1"/>
    <col min="7950" max="7950" width="23.7109375" style="1" customWidth="1"/>
    <col min="7951" max="7951" width="10" style="1" customWidth="1"/>
    <col min="7952" max="7952" width="0" style="1" hidden="1" customWidth="1"/>
    <col min="7953" max="7954" width="14.7109375" style="1" customWidth="1"/>
    <col min="7955" max="7955" width="12.85546875" style="1" customWidth="1"/>
    <col min="7956" max="7956" width="3.28515625" style="1" customWidth="1"/>
    <col min="7957" max="7957" width="30.28515625" style="1" customWidth="1"/>
    <col min="7958" max="7958" width="5" style="1" customWidth="1"/>
    <col min="7959" max="7959" width="0" style="1" hidden="1" customWidth="1"/>
    <col min="7960" max="7960" width="14.28515625" style="1" customWidth="1"/>
    <col min="7961" max="7961" width="5.7109375" style="1" customWidth="1"/>
    <col min="7962" max="7962" width="0" style="1" hidden="1" customWidth="1"/>
    <col min="7963" max="7963" width="17.28515625" style="1" customWidth="1"/>
    <col min="7964" max="7964" width="12.7109375" style="1" customWidth="1"/>
    <col min="7965" max="7965" width="0" style="1" hidden="1" customWidth="1"/>
    <col min="7966" max="7966" width="5.28515625" style="1" customWidth="1"/>
    <col min="7967" max="7967" width="0" style="1" hidden="1" customWidth="1"/>
    <col min="7968" max="7968" width="17" style="1" customWidth="1"/>
    <col min="7969" max="7969" width="6.28515625" style="1" customWidth="1"/>
    <col min="7970" max="7970" width="0" style="1" hidden="1" customWidth="1"/>
    <col min="7971" max="7971" width="14.28515625" style="1" customWidth="1"/>
    <col min="7972" max="7972" width="7.5703125" style="1" customWidth="1"/>
    <col min="7973" max="7973" width="0" style="1" hidden="1" customWidth="1"/>
    <col min="7974" max="7975" width="14.28515625" style="1" customWidth="1"/>
    <col min="7976" max="7976" width="20.85546875" style="1" customWidth="1"/>
    <col min="7977" max="7977" width="14.42578125" style="1" customWidth="1"/>
    <col min="7978" max="7978" width="15" style="1" customWidth="1"/>
    <col min="7979" max="7979" width="2.7109375" style="1" customWidth="1"/>
    <col min="7980" max="7980" width="11.7109375" style="1" customWidth="1"/>
    <col min="7981" max="7981" width="11.5703125" style="1" customWidth="1"/>
    <col min="7982" max="7982" width="2.28515625" style="1" customWidth="1"/>
    <col min="7983" max="7983" width="41" style="1" customWidth="1"/>
    <col min="7984" max="7984" width="14.28515625" style="1" customWidth="1"/>
    <col min="7985" max="7986" width="11.5703125" style="1" customWidth="1"/>
    <col min="7987" max="7987" width="21.85546875" style="1" customWidth="1"/>
    <col min="7988" max="8179" width="11.42578125" style="1"/>
    <col min="8180" max="8180" width="21.85546875" style="1" customWidth="1"/>
    <col min="8181" max="8181" width="13.85546875" style="1" customWidth="1"/>
    <col min="8182" max="8182" width="38.7109375" style="1" customWidth="1"/>
    <col min="8183" max="8183" width="3" style="1" bestFit="1" customWidth="1"/>
    <col min="8184" max="8184" width="32.28515625" style="1" customWidth="1"/>
    <col min="8185" max="8185" width="46.28515625" style="1" customWidth="1"/>
    <col min="8186" max="8186" width="19" style="1" customWidth="1"/>
    <col min="8187" max="8187" width="0" style="1" hidden="1" customWidth="1"/>
    <col min="8188" max="8188" width="17.7109375" style="1" customWidth="1"/>
    <col min="8189" max="8189" width="0" style="1" hidden="1" customWidth="1"/>
    <col min="8190" max="8190" width="22.28515625" style="1" customWidth="1"/>
    <col min="8191" max="8191" width="5.28515625" style="1" customWidth="1"/>
    <col min="8192" max="8192" width="36.28515625" style="1" customWidth="1"/>
    <col min="8193" max="8193" width="5.7109375" style="1" customWidth="1"/>
    <col min="8194" max="8194" width="0" style="1" hidden="1" customWidth="1"/>
    <col min="8195" max="8195" width="20.7109375" style="1" customWidth="1"/>
    <col min="8196" max="8196" width="4.85546875" style="1" customWidth="1"/>
    <col min="8197" max="8197" width="0" style="1" hidden="1" customWidth="1"/>
    <col min="8198" max="8198" width="24.7109375" style="1" customWidth="1"/>
    <col min="8199" max="8199" width="12.28515625" style="1" customWidth="1"/>
    <col min="8200" max="8200" width="0" style="1" hidden="1" customWidth="1"/>
    <col min="8201" max="8201" width="3.42578125" style="1" customWidth="1"/>
    <col min="8202" max="8202" width="0" style="1" hidden="1" customWidth="1"/>
    <col min="8203" max="8203" width="17.7109375" style="1" customWidth="1"/>
    <col min="8204" max="8204" width="3.42578125" style="1" customWidth="1"/>
    <col min="8205" max="8205" width="0" style="1" hidden="1" customWidth="1"/>
    <col min="8206" max="8206" width="23.7109375" style="1" customWidth="1"/>
    <col min="8207" max="8207" width="10" style="1" customWidth="1"/>
    <col min="8208" max="8208" width="0" style="1" hidden="1" customWidth="1"/>
    <col min="8209" max="8210" width="14.7109375" style="1" customWidth="1"/>
    <col min="8211" max="8211" width="12.85546875" style="1" customWidth="1"/>
    <col min="8212" max="8212" width="3.28515625" style="1" customWidth="1"/>
    <col min="8213" max="8213" width="30.28515625" style="1" customWidth="1"/>
    <col min="8214" max="8214" width="5" style="1" customWidth="1"/>
    <col min="8215" max="8215" width="0" style="1" hidden="1" customWidth="1"/>
    <col min="8216" max="8216" width="14.28515625" style="1" customWidth="1"/>
    <col min="8217" max="8217" width="5.7109375" style="1" customWidth="1"/>
    <col min="8218" max="8218" width="0" style="1" hidden="1" customWidth="1"/>
    <col min="8219" max="8219" width="17.28515625" style="1" customWidth="1"/>
    <col min="8220" max="8220" width="12.7109375" style="1" customWidth="1"/>
    <col min="8221" max="8221" width="0" style="1" hidden="1" customWidth="1"/>
    <col min="8222" max="8222" width="5.28515625" style="1" customWidth="1"/>
    <col min="8223" max="8223" width="0" style="1" hidden="1" customWidth="1"/>
    <col min="8224" max="8224" width="17" style="1" customWidth="1"/>
    <col min="8225" max="8225" width="6.28515625" style="1" customWidth="1"/>
    <col min="8226" max="8226" width="0" style="1" hidden="1" customWidth="1"/>
    <col min="8227" max="8227" width="14.28515625" style="1" customWidth="1"/>
    <col min="8228" max="8228" width="7.5703125" style="1" customWidth="1"/>
    <col min="8229" max="8229" width="0" style="1" hidden="1" customWidth="1"/>
    <col min="8230" max="8231" width="14.28515625" style="1" customWidth="1"/>
    <col min="8232" max="8232" width="20.85546875" style="1" customWidth="1"/>
    <col min="8233" max="8233" width="14.42578125" style="1" customWidth="1"/>
    <col min="8234" max="8234" width="15" style="1" customWidth="1"/>
    <col min="8235" max="8235" width="2.7109375" style="1" customWidth="1"/>
    <col min="8236" max="8236" width="11.7109375" style="1" customWidth="1"/>
    <col min="8237" max="8237" width="11.5703125" style="1" customWidth="1"/>
    <col min="8238" max="8238" width="2.28515625" style="1" customWidth="1"/>
    <col min="8239" max="8239" width="41" style="1" customWidth="1"/>
    <col min="8240" max="8240" width="14.28515625" style="1" customWidth="1"/>
    <col min="8241" max="8242" width="11.5703125" style="1" customWidth="1"/>
    <col min="8243" max="8243" width="21.85546875" style="1" customWidth="1"/>
    <col min="8244" max="8435" width="11.42578125" style="1"/>
    <col min="8436" max="8436" width="21.85546875" style="1" customWidth="1"/>
    <col min="8437" max="8437" width="13.85546875" style="1" customWidth="1"/>
    <col min="8438" max="8438" width="38.7109375" style="1" customWidth="1"/>
    <col min="8439" max="8439" width="3" style="1" bestFit="1" customWidth="1"/>
    <col min="8440" max="8440" width="32.28515625" style="1" customWidth="1"/>
    <col min="8441" max="8441" width="46.28515625" style="1" customWidth="1"/>
    <col min="8442" max="8442" width="19" style="1" customWidth="1"/>
    <col min="8443" max="8443" width="0" style="1" hidden="1" customWidth="1"/>
    <col min="8444" max="8444" width="17.7109375" style="1" customWidth="1"/>
    <col min="8445" max="8445" width="0" style="1" hidden="1" customWidth="1"/>
    <col min="8446" max="8446" width="22.28515625" style="1" customWidth="1"/>
    <col min="8447" max="8447" width="5.28515625" style="1" customWidth="1"/>
    <col min="8448" max="8448" width="36.28515625" style="1" customWidth="1"/>
    <col min="8449" max="8449" width="5.7109375" style="1" customWidth="1"/>
    <col min="8450" max="8450" width="0" style="1" hidden="1" customWidth="1"/>
    <col min="8451" max="8451" width="20.7109375" style="1" customWidth="1"/>
    <col min="8452" max="8452" width="4.85546875" style="1" customWidth="1"/>
    <col min="8453" max="8453" width="0" style="1" hidden="1" customWidth="1"/>
    <col min="8454" max="8454" width="24.7109375" style="1" customWidth="1"/>
    <col min="8455" max="8455" width="12.28515625" style="1" customWidth="1"/>
    <col min="8456" max="8456" width="0" style="1" hidden="1" customWidth="1"/>
    <col min="8457" max="8457" width="3.42578125" style="1" customWidth="1"/>
    <col min="8458" max="8458" width="0" style="1" hidden="1" customWidth="1"/>
    <col min="8459" max="8459" width="17.7109375" style="1" customWidth="1"/>
    <col min="8460" max="8460" width="3.42578125" style="1" customWidth="1"/>
    <col min="8461" max="8461" width="0" style="1" hidden="1" customWidth="1"/>
    <col min="8462" max="8462" width="23.7109375" style="1" customWidth="1"/>
    <col min="8463" max="8463" width="10" style="1" customWidth="1"/>
    <col min="8464" max="8464" width="0" style="1" hidden="1" customWidth="1"/>
    <col min="8465" max="8466" width="14.7109375" style="1" customWidth="1"/>
    <col min="8467" max="8467" width="12.85546875" style="1" customWidth="1"/>
    <col min="8468" max="8468" width="3.28515625" style="1" customWidth="1"/>
    <col min="8469" max="8469" width="30.28515625" style="1" customWidth="1"/>
    <col min="8470" max="8470" width="5" style="1" customWidth="1"/>
    <col min="8471" max="8471" width="0" style="1" hidden="1" customWidth="1"/>
    <col min="8472" max="8472" width="14.28515625" style="1" customWidth="1"/>
    <col min="8473" max="8473" width="5.7109375" style="1" customWidth="1"/>
    <col min="8474" max="8474" width="0" style="1" hidden="1" customWidth="1"/>
    <col min="8475" max="8475" width="17.28515625" style="1" customWidth="1"/>
    <col min="8476" max="8476" width="12.7109375" style="1" customWidth="1"/>
    <col min="8477" max="8477" width="0" style="1" hidden="1" customWidth="1"/>
    <col min="8478" max="8478" width="5.28515625" style="1" customWidth="1"/>
    <col min="8479" max="8479" width="0" style="1" hidden="1" customWidth="1"/>
    <col min="8480" max="8480" width="17" style="1" customWidth="1"/>
    <col min="8481" max="8481" width="6.28515625" style="1" customWidth="1"/>
    <col min="8482" max="8482" width="0" style="1" hidden="1" customWidth="1"/>
    <col min="8483" max="8483" width="14.28515625" style="1" customWidth="1"/>
    <col min="8484" max="8484" width="7.5703125" style="1" customWidth="1"/>
    <col min="8485" max="8485" width="0" style="1" hidden="1" customWidth="1"/>
    <col min="8486" max="8487" width="14.28515625" style="1" customWidth="1"/>
    <col min="8488" max="8488" width="20.85546875" style="1" customWidth="1"/>
    <col min="8489" max="8489" width="14.42578125" style="1" customWidth="1"/>
    <col min="8490" max="8490" width="15" style="1" customWidth="1"/>
    <col min="8491" max="8491" width="2.7109375" style="1" customWidth="1"/>
    <col min="8492" max="8492" width="11.7109375" style="1" customWidth="1"/>
    <col min="8493" max="8493" width="11.5703125" style="1" customWidth="1"/>
    <col min="8494" max="8494" width="2.28515625" style="1" customWidth="1"/>
    <col min="8495" max="8495" width="41" style="1" customWidth="1"/>
    <col min="8496" max="8496" width="14.28515625" style="1" customWidth="1"/>
    <col min="8497" max="8498" width="11.5703125" style="1" customWidth="1"/>
    <col min="8499" max="8499" width="21.85546875" style="1" customWidth="1"/>
    <col min="8500" max="8691" width="11.42578125" style="1"/>
    <col min="8692" max="8692" width="21.85546875" style="1" customWidth="1"/>
    <col min="8693" max="8693" width="13.85546875" style="1" customWidth="1"/>
    <col min="8694" max="8694" width="38.7109375" style="1" customWidth="1"/>
    <col min="8695" max="8695" width="3" style="1" bestFit="1" customWidth="1"/>
    <col min="8696" max="8696" width="32.28515625" style="1" customWidth="1"/>
    <col min="8697" max="8697" width="46.28515625" style="1" customWidth="1"/>
    <col min="8698" max="8698" width="19" style="1" customWidth="1"/>
    <col min="8699" max="8699" width="0" style="1" hidden="1" customWidth="1"/>
    <col min="8700" max="8700" width="17.7109375" style="1" customWidth="1"/>
    <col min="8701" max="8701" width="0" style="1" hidden="1" customWidth="1"/>
    <col min="8702" max="8702" width="22.28515625" style="1" customWidth="1"/>
    <col min="8703" max="8703" width="5.28515625" style="1" customWidth="1"/>
    <col min="8704" max="8704" width="36.28515625" style="1" customWidth="1"/>
    <col min="8705" max="8705" width="5.7109375" style="1" customWidth="1"/>
    <col min="8706" max="8706" width="0" style="1" hidden="1" customWidth="1"/>
    <col min="8707" max="8707" width="20.7109375" style="1" customWidth="1"/>
    <col min="8708" max="8708" width="4.85546875" style="1" customWidth="1"/>
    <col min="8709" max="8709" width="0" style="1" hidden="1" customWidth="1"/>
    <col min="8710" max="8710" width="24.7109375" style="1" customWidth="1"/>
    <col min="8711" max="8711" width="12.28515625" style="1" customWidth="1"/>
    <col min="8712" max="8712" width="0" style="1" hidden="1" customWidth="1"/>
    <col min="8713" max="8713" width="3.42578125" style="1" customWidth="1"/>
    <col min="8714" max="8714" width="0" style="1" hidden="1" customWidth="1"/>
    <col min="8715" max="8715" width="17.7109375" style="1" customWidth="1"/>
    <col min="8716" max="8716" width="3.42578125" style="1" customWidth="1"/>
    <col min="8717" max="8717" width="0" style="1" hidden="1" customWidth="1"/>
    <col min="8718" max="8718" width="23.7109375" style="1" customWidth="1"/>
    <col min="8719" max="8719" width="10" style="1" customWidth="1"/>
    <col min="8720" max="8720" width="0" style="1" hidden="1" customWidth="1"/>
    <col min="8721" max="8722" width="14.7109375" style="1" customWidth="1"/>
    <col min="8723" max="8723" width="12.85546875" style="1" customWidth="1"/>
    <col min="8724" max="8724" width="3.28515625" style="1" customWidth="1"/>
    <col min="8725" max="8725" width="30.28515625" style="1" customWidth="1"/>
    <col min="8726" max="8726" width="5" style="1" customWidth="1"/>
    <col min="8727" max="8727" width="0" style="1" hidden="1" customWidth="1"/>
    <col min="8728" max="8728" width="14.28515625" style="1" customWidth="1"/>
    <col min="8729" max="8729" width="5.7109375" style="1" customWidth="1"/>
    <col min="8730" max="8730" width="0" style="1" hidden="1" customWidth="1"/>
    <col min="8731" max="8731" width="17.28515625" style="1" customWidth="1"/>
    <col min="8732" max="8732" width="12.7109375" style="1" customWidth="1"/>
    <col min="8733" max="8733" width="0" style="1" hidden="1" customWidth="1"/>
    <col min="8734" max="8734" width="5.28515625" style="1" customWidth="1"/>
    <col min="8735" max="8735" width="0" style="1" hidden="1" customWidth="1"/>
    <col min="8736" max="8736" width="17" style="1" customWidth="1"/>
    <col min="8737" max="8737" width="6.28515625" style="1" customWidth="1"/>
    <col min="8738" max="8738" width="0" style="1" hidden="1" customWidth="1"/>
    <col min="8739" max="8739" width="14.28515625" style="1" customWidth="1"/>
    <col min="8740" max="8740" width="7.5703125" style="1" customWidth="1"/>
    <col min="8741" max="8741" width="0" style="1" hidden="1" customWidth="1"/>
    <col min="8742" max="8743" width="14.28515625" style="1" customWidth="1"/>
    <col min="8744" max="8744" width="20.85546875" style="1" customWidth="1"/>
    <col min="8745" max="8745" width="14.42578125" style="1" customWidth="1"/>
    <col min="8746" max="8746" width="15" style="1" customWidth="1"/>
    <col min="8747" max="8747" width="2.7109375" style="1" customWidth="1"/>
    <col min="8748" max="8748" width="11.7109375" style="1" customWidth="1"/>
    <col min="8749" max="8749" width="11.5703125" style="1" customWidth="1"/>
    <col min="8750" max="8750" width="2.28515625" style="1" customWidth="1"/>
    <col min="8751" max="8751" width="41" style="1" customWidth="1"/>
    <col min="8752" max="8752" width="14.28515625" style="1" customWidth="1"/>
    <col min="8753" max="8754" width="11.5703125" style="1" customWidth="1"/>
    <col min="8755" max="8755" width="21.85546875" style="1" customWidth="1"/>
    <col min="8756" max="8947" width="11.42578125" style="1"/>
    <col min="8948" max="8948" width="21.85546875" style="1" customWidth="1"/>
    <col min="8949" max="8949" width="13.85546875" style="1" customWidth="1"/>
    <col min="8950" max="8950" width="38.7109375" style="1" customWidth="1"/>
    <col min="8951" max="8951" width="3" style="1" bestFit="1" customWidth="1"/>
    <col min="8952" max="8952" width="32.28515625" style="1" customWidth="1"/>
    <col min="8953" max="8953" width="46.28515625" style="1" customWidth="1"/>
    <col min="8954" max="8954" width="19" style="1" customWidth="1"/>
    <col min="8955" max="8955" width="0" style="1" hidden="1" customWidth="1"/>
    <col min="8956" max="8956" width="17.7109375" style="1" customWidth="1"/>
    <col min="8957" max="8957" width="0" style="1" hidden="1" customWidth="1"/>
    <col min="8958" max="8958" width="22.28515625" style="1" customWidth="1"/>
    <col min="8959" max="8959" width="5.28515625" style="1" customWidth="1"/>
    <col min="8960" max="8960" width="36.28515625" style="1" customWidth="1"/>
    <col min="8961" max="8961" width="5.7109375" style="1" customWidth="1"/>
    <col min="8962" max="8962" width="0" style="1" hidden="1" customWidth="1"/>
    <col min="8963" max="8963" width="20.7109375" style="1" customWidth="1"/>
    <col min="8964" max="8964" width="4.85546875" style="1" customWidth="1"/>
    <col min="8965" max="8965" width="0" style="1" hidden="1" customWidth="1"/>
    <col min="8966" max="8966" width="24.7109375" style="1" customWidth="1"/>
    <col min="8967" max="8967" width="12.28515625" style="1" customWidth="1"/>
    <col min="8968" max="8968" width="0" style="1" hidden="1" customWidth="1"/>
    <col min="8969" max="8969" width="3.42578125" style="1" customWidth="1"/>
    <col min="8970" max="8970" width="0" style="1" hidden="1" customWidth="1"/>
    <col min="8971" max="8971" width="17.7109375" style="1" customWidth="1"/>
    <col min="8972" max="8972" width="3.42578125" style="1" customWidth="1"/>
    <col min="8973" max="8973" width="0" style="1" hidden="1" customWidth="1"/>
    <col min="8974" max="8974" width="23.7109375" style="1" customWidth="1"/>
    <col min="8975" max="8975" width="10" style="1" customWidth="1"/>
    <col min="8976" max="8976" width="0" style="1" hidden="1" customWidth="1"/>
    <col min="8977" max="8978" width="14.7109375" style="1" customWidth="1"/>
    <col min="8979" max="8979" width="12.85546875" style="1" customWidth="1"/>
    <col min="8980" max="8980" width="3.28515625" style="1" customWidth="1"/>
    <col min="8981" max="8981" width="30.28515625" style="1" customWidth="1"/>
    <col min="8982" max="8982" width="5" style="1" customWidth="1"/>
    <col min="8983" max="8983" width="0" style="1" hidden="1" customWidth="1"/>
    <col min="8984" max="8984" width="14.28515625" style="1" customWidth="1"/>
    <col min="8985" max="8985" width="5.7109375" style="1" customWidth="1"/>
    <col min="8986" max="8986" width="0" style="1" hidden="1" customWidth="1"/>
    <col min="8987" max="8987" width="17.28515625" style="1" customWidth="1"/>
    <col min="8988" max="8988" width="12.7109375" style="1" customWidth="1"/>
    <col min="8989" max="8989" width="0" style="1" hidden="1" customWidth="1"/>
    <col min="8990" max="8990" width="5.28515625" style="1" customWidth="1"/>
    <col min="8991" max="8991" width="0" style="1" hidden="1" customWidth="1"/>
    <col min="8992" max="8992" width="17" style="1" customWidth="1"/>
    <col min="8993" max="8993" width="6.28515625" style="1" customWidth="1"/>
    <col min="8994" max="8994" width="0" style="1" hidden="1" customWidth="1"/>
    <col min="8995" max="8995" width="14.28515625" style="1" customWidth="1"/>
    <col min="8996" max="8996" width="7.5703125" style="1" customWidth="1"/>
    <col min="8997" max="8997" width="0" style="1" hidden="1" customWidth="1"/>
    <col min="8998" max="8999" width="14.28515625" style="1" customWidth="1"/>
    <col min="9000" max="9000" width="20.85546875" style="1" customWidth="1"/>
    <col min="9001" max="9001" width="14.42578125" style="1" customWidth="1"/>
    <col min="9002" max="9002" width="15" style="1" customWidth="1"/>
    <col min="9003" max="9003" width="2.7109375" style="1" customWidth="1"/>
    <col min="9004" max="9004" width="11.7109375" style="1" customWidth="1"/>
    <col min="9005" max="9005" width="11.5703125" style="1" customWidth="1"/>
    <col min="9006" max="9006" width="2.28515625" style="1" customWidth="1"/>
    <col min="9007" max="9007" width="41" style="1" customWidth="1"/>
    <col min="9008" max="9008" width="14.28515625" style="1" customWidth="1"/>
    <col min="9009" max="9010" width="11.5703125" style="1" customWidth="1"/>
    <col min="9011" max="9011" width="21.85546875" style="1" customWidth="1"/>
    <col min="9012" max="9203" width="11.42578125" style="1"/>
    <col min="9204" max="9204" width="21.85546875" style="1" customWidth="1"/>
    <col min="9205" max="9205" width="13.85546875" style="1" customWidth="1"/>
    <col min="9206" max="9206" width="38.7109375" style="1" customWidth="1"/>
    <col min="9207" max="9207" width="3" style="1" bestFit="1" customWidth="1"/>
    <col min="9208" max="9208" width="32.28515625" style="1" customWidth="1"/>
    <col min="9209" max="9209" width="46.28515625" style="1" customWidth="1"/>
    <col min="9210" max="9210" width="19" style="1" customWidth="1"/>
    <col min="9211" max="9211" width="0" style="1" hidden="1" customWidth="1"/>
    <col min="9212" max="9212" width="17.7109375" style="1" customWidth="1"/>
    <col min="9213" max="9213" width="0" style="1" hidden="1" customWidth="1"/>
    <col min="9214" max="9214" width="22.28515625" style="1" customWidth="1"/>
    <col min="9215" max="9215" width="5.28515625" style="1" customWidth="1"/>
    <col min="9216" max="9216" width="36.28515625" style="1" customWidth="1"/>
    <col min="9217" max="9217" width="5.7109375" style="1" customWidth="1"/>
    <col min="9218" max="9218" width="0" style="1" hidden="1" customWidth="1"/>
    <col min="9219" max="9219" width="20.7109375" style="1" customWidth="1"/>
    <col min="9220" max="9220" width="4.85546875" style="1" customWidth="1"/>
    <col min="9221" max="9221" width="0" style="1" hidden="1" customWidth="1"/>
    <col min="9222" max="9222" width="24.7109375" style="1" customWidth="1"/>
    <col min="9223" max="9223" width="12.28515625" style="1" customWidth="1"/>
    <col min="9224" max="9224" width="0" style="1" hidden="1" customWidth="1"/>
    <col min="9225" max="9225" width="3.42578125" style="1" customWidth="1"/>
    <col min="9226" max="9226" width="0" style="1" hidden="1" customWidth="1"/>
    <col min="9227" max="9227" width="17.7109375" style="1" customWidth="1"/>
    <col min="9228" max="9228" width="3.42578125" style="1" customWidth="1"/>
    <col min="9229" max="9229" width="0" style="1" hidden="1" customWidth="1"/>
    <col min="9230" max="9230" width="23.7109375" style="1" customWidth="1"/>
    <col min="9231" max="9231" width="10" style="1" customWidth="1"/>
    <col min="9232" max="9232" width="0" style="1" hidden="1" customWidth="1"/>
    <col min="9233" max="9234" width="14.7109375" style="1" customWidth="1"/>
    <col min="9235" max="9235" width="12.85546875" style="1" customWidth="1"/>
    <col min="9236" max="9236" width="3.28515625" style="1" customWidth="1"/>
    <col min="9237" max="9237" width="30.28515625" style="1" customWidth="1"/>
    <col min="9238" max="9238" width="5" style="1" customWidth="1"/>
    <col min="9239" max="9239" width="0" style="1" hidden="1" customWidth="1"/>
    <col min="9240" max="9240" width="14.28515625" style="1" customWidth="1"/>
    <col min="9241" max="9241" width="5.7109375" style="1" customWidth="1"/>
    <col min="9242" max="9242" width="0" style="1" hidden="1" customWidth="1"/>
    <col min="9243" max="9243" width="17.28515625" style="1" customWidth="1"/>
    <col min="9244" max="9244" width="12.7109375" style="1" customWidth="1"/>
    <col min="9245" max="9245" width="0" style="1" hidden="1" customWidth="1"/>
    <col min="9246" max="9246" width="5.28515625" style="1" customWidth="1"/>
    <col min="9247" max="9247" width="0" style="1" hidden="1" customWidth="1"/>
    <col min="9248" max="9248" width="17" style="1" customWidth="1"/>
    <col min="9249" max="9249" width="6.28515625" style="1" customWidth="1"/>
    <col min="9250" max="9250" width="0" style="1" hidden="1" customWidth="1"/>
    <col min="9251" max="9251" width="14.28515625" style="1" customWidth="1"/>
    <col min="9252" max="9252" width="7.5703125" style="1" customWidth="1"/>
    <col min="9253" max="9253" width="0" style="1" hidden="1" customWidth="1"/>
    <col min="9254" max="9255" width="14.28515625" style="1" customWidth="1"/>
    <col min="9256" max="9256" width="20.85546875" style="1" customWidth="1"/>
    <col min="9257" max="9257" width="14.42578125" style="1" customWidth="1"/>
    <col min="9258" max="9258" width="15" style="1" customWidth="1"/>
    <col min="9259" max="9259" width="2.7109375" style="1" customWidth="1"/>
    <col min="9260" max="9260" width="11.7109375" style="1" customWidth="1"/>
    <col min="9261" max="9261" width="11.5703125" style="1" customWidth="1"/>
    <col min="9262" max="9262" width="2.28515625" style="1" customWidth="1"/>
    <col min="9263" max="9263" width="41" style="1" customWidth="1"/>
    <col min="9264" max="9264" width="14.28515625" style="1" customWidth="1"/>
    <col min="9265" max="9266" width="11.5703125" style="1" customWidth="1"/>
    <col min="9267" max="9267" width="21.85546875" style="1" customWidth="1"/>
    <col min="9268" max="9459" width="11.42578125" style="1"/>
    <col min="9460" max="9460" width="21.85546875" style="1" customWidth="1"/>
    <col min="9461" max="9461" width="13.85546875" style="1" customWidth="1"/>
    <col min="9462" max="9462" width="38.7109375" style="1" customWidth="1"/>
    <col min="9463" max="9463" width="3" style="1" bestFit="1" customWidth="1"/>
    <col min="9464" max="9464" width="32.28515625" style="1" customWidth="1"/>
    <col min="9465" max="9465" width="46.28515625" style="1" customWidth="1"/>
    <col min="9466" max="9466" width="19" style="1" customWidth="1"/>
    <col min="9467" max="9467" width="0" style="1" hidden="1" customWidth="1"/>
    <col min="9468" max="9468" width="17.7109375" style="1" customWidth="1"/>
    <col min="9469" max="9469" width="0" style="1" hidden="1" customWidth="1"/>
    <col min="9470" max="9470" width="22.28515625" style="1" customWidth="1"/>
    <col min="9471" max="9471" width="5.28515625" style="1" customWidth="1"/>
    <col min="9472" max="9472" width="36.28515625" style="1" customWidth="1"/>
    <col min="9473" max="9473" width="5.7109375" style="1" customWidth="1"/>
    <col min="9474" max="9474" width="0" style="1" hidden="1" customWidth="1"/>
    <col min="9475" max="9475" width="20.7109375" style="1" customWidth="1"/>
    <col min="9476" max="9476" width="4.85546875" style="1" customWidth="1"/>
    <col min="9477" max="9477" width="0" style="1" hidden="1" customWidth="1"/>
    <col min="9478" max="9478" width="24.7109375" style="1" customWidth="1"/>
    <col min="9479" max="9479" width="12.28515625" style="1" customWidth="1"/>
    <col min="9480" max="9480" width="0" style="1" hidden="1" customWidth="1"/>
    <col min="9481" max="9481" width="3.42578125" style="1" customWidth="1"/>
    <col min="9482" max="9482" width="0" style="1" hidden="1" customWidth="1"/>
    <col min="9483" max="9483" width="17.7109375" style="1" customWidth="1"/>
    <col min="9484" max="9484" width="3.42578125" style="1" customWidth="1"/>
    <col min="9485" max="9485" width="0" style="1" hidden="1" customWidth="1"/>
    <col min="9486" max="9486" width="23.7109375" style="1" customWidth="1"/>
    <col min="9487" max="9487" width="10" style="1" customWidth="1"/>
    <col min="9488" max="9488" width="0" style="1" hidden="1" customWidth="1"/>
    <col min="9489" max="9490" width="14.7109375" style="1" customWidth="1"/>
    <col min="9491" max="9491" width="12.85546875" style="1" customWidth="1"/>
    <col min="9492" max="9492" width="3.28515625" style="1" customWidth="1"/>
    <col min="9493" max="9493" width="30.28515625" style="1" customWidth="1"/>
    <col min="9494" max="9494" width="5" style="1" customWidth="1"/>
    <col min="9495" max="9495" width="0" style="1" hidden="1" customWidth="1"/>
    <col min="9496" max="9496" width="14.28515625" style="1" customWidth="1"/>
    <col min="9497" max="9497" width="5.7109375" style="1" customWidth="1"/>
    <col min="9498" max="9498" width="0" style="1" hidden="1" customWidth="1"/>
    <col min="9499" max="9499" width="17.28515625" style="1" customWidth="1"/>
    <col min="9500" max="9500" width="12.7109375" style="1" customWidth="1"/>
    <col min="9501" max="9501" width="0" style="1" hidden="1" customWidth="1"/>
    <col min="9502" max="9502" width="5.28515625" style="1" customWidth="1"/>
    <col min="9503" max="9503" width="0" style="1" hidden="1" customWidth="1"/>
    <col min="9504" max="9504" width="17" style="1" customWidth="1"/>
    <col min="9505" max="9505" width="6.28515625" style="1" customWidth="1"/>
    <col min="9506" max="9506" width="0" style="1" hidden="1" customWidth="1"/>
    <col min="9507" max="9507" width="14.28515625" style="1" customWidth="1"/>
    <col min="9508" max="9508" width="7.5703125" style="1" customWidth="1"/>
    <col min="9509" max="9509" width="0" style="1" hidden="1" customWidth="1"/>
    <col min="9510" max="9511" width="14.28515625" style="1" customWidth="1"/>
    <col min="9512" max="9512" width="20.85546875" style="1" customWidth="1"/>
    <col min="9513" max="9513" width="14.42578125" style="1" customWidth="1"/>
    <col min="9514" max="9514" width="15" style="1" customWidth="1"/>
    <col min="9515" max="9515" width="2.7109375" style="1" customWidth="1"/>
    <col min="9516" max="9516" width="11.7109375" style="1" customWidth="1"/>
    <col min="9517" max="9517" width="11.5703125" style="1" customWidth="1"/>
    <col min="9518" max="9518" width="2.28515625" style="1" customWidth="1"/>
    <col min="9519" max="9519" width="41" style="1" customWidth="1"/>
    <col min="9520" max="9520" width="14.28515625" style="1" customWidth="1"/>
    <col min="9521" max="9522" width="11.5703125" style="1" customWidth="1"/>
    <col min="9523" max="9523" width="21.85546875" style="1" customWidth="1"/>
    <col min="9524" max="9715" width="11.42578125" style="1"/>
    <col min="9716" max="9716" width="21.85546875" style="1" customWidth="1"/>
    <col min="9717" max="9717" width="13.85546875" style="1" customWidth="1"/>
    <col min="9718" max="9718" width="38.7109375" style="1" customWidth="1"/>
    <col min="9719" max="9719" width="3" style="1" bestFit="1" customWidth="1"/>
    <col min="9720" max="9720" width="32.28515625" style="1" customWidth="1"/>
    <col min="9721" max="9721" width="46.28515625" style="1" customWidth="1"/>
    <col min="9722" max="9722" width="19" style="1" customWidth="1"/>
    <col min="9723" max="9723" width="0" style="1" hidden="1" customWidth="1"/>
    <col min="9724" max="9724" width="17.7109375" style="1" customWidth="1"/>
    <col min="9725" max="9725" width="0" style="1" hidden="1" customWidth="1"/>
    <col min="9726" max="9726" width="22.28515625" style="1" customWidth="1"/>
    <col min="9727" max="9727" width="5.28515625" style="1" customWidth="1"/>
    <col min="9728" max="9728" width="36.28515625" style="1" customWidth="1"/>
    <col min="9729" max="9729" width="5.7109375" style="1" customWidth="1"/>
    <col min="9730" max="9730" width="0" style="1" hidden="1" customWidth="1"/>
    <col min="9731" max="9731" width="20.7109375" style="1" customWidth="1"/>
    <col min="9732" max="9732" width="4.85546875" style="1" customWidth="1"/>
    <col min="9733" max="9733" width="0" style="1" hidden="1" customWidth="1"/>
    <col min="9734" max="9734" width="24.7109375" style="1" customWidth="1"/>
    <col min="9735" max="9735" width="12.28515625" style="1" customWidth="1"/>
    <col min="9736" max="9736" width="0" style="1" hidden="1" customWidth="1"/>
    <col min="9737" max="9737" width="3.42578125" style="1" customWidth="1"/>
    <col min="9738" max="9738" width="0" style="1" hidden="1" customWidth="1"/>
    <col min="9739" max="9739" width="17.7109375" style="1" customWidth="1"/>
    <col min="9740" max="9740" width="3.42578125" style="1" customWidth="1"/>
    <col min="9741" max="9741" width="0" style="1" hidden="1" customWidth="1"/>
    <col min="9742" max="9742" width="23.7109375" style="1" customWidth="1"/>
    <col min="9743" max="9743" width="10" style="1" customWidth="1"/>
    <col min="9744" max="9744" width="0" style="1" hidden="1" customWidth="1"/>
    <col min="9745" max="9746" width="14.7109375" style="1" customWidth="1"/>
    <col min="9747" max="9747" width="12.85546875" style="1" customWidth="1"/>
    <col min="9748" max="9748" width="3.28515625" style="1" customWidth="1"/>
    <col min="9749" max="9749" width="30.28515625" style="1" customWidth="1"/>
    <col min="9750" max="9750" width="5" style="1" customWidth="1"/>
    <col min="9751" max="9751" width="0" style="1" hidden="1" customWidth="1"/>
    <col min="9752" max="9752" width="14.28515625" style="1" customWidth="1"/>
    <col min="9753" max="9753" width="5.7109375" style="1" customWidth="1"/>
    <col min="9754" max="9754" width="0" style="1" hidden="1" customWidth="1"/>
    <col min="9755" max="9755" width="17.28515625" style="1" customWidth="1"/>
    <col min="9756" max="9756" width="12.7109375" style="1" customWidth="1"/>
    <col min="9757" max="9757" width="0" style="1" hidden="1" customWidth="1"/>
    <col min="9758" max="9758" width="5.28515625" style="1" customWidth="1"/>
    <col min="9759" max="9759" width="0" style="1" hidden="1" customWidth="1"/>
    <col min="9760" max="9760" width="17" style="1" customWidth="1"/>
    <col min="9761" max="9761" width="6.28515625" style="1" customWidth="1"/>
    <col min="9762" max="9762" width="0" style="1" hidden="1" customWidth="1"/>
    <col min="9763" max="9763" width="14.28515625" style="1" customWidth="1"/>
    <col min="9764" max="9764" width="7.5703125" style="1" customWidth="1"/>
    <col min="9765" max="9765" width="0" style="1" hidden="1" customWidth="1"/>
    <col min="9766" max="9767" width="14.28515625" style="1" customWidth="1"/>
    <col min="9768" max="9768" width="20.85546875" style="1" customWidth="1"/>
    <col min="9769" max="9769" width="14.42578125" style="1" customWidth="1"/>
    <col min="9770" max="9770" width="15" style="1" customWidth="1"/>
    <col min="9771" max="9771" width="2.7109375" style="1" customWidth="1"/>
    <col min="9772" max="9772" width="11.7109375" style="1" customWidth="1"/>
    <col min="9773" max="9773" width="11.5703125" style="1" customWidth="1"/>
    <col min="9774" max="9774" width="2.28515625" style="1" customWidth="1"/>
    <col min="9775" max="9775" width="41" style="1" customWidth="1"/>
    <col min="9776" max="9776" width="14.28515625" style="1" customWidth="1"/>
    <col min="9777" max="9778" width="11.5703125" style="1" customWidth="1"/>
    <col min="9779" max="9779" width="21.85546875" style="1" customWidth="1"/>
    <col min="9780" max="9971" width="11.42578125" style="1"/>
    <col min="9972" max="9972" width="21.85546875" style="1" customWidth="1"/>
    <col min="9973" max="9973" width="13.85546875" style="1" customWidth="1"/>
    <col min="9974" max="9974" width="38.7109375" style="1" customWidth="1"/>
    <col min="9975" max="9975" width="3" style="1" bestFit="1" customWidth="1"/>
    <col min="9976" max="9976" width="32.28515625" style="1" customWidth="1"/>
    <col min="9977" max="9977" width="46.28515625" style="1" customWidth="1"/>
    <col min="9978" max="9978" width="19" style="1" customWidth="1"/>
    <col min="9979" max="9979" width="0" style="1" hidden="1" customWidth="1"/>
    <col min="9980" max="9980" width="17.7109375" style="1" customWidth="1"/>
    <col min="9981" max="9981" width="0" style="1" hidden="1" customWidth="1"/>
    <col min="9982" max="9982" width="22.28515625" style="1" customWidth="1"/>
    <col min="9983" max="9983" width="5.28515625" style="1" customWidth="1"/>
    <col min="9984" max="9984" width="36.28515625" style="1" customWidth="1"/>
    <col min="9985" max="9985" width="5.7109375" style="1" customWidth="1"/>
    <col min="9986" max="9986" width="0" style="1" hidden="1" customWidth="1"/>
    <col min="9987" max="9987" width="20.7109375" style="1" customWidth="1"/>
    <col min="9988" max="9988" width="4.85546875" style="1" customWidth="1"/>
    <col min="9989" max="9989" width="0" style="1" hidden="1" customWidth="1"/>
    <col min="9990" max="9990" width="24.7109375" style="1" customWidth="1"/>
    <col min="9991" max="9991" width="12.28515625" style="1" customWidth="1"/>
    <col min="9992" max="9992" width="0" style="1" hidden="1" customWidth="1"/>
    <col min="9993" max="9993" width="3.42578125" style="1" customWidth="1"/>
    <col min="9994" max="9994" width="0" style="1" hidden="1" customWidth="1"/>
    <col min="9995" max="9995" width="17.7109375" style="1" customWidth="1"/>
    <col min="9996" max="9996" width="3.42578125" style="1" customWidth="1"/>
    <col min="9997" max="9997" width="0" style="1" hidden="1" customWidth="1"/>
    <col min="9998" max="9998" width="23.7109375" style="1" customWidth="1"/>
    <col min="9999" max="9999" width="10" style="1" customWidth="1"/>
    <col min="10000" max="10000" width="0" style="1" hidden="1" customWidth="1"/>
    <col min="10001" max="10002" width="14.7109375" style="1" customWidth="1"/>
    <col min="10003" max="10003" width="12.85546875" style="1" customWidth="1"/>
    <col min="10004" max="10004" width="3.28515625" style="1" customWidth="1"/>
    <col min="10005" max="10005" width="30.28515625" style="1" customWidth="1"/>
    <col min="10006" max="10006" width="5" style="1" customWidth="1"/>
    <col min="10007" max="10007" width="0" style="1" hidden="1" customWidth="1"/>
    <col min="10008" max="10008" width="14.28515625" style="1" customWidth="1"/>
    <col min="10009" max="10009" width="5.7109375" style="1" customWidth="1"/>
    <col min="10010" max="10010" width="0" style="1" hidden="1" customWidth="1"/>
    <col min="10011" max="10011" width="17.28515625" style="1" customWidth="1"/>
    <col min="10012" max="10012" width="12.7109375" style="1" customWidth="1"/>
    <col min="10013" max="10013" width="0" style="1" hidden="1" customWidth="1"/>
    <col min="10014" max="10014" width="5.28515625" style="1" customWidth="1"/>
    <col min="10015" max="10015" width="0" style="1" hidden="1" customWidth="1"/>
    <col min="10016" max="10016" width="17" style="1" customWidth="1"/>
    <col min="10017" max="10017" width="6.28515625" style="1" customWidth="1"/>
    <col min="10018" max="10018" width="0" style="1" hidden="1" customWidth="1"/>
    <col min="10019" max="10019" width="14.28515625" style="1" customWidth="1"/>
    <col min="10020" max="10020" width="7.5703125" style="1" customWidth="1"/>
    <col min="10021" max="10021" width="0" style="1" hidden="1" customWidth="1"/>
    <col min="10022" max="10023" width="14.28515625" style="1" customWidth="1"/>
    <col min="10024" max="10024" width="20.85546875" style="1" customWidth="1"/>
    <col min="10025" max="10025" width="14.42578125" style="1" customWidth="1"/>
    <col min="10026" max="10026" width="15" style="1" customWidth="1"/>
    <col min="10027" max="10027" width="2.7109375" style="1" customWidth="1"/>
    <col min="10028" max="10028" width="11.7109375" style="1" customWidth="1"/>
    <col min="10029" max="10029" width="11.5703125" style="1" customWidth="1"/>
    <col min="10030" max="10030" width="2.28515625" style="1" customWidth="1"/>
    <col min="10031" max="10031" width="41" style="1" customWidth="1"/>
    <col min="10032" max="10032" width="14.28515625" style="1" customWidth="1"/>
    <col min="10033" max="10034" width="11.5703125" style="1" customWidth="1"/>
    <col min="10035" max="10035" width="21.85546875" style="1" customWidth="1"/>
    <col min="10036" max="10227" width="11.42578125" style="1"/>
    <col min="10228" max="10228" width="21.85546875" style="1" customWidth="1"/>
    <col min="10229" max="10229" width="13.85546875" style="1" customWidth="1"/>
    <col min="10230" max="10230" width="38.7109375" style="1" customWidth="1"/>
    <col min="10231" max="10231" width="3" style="1" bestFit="1" customWidth="1"/>
    <col min="10232" max="10232" width="32.28515625" style="1" customWidth="1"/>
    <col min="10233" max="10233" width="46.28515625" style="1" customWidth="1"/>
    <col min="10234" max="10234" width="19" style="1" customWidth="1"/>
    <col min="10235" max="10235" width="0" style="1" hidden="1" customWidth="1"/>
    <col min="10236" max="10236" width="17.7109375" style="1" customWidth="1"/>
    <col min="10237" max="10237" width="0" style="1" hidden="1" customWidth="1"/>
    <col min="10238" max="10238" width="22.28515625" style="1" customWidth="1"/>
    <col min="10239" max="10239" width="5.28515625" style="1" customWidth="1"/>
    <col min="10240" max="10240" width="36.28515625" style="1" customWidth="1"/>
    <col min="10241" max="10241" width="5.7109375" style="1" customWidth="1"/>
    <col min="10242" max="10242" width="0" style="1" hidden="1" customWidth="1"/>
    <col min="10243" max="10243" width="20.7109375" style="1" customWidth="1"/>
    <col min="10244" max="10244" width="4.85546875" style="1" customWidth="1"/>
    <col min="10245" max="10245" width="0" style="1" hidden="1" customWidth="1"/>
    <col min="10246" max="10246" width="24.7109375" style="1" customWidth="1"/>
    <col min="10247" max="10247" width="12.28515625" style="1" customWidth="1"/>
    <col min="10248" max="10248" width="0" style="1" hidden="1" customWidth="1"/>
    <col min="10249" max="10249" width="3.42578125" style="1" customWidth="1"/>
    <col min="10250" max="10250" width="0" style="1" hidden="1" customWidth="1"/>
    <col min="10251" max="10251" width="17.7109375" style="1" customWidth="1"/>
    <col min="10252" max="10252" width="3.42578125" style="1" customWidth="1"/>
    <col min="10253" max="10253" width="0" style="1" hidden="1" customWidth="1"/>
    <col min="10254" max="10254" width="23.7109375" style="1" customWidth="1"/>
    <col min="10255" max="10255" width="10" style="1" customWidth="1"/>
    <col min="10256" max="10256" width="0" style="1" hidden="1" customWidth="1"/>
    <col min="10257" max="10258" width="14.7109375" style="1" customWidth="1"/>
    <col min="10259" max="10259" width="12.85546875" style="1" customWidth="1"/>
    <col min="10260" max="10260" width="3.28515625" style="1" customWidth="1"/>
    <col min="10261" max="10261" width="30.28515625" style="1" customWidth="1"/>
    <col min="10262" max="10262" width="5" style="1" customWidth="1"/>
    <col min="10263" max="10263" width="0" style="1" hidden="1" customWidth="1"/>
    <col min="10264" max="10264" width="14.28515625" style="1" customWidth="1"/>
    <col min="10265" max="10265" width="5.7109375" style="1" customWidth="1"/>
    <col min="10266" max="10266" width="0" style="1" hidden="1" customWidth="1"/>
    <col min="10267" max="10267" width="17.28515625" style="1" customWidth="1"/>
    <col min="10268" max="10268" width="12.7109375" style="1" customWidth="1"/>
    <col min="10269" max="10269" width="0" style="1" hidden="1" customWidth="1"/>
    <col min="10270" max="10270" width="5.28515625" style="1" customWidth="1"/>
    <col min="10271" max="10271" width="0" style="1" hidden="1" customWidth="1"/>
    <col min="10272" max="10272" width="17" style="1" customWidth="1"/>
    <col min="10273" max="10273" width="6.28515625" style="1" customWidth="1"/>
    <col min="10274" max="10274" width="0" style="1" hidden="1" customWidth="1"/>
    <col min="10275" max="10275" width="14.28515625" style="1" customWidth="1"/>
    <col min="10276" max="10276" width="7.5703125" style="1" customWidth="1"/>
    <col min="10277" max="10277" width="0" style="1" hidden="1" customWidth="1"/>
    <col min="10278" max="10279" width="14.28515625" style="1" customWidth="1"/>
    <col min="10280" max="10280" width="20.85546875" style="1" customWidth="1"/>
    <col min="10281" max="10281" width="14.42578125" style="1" customWidth="1"/>
    <col min="10282" max="10282" width="15" style="1" customWidth="1"/>
    <col min="10283" max="10283" width="2.7109375" style="1" customWidth="1"/>
    <col min="10284" max="10284" width="11.7109375" style="1" customWidth="1"/>
    <col min="10285" max="10285" width="11.5703125" style="1" customWidth="1"/>
    <col min="10286" max="10286" width="2.28515625" style="1" customWidth="1"/>
    <col min="10287" max="10287" width="41" style="1" customWidth="1"/>
    <col min="10288" max="10288" width="14.28515625" style="1" customWidth="1"/>
    <col min="10289" max="10290" width="11.5703125" style="1" customWidth="1"/>
    <col min="10291" max="10291" width="21.85546875" style="1" customWidth="1"/>
    <col min="10292" max="10483" width="11.42578125" style="1"/>
    <col min="10484" max="10484" width="21.85546875" style="1" customWidth="1"/>
    <col min="10485" max="10485" width="13.85546875" style="1" customWidth="1"/>
    <col min="10486" max="10486" width="38.7109375" style="1" customWidth="1"/>
    <col min="10487" max="10487" width="3" style="1" bestFit="1" customWidth="1"/>
    <col min="10488" max="10488" width="32.28515625" style="1" customWidth="1"/>
    <col min="10489" max="10489" width="46.28515625" style="1" customWidth="1"/>
    <col min="10490" max="10490" width="19" style="1" customWidth="1"/>
    <col min="10491" max="10491" width="0" style="1" hidden="1" customWidth="1"/>
    <col min="10492" max="10492" width="17.7109375" style="1" customWidth="1"/>
    <col min="10493" max="10493" width="0" style="1" hidden="1" customWidth="1"/>
    <col min="10494" max="10494" width="22.28515625" style="1" customWidth="1"/>
    <col min="10495" max="10495" width="5.28515625" style="1" customWidth="1"/>
    <col min="10496" max="10496" width="36.28515625" style="1" customWidth="1"/>
    <col min="10497" max="10497" width="5.7109375" style="1" customWidth="1"/>
    <col min="10498" max="10498" width="0" style="1" hidden="1" customWidth="1"/>
    <col min="10499" max="10499" width="20.7109375" style="1" customWidth="1"/>
    <col min="10500" max="10500" width="4.85546875" style="1" customWidth="1"/>
    <col min="10501" max="10501" width="0" style="1" hidden="1" customWidth="1"/>
    <col min="10502" max="10502" width="24.7109375" style="1" customWidth="1"/>
    <col min="10503" max="10503" width="12.28515625" style="1" customWidth="1"/>
    <col min="10504" max="10504" width="0" style="1" hidden="1" customWidth="1"/>
    <col min="10505" max="10505" width="3.42578125" style="1" customWidth="1"/>
    <col min="10506" max="10506" width="0" style="1" hidden="1" customWidth="1"/>
    <col min="10507" max="10507" width="17.7109375" style="1" customWidth="1"/>
    <col min="10508" max="10508" width="3.42578125" style="1" customWidth="1"/>
    <col min="10509" max="10509" width="0" style="1" hidden="1" customWidth="1"/>
    <col min="10510" max="10510" width="23.7109375" style="1" customWidth="1"/>
    <col min="10511" max="10511" width="10" style="1" customWidth="1"/>
    <col min="10512" max="10512" width="0" style="1" hidden="1" customWidth="1"/>
    <col min="10513" max="10514" width="14.7109375" style="1" customWidth="1"/>
    <col min="10515" max="10515" width="12.85546875" style="1" customWidth="1"/>
    <col min="10516" max="10516" width="3.28515625" style="1" customWidth="1"/>
    <col min="10517" max="10517" width="30.28515625" style="1" customWidth="1"/>
    <col min="10518" max="10518" width="5" style="1" customWidth="1"/>
    <col min="10519" max="10519" width="0" style="1" hidden="1" customWidth="1"/>
    <col min="10520" max="10520" width="14.28515625" style="1" customWidth="1"/>
    <col min="10521" max="10521" width="5.7109375" style="1" customWidth="1"/>
    <col min="10522" max="10522" width="0" style="1" hidden="1" customWidth="1"/>
    <col min="10523" max="10523" width="17.28515625" style="1" customWidth="1"/>
    <col min="10524" max="10524" width="12.7109375" style="1" customWidth="1"/>
    <col min="10525" max="10525" width="0" style="1" hidden="1" customWidth="1"/>
    <col min="10526" max="10526" width="5.28515625" style="1" customWidth="1"/>
    <col min="10527" max="10527" width="0" style="1" hidden="1" customWidth="1"/>
    <col min="10528" max="10528" width="17" style="1" customWidth="1"/>
    <col min="10529" max="10529" width="6.28515625" style="1" customWidth="1"/>
    <col min="10530" max="10530" width="0" style="1" hidden="1" customWidth="1"/>
    <col min="10531" max="10531" width="14.28515625" style="1" customWidth="1"/>
    <col min="10532" max="10532" width="7.5703125" style="1" customWidth="1"/>
    <col min="10533" max="10533" width="0" style="1" hidden="1" customWidth="1"/>
    <col min="10534" max="10535" width="14.28515625" style="1" customWidth="1"/>
    <col min="10536" max="10536" width="20.85546875" style="1" customWidth="1"/>
    <col min="10537" max="10537" width="14.42578125" style="1" customWidth="1"/>
    <col min="10538" max="10538" width="15" style="1" customWidth="1"/>
    <col min="10539" max="10539" width="2.7109375" style="1" customWidth="1"/>
    <col min="10540" max="10540" width="11.7109375" style="1" customWidth="1"/>
    <col min="10541" max="10541" width="11.5703125" style="1" customWidth="1"/>
    <col min="10542" max="10542" width="2.28515625" style="1" customWidth="1"/>
    <col min="10543" max="10543" width="41" style="1" customWidth="1"/>
    <col min="10544" max="10544" width="14.28515625" style="1" customWidth="1"/>
    <col min="10545" max="10546" width="11.5703125" style="1" customWidth="1"/>
    <col min="10547" max="10547" width="21.85546875" style="1" customWidth="1"/>
    <col min="10548" max="10739" width="11.42578125" style="1"/>
    <col min="10740" max="10740" width="21.85546875" style="1" customWidth="1"/>
    <col min="10741" max="10741" width="13.85546875" style="1" customWidth="1"/>
    <col min="10742" max="10742" width="38.7109375" style="1" customWidth="1"/>
    <col min="10743" max="10743" width="3" style="1" bestFit="1" customWidth="1"/>
    <col min="10744" max="10744" width="32.28515625" style="1" customWidth="1"/>
    <col min="10745" max="10745" width="46.28515625" style="1" customWidth="1"/>
    <col min="10746" max="10746" width="19" style="1" customWidth="1"/>
    <col min="10747" max="10747" width="0" style="1" hidden="1" customWidth="1"/>
    <col min="10748" max="10748" width="17.7109375" style="1" customWidth="1"/>
    <col min="10749" max="10749" width="0" style="1" hidden="1" customWidth="1"/>
    <col min="10750" max="10750" width="22.28515625" style="1" customWidth="1"/>
    <col min="10751" max="10751" width="5.28515625" style="1" customWidth="1"/>
    <col min="10752" max="10752" width="36.28515625" style="1" customWidth="1"/>
    <col min="10753" max="10753" width="5.7109375" style="1" customWidth="1"/>
    <col min="10754" max="10754" width="0" style="1" hidden="1" customWidth="1"/>
    <col min="10755" max="10755" width="20.7109375" style="1" customWidth="1"/>
    <col min="10756" max="10756" width="4.85546875" style="1" customWidth="1"/>
    <col min="10757" max="10757" width="0" style="1" hidden="1" customWidth="1"/>
    <col min="10758" max="10758" width="24.7109375" style="1" customWidth="1"/>
    <col min="10759" max="10759" width="12.28515625" style="1" customWidth="1"/>
    <col min="10760" max="10760" width="0" style="1" hidden="1" customWidth="1"/>
    <col min="10761" max="10761" width="3.42578125" style="1" customWidth="1"/>
    <col min="10762" max="10762" width="0" style="1" hidden="1" customWidth="1"/>
    <col min="10763" max="10763" width="17.7109375" style="1" customWidth="1"/>
    <col min="10764" max="10764" width="3.42578125" style="1" customWidth="1"/>
    <col min="10765" max="10765" width="0" style="1" hidden="1" customWidth="1"/>
    <col min="10766" max="10766" width="23.7109375" style="1" customWidth="1"/>
    <col min="10767" max="10767" width="10" style="1" customWidth="1"/>
    <col min="10768" max="10768" width="0" style="1" hidden="1" customWidth="1"/>
    <col min="10769" max="10770" width="14.7109375" style="1" customWidth="1"/>
    <col min="10771" max="10771" width="12.85546875" style="1" customWidth="1"/>
    <col min="10772" max="10772" width="3.28515625" style="1" customWidth="1"/>
    <col min="10773" max="10773" width="30.28515625" style="1" customWidth="1"/>
    <col min="10774" max="10774" width="5" style="1" customWidth="1"/>
    <col min="10775" max="10775" width="0" style="1" hidden="1" customWidth="1"/>
    <col min="10776" max="10776" width="14.28515625" style="1" customWidth="1"/>
    <col min="10777" max="10777" width="5.7109375" style="1" customWidth="1"/>
    <col min="10778" max="10778" width="0" style="1" hidden="1" customWidth="1"/>
    <col min="10779" max="10779" width="17.28515625" style="1" customWidth="1"/>
    <col min="10780" max="10780" width="12.7109375" style="1" customWidth="1"/>
    <col min="10781" max="10781" width="0" style="1" hidden="1" customWidth="1"/>
    <col min="10782" max="10782" width="5.28515625" style="1" customWidth="1"/>
    <col min="10783" max="10783" width="0" style="1" hidden="1" customWidth="1"/>
    <col min="10784" max="10784" width="17" style="1" customWidth="1"/>
    <col min="10785" max="10785" width="6.28515625" style="1" customWidth="1"/>
    <col min="10786" max="10786" width="0" style="1" hidden="1" customWidth="1"/>
    <col min="10787" max="10787" width="14.28515625" style="1" customWidth="1"/>
    <col min="10788" max="10788" width="7.5703125" style="1" customWidth="1"/>
    <col min="10789" max="10789" width="0" style="1" hidden="1" customWidth="1"/>
    <col min="10790" max="10791" width="14.28515625" style="1" customWidth="1"/>
    <col min="10792" max="10792" width="20.85546875" style="1" customWidth="1"/>
    <col min="10793" max="10793" width="14.42578125" style="1" customWidth="1"/>
    <col min="10794" max="10794" width="15" style="1" customWidth="1"/>
    <col min="10795" max="10795" width="2.7109375" style="1" customWidth="1"/>
    <col min="10796" max="10796" width="11.7109375" style="1" customWidth="1"/>
    <col min="10797" max="10797" width="11.5703125" style="1" customWidth="1"/>
    <col min="10798" max="10798" width="2.28515625" style="1" customWidth="1"/>
    <col min="10799" max="10799" width="41" style="1" customWidth="1"/>
    <col min="10800" max="10800" width="14.28515625" style="1" customWidth="1"/>
    <col min="10801" max="10802" width="11.5703125" style="1" customWidth="1"/>
    <col min="10803" max="10803" width="21.85546875" style="1" customWidth="1"/>
    <col min="10804" max="10995" width="11.42578125" style="1"/>
    <col min="10996" max="10996" width="21.85546875" style="1" customWidth="1"/>
    <col min="10997" max="10997" width="13.85546875" style="1" customWidth="1"/>
    <col min="10998" max="10998" width="38.7109375" style="1" customWidth="1"/>
    <col min="10999" max="10999" width="3" style="1" bestFit="1" customWidth="1"/>
    <col min="11000" max="11000" width="32.28515625" style="1" customWidth="1"/>
    <col min="11001" max="11001" width="46.28515625" style="1" customWidth="1"/>
    <col min="11002" max="11002" width="19" style="1" customWidth="1"/>
    <col min="11003" max="11003" width="0" style="1" hidden="1" customWidth="1"/>
    <col min="11004" max="11004" width="17.7109375" style="1" customWidth="1"/>
    <col min="11005" max="11005" width="0" style="1" hidden="1" customWidth="1"/>
    <col min="11006" max="11006" width="22.28515625" style="1" customWidth="1"/>
    <col min="11007" max="11007" width="5.28515625" style="1" customWidth="1"/>
    <col min="11008" max="11008" width="36.28515625" style="1" customWidth="1"/>
    <col min="11009" max="11009" width="5.7109375" style="1" customWidth="1"/>
    <col min="11010" max="11010" width="0" style="1" hidden="1" customWidth="1"/>
    <col min="11011" max="11011" width="20.7109375" style="1" customWidth="1"/>
    <col min="11012" max="11012" width="4.85546875" style="1" customWidth="1"/>
    <col min="11013" max="11013" width="0" style="1" hidden="1" customWidth="1"/>
    <col min="11014" max="11014" width="24.7109375" style="1" customWidth="1"/>
    <col min="11015" max="11015" width="12.28515625" style="1" customWidth="1"/>
    <col min="11016" max="11016" width="0" style="1" hidden="1" customWidth="1"/>
    <col min="11017" max="11017" width="3.42578125" style="1" customWidth="1"/>
    <col min="11018" max="11018" width="0" style="1" hidden="1" customWidth="1"/>
    <col min="11019" max="11019" width="17.7109375" style="1" customWidth="1"/>
    <col min="11020" max="11020" width="3.42578125" style="1" customWidth="1"/>
    <col min="11021" max="11021" width="0" style="1" hidden="1" customWidth="1"/>
    <col min="11022" max="11022" width="23.7109375" style="1" customWidth="1"/>
    <col min="11023" max="11023" width="10" style="1" customWidth="1"/>
    <col min="11024" max="11024" width="0" style="1" hidden="1" customWidth="1"/>
    <col min="11025" max="11026" width="14.7109375" style="1" customWidth="1"/>
    <col min="11027" max="11027" width="12.85546875" style="1" customWidth="1"/>
    <col min="11028" max="11028" width="3.28515625" style="1" customWidth="1"/>
    <col min="11029" max="11029" width="30.28515625" style="1" customWidth="1"/>
    <col min="11030" max="11030" width="5" style="1" customWidth="1"/>
    <col min="11031" max="11031" width="0" style="1" hidden="1" customWidth="1"/>
    <col min="11032" max="11032" width="14.28515625" style="1" customWidth="1"/>
    <col min="11033" max="11033" width="5.7109375" style="1" customWidth="1"/>
    <col min="11034" max="11034" width="0" style="1" hidden="1" customWidth="1"/>
    <col min="11035" max="11035" width="17.28515625" style="1" customWidth="1"/>
    <col min="11036" max="11036" width="12.7109375" style="1" customWidth="1"/>
    <col min="11037" max="11037" width="0" style="1" hidden="1" customWidth="1"/>
    <col min="11038" max="11038" width="5.28515625" style="1" customWidth="1"/>
    <col min="11039" max="11039" width="0" style="1" hidden="1" customWidth="1"/>
    <col min="11040" max="11040" width="17" style="1" customWidth="1"/>
    <col min="11041" max="11041" width="6.28515625" style="1" customWidth="1"/>
    <col min="11042" max="11042" width="0" style="1" hidden="1" customWidth="1"/>
    <col min="11043" max="11043" width="14.28515625" style="1" customWidth="1"/>
    <col min="11044" max="11044" width="7.5703125" style="1" customWidth="1"/>
    <col min="11045" max="11045" width="0" style="1" hidden="1" customWidth="1"/>
    <col min="11046" max="11047" width="14.28515625" style="1" customWidth="1"/>
    <col min="11048" max="11048" width="20.85546875" style="1" customWidth="1"/>
    <col min="11049" max="11049" width="14.42578125" style="1" customWidth="1"/>
    <col min="11050" max="11050" width="15" style="1" customWidth="1"/>
    <col min="11051" max="11051" width="2.7109375" style="1" customWidth="1"/>
    <col min="11052" max="11052" width="11.7109375" style="1" customWidth="1"/>
    <col min="11053" max="11053" width="11.5703125" style="1" customWidth="1"/>
    <col min="11054" max="11054" width="2.28515625" style="1" customWidth="1"/>
    <col min="11055" max="11055" width="41" style="1" customWidth="1"/>
    <col min="11056" max="11056" width="14.28515625" style="1" customWidth="1"/>
    <col min="11057" max="11058" width="11.5703125" style="1" customWidth="1"/>
    <col min="11059" max="11059" width="21.85546875" style="1" customWidth="1"/>
    <col min="11060" max="11251" width="11.42578125" style="1"/>
    <col min="11252" max="11252" width="21.85546875" style="1" customWidth="1"/>
    <col min="11253" max="11253" width="13.85546875" style="1" customWidth="1"/>
    <col min="11254" max="11254" width="38.7109375" style="1" customWidth="1"/>
    <col min="11255" max="11255" width="3" style="1" bestFit="1" customWidth="1"/>
    <col min="11256" max="11256" width="32.28515625" style="1" customWidth="1"/>
    <col min="11257" max="11257" width="46.28515625" style="1" customWidth="1"/>
    <col min="11258" max="11258" width="19" style="1" customWidth="1"/>
    <col min="11259" max="11259" width="0" style="1" hidden="1" customWidth="1"/>
    <col min="11260" max="11260" width="17.7109375" style="1" customWidth="1"/>
    <col min="11261" max="11261" width="0" style="1" hidden="1" customWidth="1"/>
    <col min="11262" max="11262" width="22.28515625" style="1" customWidth="1"/>
    <col min="11263" max="11263" width="5.28515625" style="1" customWidth="1"/>
    <col min="11264" max="11264" width="36.28515625" style="1" customWidth="1"/>
    <col min="11265" max="11265" width="5.7109375" style="1" customWidth="1"/>
    <col min="11266" max="11266" width="0" style="1" hidden="1" customWidth="1"/>
    <col min="11267" max="11267" width="20.7109375" style="1" customWidth="1"/>
    <col min="11268" max="11268" width="4.85546875" style="1" customWidth="1"/>
    <col min="11269" max="11269" width="0" style="1" hidden="1" customWidth="1"/>
    <col min="11270" max="11270" width="24.7109375" style="1" customWidth="1"/>
    <col min="11271" max="11271" width="12.28515625" style="1" customWidth="1"/>
    <col min="11272" max="11272" width="0" style="1" hidden="1" customWidth="1"/>
    <col min="11273" max="11273" width="3.42578125" style="1" customWidth="1"/>
    <col min="11274" max="11274" width="0" style="1" hidden="1" customWidth="1"/>
    <col min="11275" max="11275" width="17.7109375" style="1" customWidth="1"/>
    <col min="11276" max="11276" width="3.42578125" style="1" customWidth="1"/>
    <col min="11277" max="11277" width="0" style="1" hidden="1" customWidth="1"/>
    <col min="11278" max="11278" width="23.7109375" style="1" customWidth="1"/>
    <col min="11279" max="11279" width="10" style="1" customWidth="1"/>
    <col min="11280" max="11280" width="0" style="1" hidden="1" customWidth="1"/>
    <col min="11281" max="11282" width="14.7109375" style="1" customWidth="1"/>
    <col min="11283" max="11283" width="12.85546875" style="1" customWidth="1"/>
    <col min="11284" max="11284" width="3.28515625" style="1" customWidth="1"/>
    <col min="11285" max="11285" width="30.28515625" style="1" customWidth="1"/>
    <col min="11286" max="11286" width="5" style="1" customWidth="1"/>
    <col min="11287" max="11287" width="0" style="1" hidden="1" customWidth="1"/>
    <col min="11288" max="11288" width="14.28515625" style="1" customWidth="1"/>
    <col min="11289" max="11289" width="5.7109375" style="1" customWidth="1"/>
    <col min="11290" max="11290" width="0" style="1" hidden="1" customWidth="1"/>
    <col min="11291" max="11291" width="17.28515625" style="1" customWidth="1"/>
    <col min="11292" max="11292" width="12.7109375" style="1" customWidth="1"/>
    <col min="11293" max="11293" width="0" style="1" hidden="1" customWidth="1"/>
    <col min="11294" max="11294" width="5.28515625" style="1" customWidth="1"/>
    <col min="11295" max="11295" width="0" style="1" hidden="1" customWidth="1"/>
    <col min="11296" max="11296" width="17" style="1" customWidth="1"/>
    <col min="11297" max="11297" width="6.28515625" style="1" customWidth="1"/>
    <col min="11298" max="11298" width="0" style="1" hidden="1" customWidth="1"/>
    <col min="11299" max="11299" width="14.28515625" style="1" customWidth="1"/>
    <col min="11300" max="11300" width="7.5703125" style="1" customWidth="1"/>
    <col min="11301" max="11301" width="0" style="1" hidden="1" customWidth="1"/>
    <col min="11302" max="11303" width="14.28515625" style="1" customWidth="1"/>
    <col min="11304" max="11304" width="20.85546875" style="1" customWidth="1"/>
    <col min="11305" max="11305" width="14.42578125" style="1" customWidth="1"/>
    <col min="11306" max="11306" width="15" style="1" customWidth="1"/>
    <col min="11307" max="11307" width="2.7109375" style="1" customWidth="1"/>
    <col min="11308" max="11308" width="11.7109375" style="1" customWidth="1"/>
    <col min="11309" max="11309" width="11.5703125" style="1" customWidth="1"/>
    <col min="11310" max="11310" width="2.28515625" style="1" customWidth="1"/>
    <col min="11311" max="11311" width="41" style="1" customWidth="1"/>
    <col min="11312" max="11312" width="14.28515625" style="1" customWidth="1"/>
    <col min="11313" max="11314" width="11.5703125" style="1" customWidth="1"/>
    <col min="11315" max="11315" width="21.85546875" style="1" customWidth="1"/>
    <col min="11316" max="11507" width="11.42578125" style="1"/>
    <col min="11508" max="11508" width="21.85546875" style="1" customWidth="1"/>
    <col min="11509" max="11509" width="13.85546875" style="1" customWidth="1"/>
    <col min="11510" max="11510" width="38.7109375" style="1" customWidth="1"/>
    <col min="11511" max="11511" width="3" style="1" bestFit="1" customWidth="1"/>
    <col min="11512" max="11512" width="32.28515625" style="1" customWidth="1"/>
    <col min="11513" max="11513" width="46.28515625" style="1" customWidth="1"/>
    <col min="11514" max="11514" width="19" style="1" customWidth="1"/>
    <col min="11515" max="11515" width="0" style="1" hidden="1" customWidth="1"/>
    <col min="11516" max="11516" width="17.7109375" style="1" customWidth="1"/>
    <col min="11517" max="11517" width="0" style="1" hidden="1" customWidth="1"/>
    <col min="11518" max="11518" width="22.28515625" style="1" customWidth="1"/>
    <col min="11519" max="11519" width="5.28515625" style="1" customWidth="1"/>
    <col min="11520" max="11520" width="36.28515625" style="1" customWidth="1"/>
    <col min="11521" max="11521" width="5.7109375" style="1" customWidth="1"/>
    <col min="11522" max="11522" width="0" style="1" hidden="1" customWidth="1"/>
    <col min="11523" max="11523" width="20.7109375" style="1" customWidth="1"/>
    <col min="11524" max="11524" width="4.85546875" style="1" customWidth="1"/>
    <col min="11525" max="11525" width="0" style="1" hidden="1" customWidth="1"/>
    <col min="11526" max="11526" width="24.7109375" style="1" customWidth="1"/>
    <col min="11527" max="11527" width="12.28515625" style="1" customWidth="1"/>
    <col min="11528" max="11528" width="0" style="1" hidden="1" customWidth="1"/>
    <col min="11529" max="11529" width="3.42578125" style="1" customWidth="1"/>
    <col min="11530" max="11530" width="0" style="1" hidden="1" customWidth="1"/>
    <col min="11531" max="11531" width="17.7109375" style="1" customWidth="1"/>
    <col min="11532" max="11532" width="3.42578125" style="1" customWidth="1"/>
    <col min="11533" max="11533" width="0" style="1" hidden="1" customWidth="1"/>
    <col min="11534" max="11534" width="23.7109375" style="1" customWidth="1"/>
    <col min="11535" max="11535" width="10" style="1" customWidth="1"/>
    <col min="11536" max="11536" width="0" style="1" hidden="1" customWidth="1"/>
    <col min="11537" max="11538" width="14.7109375" style="1" customWidth="1"/>
    <col min="11539" max="11539" width="12.85546875" style="1" customWidth="1"/>
    <col min="11540" max="11540" width="3.28515625" style="1" customWidth="1"/>
    <col min="11541" max="11541" width="30.28515625" style="1" customWidth="1"/>
    <col min="11542" max="11542" width="5" style="1" customWidth="1"/>
    <col min="11543" max="11543" width="0" style="1" hidden="1" customWidth="1"/>
    <col min="11544" max="11544" width="14.28515625" style="1" customWidth="1"/>
    <col min="11545" max="11545" width="5.7109375" style="1" customWidth="1"/>
    <col min="11546" max="11546" width="0" style="1" hidden="1" customWidth="1"/>
    <col min="11547" max="11547" width="17.28515625" style="1" customWidth="1"/>
    <col min="11548" max="11548" width="12.7109375" style="1" customWidth="1"/>
    <col min="11549" max="11549" width="0" style="1" hidden="1" customWidth="1"/>
    <col min="11550" max="11550" width="5.28515625" style="1" customWidth="1"/>
    <col min="11551" max="11551" width="0" style="1" hidden="1" customWidth="1"/>
    <col min="11552" max="11552" width="17" style="1" customWidth="1"/>
    <col min="11553" max="11553" width="6.28515625" style="1" customWidth="1"/>
    <col min="11554" max="11554" width="0" style="1" hidden="1" customWidth="1"/>
    <col min="11555" max="11555" width="14.28515625" style="1" customWidth="1"/>
    <col min="11556" max="11556" width="7.5703125" style="1" customWidth="1"/>
    <col min="11557" max="11557" width="0" style="1" hidden="1" customWidth="1"/>
    <col min="11558" max="11559" width="14.28515625" style="1" customWidth="1"/>
    <col min="11560" max="11560" width="20.85546875" style="1" customWidth="1"/>
    <col min="11561" max="11561" width="14.42578125" style="1" customWidth="1"/>
    <col min="11562" max="11562" width="15" style="1" customWidth="1"/>
    <col min="11563" max="11563" width="2.7109375" style="1" customWidth="1"/>
    <col min="11564" max="11564" width="11.7109375" style="1" customWidth="1"/>
    <col min="11565" max="11565" width="11.5703125" style="1" customWidth="1"/>
    <col min="11566" max="11566" width="2.28515625" style="1" customWidth="1"/>
    <col min="11567" max="11567" width="41" style="1" customWidth="1"/>
    <col min="11568" max="11568" width="14.28515625" style="1" customWidth="1"/>
    <col min="11569" max="11570" width="11.5703125" style="1" customWidth="1"/>
    <col min="11571" max="11571" width="21.85546875" style="1" customWidth="1"/>
    <col min="11572" max="11763" width="11.42578125" style="1"/>
    <col min="11764" max="11764" width="21.85546875" style="1" customWidth="1"/>
    <col min="11765" max="11765" width="13.85546875" style="1" customWidth="1"/>
    <col min="11766" max="11766" width="38.7109375" style="1" customWidth="1"/>
    <col min="11767" max="11767" width="3" style="1" bestFit="1" customWidth="1"/>
    <col min="11768" max="11768" width="32.28515625" style="1" customWidth="1"/>
    <col min="11769" max="11769" width="46.28515625" style="1" customWidth="1"/>
    <col min="11770" max="11770" width="19" style="1" customWidth="1"/>
    <col min="11771" max="11771" width="0" style="1" hidden="1" customWidth="1"/>
    <col min="11772" max="11772" width="17.7109375" style="1" customWidth="1"/>
    <col min="11773" max="11773" width="0" style="1" hidden="1" customWidth="1"/>
    <col min="11774" max="11774" width="22.28515625" style="1" customWidth="1"/>
    <col min="11775" max="11775" width="5.28515625" style="1" customWidth="1"/>
    <col min="11776" max="11776" width="36.28515625" style="1" customWidth="1"/>
    <col min="11777" max="11777" width="5.7109375" style="1" customWidth="1"/>
    <col min="11778" max="11778" width="0" style="1" hidden="1" customWidth="1"/>
    <col min="11779" max="11779" width="20.7109375" style="1" customWidth="1"/>
    <col min="11780" max="11780" width="4.85546875" style="1" customWidth="1"/>
    <col min="11781" max="11781" width="0" style="1" hidden="1" customWidth="1"/>
    <col min="11782" max="11782" width="24.7109375" style="1" customWidth="1"/>
    <col min="11783" max="11783" width="12.28515625" style="1" customWidth="1"/>
    <col min="11784" max="11784" width="0" style="1" hidden="1" customWidth="1"/>
    <col min="11785" max="11785" width="3.42578125" style="1" customWidth="1"/>
    <col min="11786" max="11786" width="0" style="1" hidden="1" customWidth="1"/>
    <col min="11787" max="11787" width="17.7109375" style="1" customWidth="1"/>
    <col min="11788" max="11788" width="3.42578125" style="1" customWidth="1"/>
    <col min="11789" max="11789" width="0" style="1" hidden="1" customWidth="1"/>
    <col min="11790" max="11790" width="23.7109375" style="1" customWidth="1"/>
    <col min="11791" max="11791" width="10" style="1" customWidth="1"/>
    <col min="11792" max="11792" width="0" style="1" hidden="1" customWidth="1"/>
    <col min="11793" max="11794" width="14.7109375" style="1" customWidth="1"/>
    <col min="11795" max="11795" width="12.85546875" style="1" customWidth="1"/>
    <col min="11796" max="11796" width="3.28515625" style="1" customWidth="1"/>
    <col min="11797" max="11797" width="30.28515625" style="1" customWidth="1"/>
    <col min="11798" max="11798" width="5" style="1" customWidth="1"/>
    <col min="11799" max="11799" width="0" style="1" hidden="1" customWidth="1"/>
    <col min="11800" max="11800" width="14.28515625" style="1" customWidth="1"/>
    <col min="11801" max="11801" width="5.7109375" style="1" customWidth="1"/>
    <col min="11802" max="11802" width="0" style="1" hidden="1" customWidth="1"/>
    <col min="11803" max="11803" width="17.28515625" style="1" customWidth="1"/>
    <col min="11804" max="11804" width="12.7109375" style="1" customWidth="1"/>
    <col min="11805" max="11805" width="0" style="1" hidden="1" customWidth="1"/>
    <col min="11806" max="11806" width="5.28515625" style="1" customWidth="1"/>
    <col min="11807" max="11807" width="0" style="1" hidden="1" customWidth="1"/>
    <col min="11808" max="11808" width="17" style="1" customWidth="1"/>
    <col min="11809" max="11809" width="6.28515625" style="1" customWidth="1"/>
    <col min="11810" max="11810" width="0" style="1" hidden="1" customWidth="1"/>
    <col min="11811" max="11811" width="14.28515625" style="1" customWidth="1"/>
    <col min="11812" max="11812" width="7.5703125" style="1" customWidth="1"/>
    <col min="11813" max="11813" width="0" style="1" hidden="1" customWidth="1"/>
    <col min="11814" max="11815" width="14.28515625" style="1" customWidth="1"/>
    <col min="11816" max="11816" width="20.85546875" style="1" customWidth="1"/>
    <col min="11817" max="11817" width="14.42578125" style="1" customWidth="1"/>
    <col min="11818" max="11818" width="15" style="1" customWidth="1"/>
    <col min="11819" max="11819" width="2.7109375" style="1" customWidth="1"/>
    <col min="11820" max="11820" width="11.7109375" style="1" customWidth="1"/>
    <col min="11821" max="11821" width="11.5703125" style="1" customWidth="1"/>
    <col min="11822" max="11822" width="2.28515625" style="1" customWidth="1"/>
    <col min="11823" max="11823" width="41" style="1" customWidth="1"/>
    <col min="11824" max="11824" width="14.28515625" style="1" customWidth="1"/>
    <col min="11825" max="11826" width="11.5703125" style="1" customWidth="1"/>
    <col min="11827" max="11827" width="21.85546875" style="1" customWidth="1"/>
    <col min="11828" max="12019" width="11.42578125" style="1"/>
    <col min="12020" max="12020" width="21.85546875" style="1" customWidth="1"/>
    <col min="12021" max="12021" width="13.85546875" style="1" customWidth="1"/>
    <col min="12022" max="12022" width="38.7109375" style="1" customWidth="1"/>
    <col min="12023" max="12023" width="3" style="1" bestFit="1" customWidth="1"/>
    <col min="12024" max="12024" width="32.28515625" style="1" customWidth="1"/>
    <col min="12025" max="12025" width="46.28515625" style="1" customWidth="1"/>
    <col min="12026" max="12026" width="19" style="1" customWidth="1"/>
    <col min="12027" max="12027" width="0" style="1" hidden="1" customWidth="1"/>
    <col min="12028" max="12028" width="17.7109375" style="1" customWidth="1"/>
    <col min="12029" max="12029" width="0" style="1" hidden="1" customWidth="1"/>
    <col min="12030" max="12030" width="22.28515625" style="1" customWidth="1"/>
    <col min="12031" max="12031" width="5.28515625" style="1" customWidth="1"/>
    <col min="12032" max="12032" width="36.28515625" style="1" customWidth="1"/>
    <col min="12033" max="12033" width="5.7109375" style="1" customWidth="1"/>
    <col min="12034" max="12034" width="0" style="1" hidden="1" customWidth="1"/>
    <col min="12035" max="12035" width="20.7109375" style="1" customWidth="1"/>
    <col min="12036" max="12036" width="4.85546875" style="1" customWidth="1"/>
    <col min="12037" max="12037" width="0" style="1" hidden="1" customWidth="1"/>
    <col min="12038" max="12038" width="24.7109375" style="1" customWidth="1"/>
    <col min="12039" max="12039" width="12.28515625" style="1" customWidth="1"/>
    <col min="12040" max="12040" width="0" style="1" hidden="1" customWidth="1"/>
    <col min="12041" max="12041" width="3.42578125" style="1" customWidth="1"/>
    <col min="12042" max="12042" width="0" style="1" hidden="1" customWidth="1"/>
    <col min="12043" max="12043" width="17.7109375" style="1" customWidth="1"/>
    <col min="12044" max="12044" width="3.42578125" style="1" customWidth="1"/>
    <col min="12045" max="12045" width="0" style="1" hidden="1" customWidth="1"/>
    <col min="12046" max="12046" width="23.7109375" style="1" customWidth="1"/>
    <col min="12047" max="12047" width="10" style="1" customWidth="1"/>
    <col min="12048" max="12048" width="0" style="1" hidden="1" customWidth="1"/>
    <col min="12049" max="12050" width="14.7109375" style="1" customWidth="1"/>
    <col min="12051" max="12051" width="12.85546875" style="1" customWidth="1"/>
    <col min="12052" max="12052" width="3.28515625" style="1" customWidth="1"/>
    <col min="12053" max="12053" width="30.28515625" style="1" customWidth="1"/>
    <col min="12054" max="12054" width="5" style="1" customWidth="1"/>
    <col min="12055" max="12055" width="0" style="1" hidden="1" customWidth="1"/>
    <col min="12056" max="12056" width="14.28515625" style="1" customWidth="1"/>
    <col min="12057" max="12057" width="5.7109375" style="1" customWidth="1"/>
    <col min="12058" max="12058" width="0" style="1" hidden="1" customWidth="1"/>
    <col min="12059" max="12059" width="17.28515625" style="1" customWidth="1"/>
    <col min="12060" max="12060" width="12.7109375" style="1" customWidth="1"/>
    <col min="12061" max="12061" width="0" style="1" hidden="1" customWidth="1"/>
    <col min="12062" max="12062" width="5.28515625" style="1" customWidth="1"/>
    <col min="12063" max="12063" width="0" style="1" hidden="1" customWidth="1"/>
    <col min="12064" max="12064" width="17" style="1" customWidth="1"/>
    <col min="12065" max="12065" width="6.28515625" style="1" customWidth="1"/>
    <col min="12066" max="12066" width="0" style="1" hidden="1" customWidth="1"/>
    <col min="12067" max="12067" width="14.28515625" style="1" customWidth="1"/>
    <col min="12068" max="12068" width="7.5703125" style="1" customWidth="1"/>
    <col min="12069" max="12069" width="0" style="1" hidden="1" customWidth="1"/>
    <col min="12070" max="12071" width="14.28515625" style="1" customWidth="1"/>
    <col min="12072" max="12072" width="20.85546875" style="1" customWidth="1"/>
    <col min="12073" max="12073" width="14.42578125" style="1" customWidth="1"/>
    <col min="12074" max="12074" width="15" style="1" customWidth="1"/>
    <col min="12075" max="12075" width="2.7109375" style="1" customWidth="1"/>
    <col min="12076" max="12076" width="11.7109375" style="1" customWidth="1"/>
    <col min="12077" max="12077" width="11.5703125" style="1" customWidth="1"/>
    <col min="12078" max="12078" width="2.28515625" style="1" customWidth="1"/>
    <col min="12079" max="12079" width="41" style="1" customWidth="1"/>
    <col min="12080" max="12080" width="14.28515625" style="1" customWidth="1"/>
    <col min="12081" max="12082" width="11.5703125" style="1" customWidth="1"/>
    <col min="12083" max="12083" width="21.85546875" style="1" customWidth="1"/>
    <col min="12084" max="12275" width="11.42578125" style="1"/>
    <col min="12276" max="12276" width="21.85546875" style="1" customWidth="1"/>
    <col min="12277" max="12277" width="13.85546875" style="1" customWidth="1"/>
    <col min="12278" max="12278" width="38.7109375" style="1" customWidth="1"/>
    <col min="12279" max="12279" width="3" style="1" bestFit="1" customWidth="1"/>
    <col min="12280" max="12280" width="32.28515625" style="1" customWidth="1"/>
    <col min="12281" max="12281" width="46.28515625" style="1" customWidth="1"/>
    <col min="12282" max="12282" width="19" style="1" customWidth="1"/>
    <col min="12283" max="12283" width="0" style="1" hidden="1" customWidth="1"/>
    <col min="12284" max="12284" width="17.7109375" style="1" customWidth="1"/>
    <col min="12285" max="12285" width="0" style="1" hidden="1" customWidth="1"/>
    <col min="12286" max="12286" width="22.28515625" style="1" customWidth="1"/>
    <col min="12287" max="12287" width="5.28515625" style="1" customWidth="1"/>
    <col min="12288" max="12288" width="36.28515625" style="1" customWidth="1"/>
    <col min="12289" max="12289" width="5.7109375" style="1" customWidth="1"/>
    <col min="12290" max="12290" width="0" style="1" hidden="1" customWidth="1"/>
    <col min="12291" max="12291" width="20.7109375" style="1" customWidth="1"/>
    <col min="12292" max="12292" width="4.85546875" style="1" customWidth="1"/>
    <col min="12293" max="12293" width="0" style="1" hidden="1" customWidth="1"/>
    <col min="12294" max="12294" width="24.7109375" style="1" customWidth="1"/>
    <col min="12295" max="12295" width="12.28515625" style="1" customWidth="1"/>
    <col min="12296" max="12296" width="0" style="1" hidden="1" customWidth="1"/>
    <col min="12297" max="12297" width="3.42578125" style="1" customWidth="1"/>
    <col min="12298" max="12298" width="0" style="1" hidden="1" customWidth="1"/>
    <col min="12299" max="12299" width="17.7109375" style="1" customWidth="1"/>
    <col min="12300" max="12300" width="3.42578125" style="1" customWidth="1"/>
    <col min="12301" max="12301" width="0" style="1" hidden="1" customWidth="1"/>
    <col min="12302" max="12302" width="23.7109375" style="1" customWidth="1"/>
    <col min="12303" max="12303" width="10" style="1" customWidth="1"/>
    <col min="12304" max="12304" width="0" style="1" hidden="1" customWidth="1"/>
    <col min="12305" max="12306" width="14.7109375" style="1" customWidth="1"/>
    <col min="12307" max="12307" width="12.85546875" style="1" customWidth="1"/>
    <col min="12308" max="12308" width="3.28515625" style="1" customWidth="1"/>
    <col min="12309" max="12309" width="30.28515625" style="1" customWidth="1"/>
    <col min="12310" max="12310" width="5" style="1" customWidth="1"/>
    <col min="12311" max="12311" width="0" style="1" hidden="1" customWidth="1"/>
    <col min="12312" max="12312" width="14.28515625" style="1" customWidth="1"/>
    <col min="12313" max="12313" width="5.7109375" style="1" customWidth="1"/>
    <col min="12314" max="12314" width="0" style="1" hidden="1" customWidth="1"/>
    <col min="12315" max="12315" width="17.28515625" style="1" customWidth="1"/>
    <col min="12316" max="12316" width="12.7109375" style="1" customWidth="1"/>
    <col min="12317" max="12317" width="0" style="1" hidden="1" customWidth="1"/>
    <col min="12318" max="12318" width="5.28515625" style="1" customWidth="1"/>
    <col min="12319" max="12319" width="0" style="1" hidden="1" customWidth="1"/>
    <col min="12320" max="12320" width="17" style="1" customWidth="1"/>
    <col min="12321" max="12321" width="6.28515625" style="1" customWidth="1"/>
    <col min="12322" max="12322" width="0" style="1" hidden="1" customWidth="1"/>
    <col min="12323" max="12323" width="14.28515625" style="1" customWidth="1"/>
    <col min="12324" max="12324" width="7.5703125" style="1" customWidth="1"/>
    <col min="12325" max="12325" width="0" style="1" hidden="1" customWidth="1"/>
    <col min="12326" max="12327" width="14.28515625" style="1" customWidth="1"/>
    <col min="12328" max="12328" width="20.85546875" style="1" customWidth="1"/>
    <col min="12329" max="12329" width="14.42578125" style="1" customWidth="1"/>
    <col min="12330" max="12330" width="15" style="1" customWidth="1"/>
    <col min="12331" max="12331" width="2.7109375" style="1" customWidth="1"/>
    <col min="12332" max="12332" width="11.7109375" style="1" customWidth="1"/>
    <col min="12333" max="12333" width="11.5703125" style="1" customWidth="1"/>
    <col min="12334" max="12334" width="2.28515625" style="1" customWidth="1"/>
    <col min="12335" max="12335" width="41" style="1" customWidth="1"/>
    <col min="12336" max="12336" width="14.28515625" style="1" customWidth="1"/>
    <col min="12337" max="12338" width="11.5703125" style="1" customWidth="1"/>
    <col min="12339" max="12339" width="21.85546875" style="1" customWidth="1"/>
    <col min="12340" max="12531" width="11.42578125" style="1"/>
    <col min="12532" max="12532" width="21.85546875" style="1" customWidth="1"/>
    <col min="12533" max="12533" width="13.85546875" style="1" customWidth="1"/>
    <col min="12534" max="12534" width="38.7109375" style="1" customWidth="1"/>
    <col min="12535" max="12535" width="3" style="1" bestFit="1" customWidth="1"/>
    <col min="12536" max="12536" width="32.28515625" style="1" customWidth="1"/>
    <col min="12537" max="12537" width="46.28515625" style="1" customWidth="1"/>
    <col min="12538" max="12538" width="19" style="1" customWidth="1"/>
    <col min="12539" max="12539" width="0" style="1" hidden="1" customWidth="1"/>
    <col min="12540" max="12540" width="17.7109375" style="1" customWidth="1"/>
    <col min="12541" max="12541" width="0" style="1" hidden="1" customWidth="1"/>
    <col min="12542" max="12542" width="22.28515625" style="1" customWidth="1"/>
    <col min="12543" max="12543" width="5.28515625" style="1" customWidth="1"/>
    <col min="12544" max="12544" width="36.28515625" style="1" customWidth="1"/>
    <col min="12545" max="12545" width="5.7109375" style="1" customWidth="1"/>
    <col min="12546" max="12546" width="0" style="1" hidden="1" customWidth="1"/>
    <col min="12547" max="12547" width="20.7109375" style="1" customWidth="1"/>
    <col min="12548" max="12548" width="4.85546875" style="1" customWidth="1"/>
    <col min="12549" max="12549" width="0" style="1" hidden="1" customWidth="1"/>
    <col min="12550" max="12550" width="24.7109375" style="1" customWidth="1"/>
    <col min="12551" max="12551" width="12.28515625" style="1" customWidth="1"/>
    <col min="12552" max="12552" width="0" style="1" hidden="1" customWidth="1"/>
    <col min="12553" max="12553" width="3.42578125" style="1" customWidth="1"/>
    <col min="12554" max="12554" width="0" style="1" hidden="1" customWidth="1"/>
    <col min="12555" max="12555" width="17.7109375" style="1" customWidth="1"/>
    <col min="12556" max="12556" width="3.42578125" style="1" customWidth="1"/>
    <col min="12557" max="12557" width="0" style="1" hidden="1" customWidth="1"/>
    <col min="12558" max="12558" width="23.7109375" style="1" customWidth="1"/>
    <col min="12559" max="12559" width="10" style="1" customWidth="1"/>
    <col min="12560" max="12560" width="0" style="1" hidden="1" customWidth="1"/>
    <col min="12561" max="12562" width="14.7109375" style="1" customWidth="1"/>
    <col min="12563" max="12563" width="12.85546875" style="1" customWidth="1"/>
    <col min="12564" max="12564" width="3.28515625" style="1" customWidth="1"/>
    <col min="12565" max="12565" width="30.28515625" style="1" customWidth="1"/>
    <col min="12566" max="12566" width="5" style="1" customWidth="1"/>
    <col min="12567" max="12567" width="0" style="1" hidden="1" customWidth="1"/>
    <col min="12568" max="12568" width="14.28515625" style="1" customWidth="1"/>
    <col min="12569" max="12569" width="5.7109375" style="1" customWidth="1"/>
    <col min="12570" max="12570" width="0" style="1" hidden="1" customWidth="1"/>
    <col min="12571" max="12571" width="17.28515625" style="1" customWidth="1"/>
    <col min="12572" max="12572" width="12.7109375" style="1" customWidth="1"/>
    <col min="12573" max="12573" width="0" style="1" hidden="1" customWidth="1"/>
    <col min="12574" max="12574" width="5.28515625" style="1" customWidth="1"/>
    <col min="12575" max="12575" width="0" style="1" hidden="1" customWidth="1"/>
    <col min="12576" max="12576" width="17" style="1" customWidth="1"/>
    <col min="12577" max="12577" width="6.28515625" style="1" customWidth="1"/>
    <col min="12578" max="12578" width="0" style="1" hidden="1" customWidth="1"/>
    <col min="12579" max="12579" width="14.28515625" style="1" customWidth="1"/>
    <col min="12580" max="12580" width="7.5703125" style="1" customWidth="1"/>
    <col min="12581" max="12581" width="0" style="1" hidden="1" customWidth="1"/>
    <col min="12582" max="12583" width="14.28515625" style="1" customWidth="1"/>
    <col min="12584" max="12584" width="20.85546875" style="1" customWidth="1"/>
    <col min="12585" max="12585" width="14.42578125" style="1" customWidth="1"/>
    <col min="12586" max="12586" width="15" style="1" customWidth="1"/>
    <col min="12587" max="12587" width="2.7109375" style="1" customWidth="1"/>
    <col min="12588" max="12588" width="11.7109375" style="1" customWidth="1"/>
    <col min="12589" max="12589" width="11.5703125" style="1" customWidth="1"/>
    <col min="12590" max="12590" width="2.28515625" style="1" customWidth="1"/>
    <col min="12591" max="12591" width="41" style="1" customWidth="1"/>
    <col min="12592" max="12592" width="14.28515625" style="1" customWidth="1"/>
    <col min="12593" max="12594" width="11.5703125" style="1" customWidth="1"/>
    <col min="12595" max="12595" width="21.85546875" style="1" customWidth="1"/>
    <col min="12596" max="12787" width="11.42578125" style="1"/>
    <col min="12788" max="12788" width="21.85546875" style="1" customWidth="1"/>
    <col min="12789" max="12789" width="13.85546875" style="1" customWidth="1"/>
    <col min="12790" max="12790" width="38.7109375" style="1" customWidth="1"/>
    <col min="12791" max="12791" width="3" style="1" bestFit="1" customWidth="1"/>
    <col min="12792" max="12792" width="32.28515625" style="1" customWidth="1"/>
    <col min="12793" max="12793" width="46.28515625" style="1" customWidth="1"/>
    <col min="12794" max="12794" width="19" style="1" customWidth="1"/>
    <col min="12795" max="12795" width="0" style="1" hidden="1" customWidth="1"/>
    <col min="12796" max="12796" width="17.7109375" style="1" customWidth="1"/>
    <col min="12797" max="12797" width="0" style="1" hidden="1" customWidth="1"/>
    <col min="12798" max="12798" width="22.28515625" style="1" customWidth="1"/>
    <col min="12799" max="12799" width="5.28515625" style="1" customWidth="1"/>
    <col min="12800" max="12800" width="36.28515625" style="1" customWidth="1"/>
    <col min="12801" max="12801" width="5.7109375" style="1" customWidth="1"/>
    <col min="12802" max="12802" width="0" style="1" hidden="1" customWidth="1"/>
    <col min="12803" max="12803" width="20.7109375" style="1" customWidth="1"/>
    <col min="12804" max="12804" width="4.85546875" style="1" customWidth="1"/>
    <col min="12805" max="12805" width="0" style="1" hidden="1" customWidth="1"/>
    <col min="12806" max="12806" width="24.7109375" style="1" customWidth="1"/>
    <col min="12807" max="12807" width="12.28515625" style="1" customWidth="1"/>
    <col min="12808" max="12808" width="0" style="1" hidden="1" customWidth="1"/>
    <col min="12809" max="12809" width="3.42578125" style="1" customWidth="1"/>
    <col min="12810" max="12810" width="0" style="1" hidden="1" customWidth="1"/>
    <col min="12811" max="12811" width="17.7109375" style="1" customWidth="1"/>
    <col min="12812" max="12812" width="3.42578125" style="1" customWidth="1"/>
    <col min="12813" max="12813" width="0" style="1" hidden="1" customWidth="1"/>
    <col min="12814" max="12814" width="23.7109375" style="1" customWidth="1"/>
    <col min="12815" max="12815" width="10" style="1" customWidth="1"/>
    <col min="12816" max="12816" width="0" style="1" hidden="1" customWidth="1"/>
    <col min="12817" max="12818" width="14.7109375" style="1" customWidth="1"/>
    <col min="12819" max="12819" width="12.85546875" style="1" customWidth="1"/>
    <col min="12820" max="12820" width="3.28515625" style="1" customWidth="1"/>
    <col min="12821" max="12821" width="30.28515625" style="1" customWidth="1"/>
    <col min="12822" max="12822" width="5" style="1" customWidth="1"/>
    <col min="12823" max="12823" width="0" style="1" hidden="1" customWidth="1"/>
    <col min="12824" max="12824" width="14.28515625" style="1" customWidth="1"/>
    <col min="12825" max="12825" width="5.7109375" style="1" customWidth="1"/>
    <col min="12826" max="12826" width="0" style="1" hidden="1" customWidth="1"/>
    <col min="12827" max="12827" width="17.28515625" style="1" customWidth="1"/>
    <col min="12828" max="12828" width="12.7109375" style="1" customWidth="1"/>
    <col min="12829" max="12829" width="0" style="1" hidden="1" customWidth="1"/>
    <col min="12830" max="12830" width="5.28515625" style="1" customWidth="1"/>
    <col min="12831" max="12831" width="0" style="1" hidden="1" customWidth="1"/>
    <col min="12832" max="12832" width="17" style="1" customWidth="1"/>
    <col min="12833" max="12833" width="6.28515625" style="1" customWidth="1"/>
    <col min="12834" max="12834" width="0" style="1" hidden="1" customWidth="1"/>
    <col min="12835" max="12835" width="14.28515625" style="1" customWidth="1"/>
    <col min="12836" max="12836" width="7.5703125" style="1" customWidth="1"/>
    <col min="12837" max="12837" width="0" style="1" hidden="1" customWidth="1"/>
    <col min="12838" max="12839" width="14.28515625" style="1" customWidth="1"/>
    <col min="12840" max="12840" width="20.85546875" style="1" customWidth="1"/>
    <col min="12841" max="12841" width="14.42578125" style="1" customWidth="1"/>
    <col min="12842" max="12842" width="15" style="1" customWidth="1"/>
    <col min="12843" max="12843" width="2.7109375" style="1" customWidth="1"/>
    <col min="12844" max="12844" width="11.7109375" style="1" customWidth="1"/>
    <col min="12845" max="12845" width="11.5703125" style="1" customWidth="1"/>
    <col min="12846" max="12846" width="2.28515625" style="1" customWidth="1"/>
    <col min="12847" max="12847" width="41" style="1" customWidth="1"/>
    <col min="12848" max="12848" width="14.28515625" style="1" customWidth="1"/>
    <col min="12849" max="12850" width="11.5703125" style="1" customWidth="1"/>
    <col min="12851" max="12851" width="21.85546875" style="1" customWidth="1"/>
    <col min="12852" max="13043" width="11.42578125" style="1"/>
    <col min="13044" max="13044" width="21.85546875" style="1" customWidth="1"/>
    <col min="13045" max="13045" width="13.85546875" style="1" customWidth="1"/>
    <col min="13046" max="13046" width="38.7109375" style="1" customWidth="1"/>
    <col min="13047" max="13047" width="3" style="1" bestFit="1" customWidth="1"/>
    <col min="13048" max="13048" width="32.28515625" style="1" customWidth="1"/>
    <col min="13049" max="13049" width="46.28515625" style="1" customWidth="1"/>
    <col min="13050" max="13050" width="19" style="1" customWidth="1"/>
    <col min="13051" max="13051" width="0" style="1" hidden="1" customWidth="1"/>
    <col min="13052" max="13052" width="17.7109375" style="1" customWidth="1"/>
    <col min="13053" max="13053" width="0" style="1" hidden="1" customWidth="1"/>
    <col min="13054" max="13054" width="22.28515625" style="1" customWidth="1"/>
    <col min="13055" max="13055" width="5.28515625" style="1" customWidth="1"/>
    <col min="13056" max="13056" width="36.28515625" style="1" customWidth="1"/>
    <col min="13057" max="13057" width="5.7109375" style="1" customWidth="1"/>
    <col min="13058" max="13058" width="0" style="1" hidden="1" customWidth="1"/>
    <col min="13059" max="13059" width="20.7109375" style="1" customWidth="1"/>
    <col min="13060" max="13060" width="4.85546875" style="1" customWidth="1"/>
    <col min="13061" max="13061" width="0" style="1" hidden="1" customWidth="1"/>
    <col min="13062" max="13062" width="24.7109375" style="1" customWidth="1"/>
    <col min="13063" max="13063" width="12.28515625" style="1" customWidth="1"/>
    <col min="13064" max="13064" width="0" style="1" hidden="1" customWidth="1"/>
    <col min="13065" max="13065" width="3.42578125" style="1" customWidth="1"/>
    <col min="13066" max="13066" width="0" style="1" hidden="1" customWidth="1"/>
    <col min="13067" max="13067" width="17.7109375" style="1" customWidth="1"/>
    <col min="13068" max="13068" width="3.42578125" style="1" customWidth="1"/>
    <col min="13069" max="13069" width="0" style="1" hidden="1" customWidth="1"/>
    <col min="13070" max="13070" width="23.7109375" style="1" customWidth="1"/>
    <col min="13071" max="13071" width="10" style="1" customWidth="1"/>
    <col min="13072" max="13072" width="0" style="1" hidden="1" customWidth="1"/>
    <col min="13073" max="13074" width="14.7109375" style="1" customWidth="1"/>
    <col min="13075" max="13075" width="12.85546875" style="1" customWidth="1"/>
    <col min="13076" max="13076" width="3.28515625" style="1" customWidth="1"/>
    <col min="13077" max="13077" width="30.28515625" style="1" customWidth="1"/>
    <col min="13078" max="13078" width="5" style="1" customWidth="1"/>
    <col min="13079" max="13079" width="0" style="1" hidden="1" customWidth="1"/>
    <col min="13080" max="13080" width="14.28515625" style="1" customWidth="1"/>
    <col min="13081" max="13081" width="5.7109375" style="1" customWidth="1"/>
    <col min="13082" max="13082" width="0" style="1" hidden="1" customWidth="1"/>
    <col min="13083" max="13083" width="17.28515625" style="1" customWidth="1"/>
    <col min="13084" max="13084" width="12.7109375" style="1" customWidth="1"/>
    <col min="13085" max="13085" width="0" style="1" hidden="1" customWidth="1"/>
    <col min="13086" max="13086" width="5.28515625" style="1" customWidth="1"/>
    <col min="13087" max="13087" width="0" style="1" hidden="1" customWidth="1"/>
    <col min="13088" max="13088" width="17" style="1" customWidth="1"/>
    <col min="13089" max="13089" width="6.28515625" style="1" customWidth="1"/>
    <col min="13090" max="13090" width="0" style="1" hidden="1" customWidth="1"/>
    <col min="13091" max="13091" width="14.28515625" style="1" customWidth="1"/>
    <col min="13092" max="13092" width="7.5703125" style="1" customWidth="1"/>
    <col min="13093" max="13093" width="0" style="1" hidden="1" customWidth="1"/>
    <col min="13094" max="13095" width="14.28515625" style="1" customWidth="1"/>
    <col min="13096" max="13096" width="20.85546875" style="1" customWidth="1"/>
    <col min="13097" max="13097" width="14.42578125" style="1" customWidth="1"/>
    <col min="13098" max="13098" width="15" style="1" customWidth="1"/>
    <col min="13099" max="13099" width="2.7109375" style="1" customWidth="1"/>
    <col min="13100" max="13100" width="11.7109375" style="1" customWidth="1"/>
    <col min="13101" max="13101" width="11.5703125" style="1" customWidth="1"/>
    <col min="13102" max="13102" width="2.28515625" style="1" customWidth="1"/>
    <col min="13103" max="13103" width="41" style="1" customWidth="1"/>
    <col min="13104" max="13104" width="14.28515625" style="1" customWidth="1"/>
    <col min="13105" max="13106" width="11.5703125" style="1" customWidth="1"/>
    <col min="13107" max="13107" width="21.85546875" style="1" customWidth="1"/>
    <col min="13108" max="13299" width="11.42578125" style="1"/>
    <col min="13300" max="13300" width="21.85546875" style="1" customWidth="1"/>
    <col min="13301" max="13301" width="13.85546875" style="1" customWidth="1"/>
    <col min="13302" max="13302" width="38.7109375" style="1" customWidth="1"/>
    <col min="13303" max="13303" width="3" style="1" bestFit="1" customWidth="1"/>
    <col min="13304" max="13304" width="32.28515625" style="1" customWidth="1"/>
    <col min="13305" max="13305" width="46.28515625" style="1" customWidth="1"/>
    <col min="13306" max="13306" width="19" style="1" customWidth="1"/>
    <col min="13307" max="13307" width="0" style="1" hidden="1" customWidth="1"/>
    <col min="13308" max="13308" width="17.7109375" style="1" customWidth="1"/>
    <col min="13309" max="13309" width="0" style="1" hidden="1" customWidth="1"/>
    <col min="13310" max="13310" width="22.28515625" style="1" customWidth="1"/>
    <col min="13311" max="13311" width="5.28515625" style="1" customWidth="1"/>
    <col min="13312" max="13312" width="36.28515625" style="1" customWidth="1"/>
    <col min="13313" max="13313" width="5.7109375" style="1" customWidth="1"/>
    <col min="13314" max="13314" width="0" style="1" hidden="1" customWidth="1"/>
    <col min="13315" max="13315" width="20.7109375" style="1" customWidth="1"/>
    <col min="13316" max="13316" width="4.85546875" style="1" customWidth="1"/>
    <col min="13317" max="13317" width="0" style="1" hidden="1" customWidth="1"/>
    <col min="13318" max="13318" width="24.7109375" style="1" customWidth="1"/>
    <col min="13319" max="13319" width="12.28515625" style="1" customWidth="1"/>
    <col min="13320" max="13320" width="0" style="1" hidden="1" customWidth="1"/>
    <col min="13321" max="13321" width="3.42578125" style="1" customWidth="1"/>
    <col min="13322" max="13322" width="0" style="1" hidden="1" customWidth="1"/>
    <col min="13323" max="13323" width="17.7109375" style="1" customWidth="1"/>
    <col min="13324" max="13324" width="3.42578125" style="1" customWidth="1"/>
    <col min="13325" max="13325" width="0" style="1" hidden="1" customWidth="1"/>
    <col min="13326" max="13326" width="23.7109375" style="1" customWidth="1"/>
    <col min="13327" max="13327" width="10" style="1" customWidth="1"/>
    <col min="13328" max="13328" width="0" style="1" hidden="1" customWidth="1"/>
    <col min="13329" max="13330" width="14.7109375" style="1" customWidth="1"/>
    <col min="13331" max="13331" width="12.85546875" style="1" customWidth="1"/>
    <col min="13332" max="13332" width="3.28515625" style="1" customWidth="1"/>
    <col min="13333" max="13333" width="30.28515625" style="1" customWidth="1"/>
    <col min="13334" max="13334" width="5" style="1" customWidth="1"/>
    <col min="13335" max="13335" width="0" style="1" hidden="1" customWidth="1"/>
    <col min="13336" max="13336" width="14.28515625" style="1" customWidth="1"/>
    <col min="13337" max="13337" width="5.7109375" style="1" customWidth="1"/>
    <col min="13338" max="13338" width="0" style="1" hidden="1" customWidth="1"/>
    <col min="13339" max="13339" width="17.28515625" style="1" customWidth="1"/>
    <col min="13340" max="13340" width="12.7109375" style="1" customWidth="1"/>
    <col min="13341" max="13341" width="0" style="1" hidden="1" customWidth="1"/>
    <col min="13342" max="13342" width="5.28515625" style="1" customWidth="1"/>
    <col min="13343" max="13343" width="0" style="1" hidden="1" customWidth="1"/>
    <col min="13344" max="13344" width="17" style="1" customWidth="1"/>
    <col min="13345" max="13345" width="6.28515625" style="1" customWidth="1"/>
    <col min="13346" max="13346" width="0" style="1" hidden="1" customWidth="1"/>
    <col min="13347" max="13347" width="14.28515625" style="1" customWidth="1"/>
    <col min="13348" max="13348" width="7.5703125" style="1" customWidth="1"/>
    <col min="13349" max="13349" width="0" style="1" hidden="1" customWidth="1"/>
    <col min="13350" max="13351" width="14.28515625" style="1" customWidth="1"/>
    <col min="13352" max="13352" width="20.85546875" style="1" customWidth="1"/>
    <col min="13353" max="13353" width="14.42578125" style="1" customWidth="1"/>
    <col min="13354" max="13354" width="15" style="1" customWidth="1"/>
    <col min="13355" max="13355" width="2.7109375" style="1" customWidth="1"/>
    <col min="13356" max="13356" width="11.7109375" style="1" customWidth="1"/>
    <col min="13357" max="13357" width="11.5703125" style="1" customWidth="1"/>
    <col min="13358" max="13358" width="2.28515625" style="1" customWidth="1"/>
    <col min="13359" max="13359" width="41" style="1" customWidth="1"/>
    <col min="13360" max="13360" width="14.28515625" style="1" customWidth="1"/>
    <col min="13361" max="13362" width="11.5703125" style="1" customWidth="1"/>
    <col min="13363" max="13363" width="21.85546875" style="1" customWidth="1"/>
    <col min="13364" max="13555" width="11.42578125" style="1"/>
    <col min="13556" max="13556" width="21.85546875" style="1" customWidth="1"/>
    <col min="13557" max="13557" width="13.85546875" style="1" customWidth="1"/>
    <col min="13558" max="13558" width="38.7109375" style="1" customWidth="1"/>
    <col min="13559" max="13559" width="3" style="1" bestFit="1" customWidth="1"/>
    <col min="13560" max="13560" width="32.28515625" style="1" customWidth="1"/>
    <col min="13561" max="13561" width="46.28515625" style="1" customWidth="1"/>
    <col min="13562" max="13562" width="19" style="1" customWidth="1"/>
    <col min="13563" max="13563" width="0" style="1" hidden="1" customWidth="1"/>
    <col min="13564" max="13564" width="17.7109375" style="1" customWidth="1"/>
    <col min="13565" max="13565" width="0" style="1" hidden="1" customWidth="1"/>
    <col min="13566" max="13566" width="22.28515625" style="1" customWidth="1"/>
    <col min="13567" max="13567" width="5.28515625" style="1" customWidth="1"/>
    <col min="13568" max="13568" width="36.28515625" style="1" customWidth="1"/>
    <col min="13569" max="13569" width="5.7109375" style="1" customWidth="1"/>
    <col min="13570" max="13570" width="0" style="1" hidden="1" customWidth="1"/>
    <col min="13571" max="13571" width="20.7109375" style="1" customWidth="1"/>
    <col min="13572" max="13572" width="4.85546875" style="1" customWidth="1"/>
    <col min="13573" max="13573" width="0" style="1" hidden="1" customWidth="1"/>
    <col min="13574" max="13574" width="24.7109375" style="1" customWidth="1"/>
    <col min="13575" max="13575" width="12.28515625" style="1" customWidth="1"/>
    <col min="13576" max="13576" width="0" style="1" hidden="1" customWidth="1"/>
    <col min="13577" max="13577" width="3.42578125" style="1" customWidth="1"/>
    <col min="13578" max="13578" width="0" style="1" hidden="1" customWidth="1"/>
    <col min="13579" max="13579" width="17.7109375" style="1" customWidth="1"/>
    <col min="13580" max="13580" width="3.42578125" style="1" customWidth="1"/>
    <col min="13581" max="13581" width="0" style="1" hidden="1" customWidth="1"/>
    <col min="13582" max="13582" width="23.7109375" style="1" customWidth="1"/>
    <col min="13583" max="13583" width="10" style="1" customWidth="1"/>
    <col min="13584" max="13584" width="0" style="1" hidden="1" customWidth="1"/>
    <col min="13585" max="13586" width="14.7109375" style="1" customWidth="1"/>
    <col min="13587" max="13587" width="12.85546875" style="1" customWidth="1"/>
    <col min="13588" max="13588" width="3.28515625" style="1" customWidth="1"/>
    <col min="13589" max="13589" width="30.28515625" style="1" customWidth="1"/>
    <col min="13590" max="13590" width="5" style="1" customWidth="1"/>
    <col min="13591" max="13591" width="0" style="1" hidden="1" customWidth="1"/>
    <col min="13592" max="13592" width="14.28515625" style="1" customWidth="1"/>
    <col min="13593" max="13593" width="5.7109375" style="1" customWidth="1"/>
    <col min="13594" max="13594" width="0" style="1" hidden="1" customWidth="1"/>
    <col min="13595" max="13595" width="17.28515625" style="1" customWidth="1"/>
    <col min="13596" max="13596" width="12.7109375" style="1" customWidth="1"/>
    <col min="13597" max="13597" width="0" style="1" hidden="1" customWidth="1"/>
    <col min="13598" max="13598" width="5.28515625" style="1" customWidth="1"/>
    <col min="13599" max="13599" width="0" style="1" hidden="1" customWidth="1"/>
    <col min="13600" max="13600" width="17" style="1" customWidth="1"/>
    <col min="13601" max="13601" width="6.28515625" style="1" customWidth="1"/>
    <col min="13602" max="13602" width="0" style="1" hidden="1" customWidth="1"/>
    <col min="13603" max="13603" width="14.28515625" style="1" customWidth="1"/>
    <col min="13604" max="13604" width="7.5703125" style="1" customWidth="1"/>
    <col min="13605" max="13605" width="0" style="1" hidden="1" customWidth="1"/>
    <col min="13606" max="13607" width="14.28515625" style="1" customWidth="1"/>
    <col min="13608" max="13608" width="20.85546875" style="1" customWidth="1"/>
    <col min="13609" max="13609" width="14.42578125" style="1" customWidth="1"/>
    <col min="13610" max="13610" width="15" style="1" customWidth="1"/>
    <col min="13611" max="13611" width="2.7109375" style="1" customWidth="1"/>
    <col min="13612" max="13612" width="11.7109375" style="1" customWidth="1"/>
    <col min="13613" max="13613" width="11.5703125" style="1" customWidth="1"/>
    <col min="13614" max="13614" width="2.28515625" style="1" customWidth="1"/>
    <col min="13615" max="13615" width="41" style="1" customWidth="1"/>
    <col min="13616" max="13616" width="14.28515625" style="1" customWidth="1"/>
    <col min="13617" max="13618" width="11.5703125" style="1" customWidth="1"/>
    <col min="13619" max="13619" width="21.85546875" style="1" customWidth="1"/>
    <col min="13620" max="13811" width="11.42578125" style="1"/>
    <col min="13812" max="13812" width="21.85546875" style="1" customWidth="1"/>
    <col min="13813" max="13813" width="13.85546875" style="1" customWidth="1"/>
    <col min="13814" max="13814" width="38.7109375" style="1" customWidth="1"/>
    <col min="13815" max="13815" width="3" style="1" bestFit="1" customWidth="1"/>
    <col min="13816" max="13816" width="32.28515625" style="1" customWidth="1"/>
    <col min="13817" max="13817" width="46.28515625" style="1" customWidth="1"/>
    <col min="13818" max="13818" width="19" style="1" customWidth="1"/>
    <col min="13819" max="13819" width="0" style="1" hidden="1" customWidth="1"/>
    <col min="13820" max="13820" width="17.7109375" style="1" customWidth="1"/>
    <col min="13821" max="13821" width="0" style="1" hidden="1" customWidth="1"/>
    <col min="13822" max="13822" width="22.28515625" style="1" customWidth="1"/>
    <col min="13823" max="13823" width="5.28515625" style="1" customWidth="1"/>
    <col min="13824" max="13824" width="36.28515625" style="1" customWidth="1"/>
    <col min="13825" max="13825" width="5.7109375" style="1" customWidth="1"/>
    <col min="13826" max="13826" width="0" style="1" hidden="1" customWidth="1"/>
    <col min="13827" max="13827" width="20.7109375" style="1" customWidth="1"/>
    <col min="13828" max="13828" width="4.85546875" style="1" customWidth="1"/>
    <col min="13829" max="13829" width="0" style="1" hidden="1" customWidth="1"/>
    <col min="13830" max="13830" width="24.7109375" style="1" customWidth="1"/>
    <col min="13831" max="13831" width="12.28515625" style="1" customWidth="1"/>
    <col min="13832" max="13832" width="0" style="1" hidden="1" customWidth="1"/>
    <col min="13833" max="13833" width="3.42578125" style="1" customWidth="1"/>
    <col min="13834" max="13834" width="0" style="1" hidden="1" customWidth="1"/>
    <col min="13835" max="13835" width="17.7109375" style="1" customWidth="1"/>
    <col min="13836" max="13836" width="3.42578125" style="1" customWidth="1"/>
    <col min="13837" max="13837" width="0" style="1" hidden="1" customWidth="1"/>
    <col min="13838" max="13838" width="23.7109375" style="1" customWidth="1"/>
    <col min="13839" max="13839" width="10" style="1" customWidth="1"/>
    <col min="13840" max="13840" width="0" style="1" hidden="1" customWidth="1"/>
    <col min="13841" max="13842" width="14.7109375" style="1" customWidth="1"/>
    <col min="13843" max="13843" width="12.85546875" style="1" customWidth="1"/>
    <col min="13844" max="13844" width="3.28515625" style="1" customWidth="1"/>
    <col min="13845" max="13845" width="30.28515625" style="1" customWidth="1"/>
    <col min="13846" max="13846" width="5" style="1" customWidth="1"/>
    <col min="13847" max="13847" width="0" style="1" hidden="1" customWidth="1"/>
    <col min="13848" max="13848" width="14.28515625" style="1" customWidth="1"/>
    <col min="13849" max="13849" width="5.7109375" style="1" customWidth="1"/>
    <col min="13850" max="13850" width="0" style="1" hidden="1" customWidth="1"/>
    <col min="13851" max="13851" width="17.28515625" style="1" customWidth="1"/>
    <col min="13852" max="13852" width="12.7109375" style="1" customWidth="1"/>
    <col min="13853" max="13853" width="0" style="1" hidden="1" customWidth="1"/>
    <col min="13854" max="13854" width="5.28515625" style="1" customWidth="1"/>
    <col min="13855" max="13855" width="0" style="1" hidden="1" customWidth="1"/>
    <col min="13856" max="13856" width="17" style="1" customWidth="1"/>
    <col min="13857" max="13857" width="6.28515625" style="1" customWidth="1"/>
    <col min="13858" max="13858" width="0" style="1" hidden="1" customWidth="1"/>
    <col min="13859" max="13859" width="14.28515625" style="1" customWidth="1"/>
    <col min="13860" max="13860" width="7.5703125" style="1" customWidth="1"/>
    <col min="13861" max="13861" width="0" style="1" hidden="1" customWidth="1"/>
    <col min="13862" max="13863" width="14.28515625" style="1" customWidth="1"/>
    <col min="13864" max="13864" width="20.85546875" style="1" customWidth="1"/>
    <col min="13865" max="13865" width="14.42578125" style="1" customWidth="1"/>
    <col min="13866" max="13866" width="15" style="1" customWidth="1"/>
    <col min="13867" max="13867" width="2.7109375" style="1" customWidth="1"/>
    <col min="13868" max="13868" width="11.7109375" style="1" customWidth="1"/>
    <col min="13869" max="13869" width="11.5703125" style="1" customWidth="1"/>
    <col min="13870" max="13870" width="2.28515625" style="1" customWidth="1"/>
    <col min="13871" max="13871" width="41" style="1" customWidth="1"/>
    <col min="13872" max="13872" width="14.28515625" style="1" customWidth="1"/>
    <col min="13873" max="13874" width="11.5703125" style="1" customWidth="1"/>
    <col min="13875" max="13875" width="21.85546875" style="1" customWidth="1"/>
    <col min="13876" max="14067" width="11.42578125" style="1"/>
    <col min="14068" max="14068" width="21.85546875" style="1" customWidth="1"/>
    <col min="14069" max="14069" width="13.85546875" style="1" customWidth="1"/>
    <col min="14070" max="14070" width="38.7109375" style="1" customWidth="1"/>
    <col min="14071" max="14071" width="3" style="1" bestFit="1" customWidth="1"/>
    <col min="14072" max="14072" width="32.28515625" style="1" customWidth="1"/>
    <col min="14073" max="14073" width="46.28515625" style="1" customWidth="1"/>
    <col min="14074" max="14074" width="19" style="1" customWidth="1"/>
    <col min="14075" max="14075" width="0" style="1" hidden="1" customWidth="1"/>
    <col min="14076" max="14076" width="17.7109375" style="1" customWidth="1"/>
    <col min="14077" max="14077" width="0" style="1" hidden="1" customWidth="1"/>
    <col min="14078" max="14078" width="22.28515625" style="1" customWidth="1"/>
    <col min="14079" max="14079" width="5.28515625" style="1" customWidth="1"/>
    <col min="14080" max="14080" width="36.28515625" style="1" customWidth="1"/>
    <col min="14081" max="14081" width="5.7109375" style="1" customWidth="1"/>
    <col min="14082" max="14082" width="0" style="1" hidden="1" customWidth="1"/>
    <col min="14083" max="14083" width="20.7109375" style="1" customWidth="1"/>
    <col min="14084" max="14084" width="4.85546875" style="1" customWidth="1"/>
    <col min="14085" max="14085" width="0" style="1" hidden="1" customWidth="1"/>
    <col min="14086" max="14086" width="24.7109375" style="1" customWidth="1"/>
    <col min="14087" max="14087" width="12.28515625" style="1" customWidth="1"/>
    <col min="14088" max="14088" width="0" style="1" hidden="1" customWidth="1"/>
    <col min="14089" max="14089" width="3.42578125" style="1" customWidth="1"/>
    <col min="14090" max="14090" width="0" style="1" hidden="1" customWidth="1"/>
    <col min="14091" max="14091" width="17.7109375" style="1" customWidth="1"/>
    <col min="14092" max="14092" width="3.42578125" style="1" customWidth="1"/>
    <col min="14093" max="14093" width="0" style="1" hidden="1" customWidth="1"/>
    <col min="14094" max="14094" width="23.7109375" style="1" customWidth="1"/>
    <col min="14095" max="14095" width="10" style="1" customWidth="1"/>
    <col min="14096" max="14096" width="0" style="1" hidden="1" customWidth="1"/>
    <col min="14097" max="14098" width="14.7109375" style="1" customWidth="1"/>
    <col min="14099" max="14099" width="12.85546875" style="1" customWidth="1"/>
    <col min="14100" max="14100" width="3.28515625" style="1" customWidth="1"/>
    <col min="14101" max="14101" width="30.28515625" style="1" customWidth="1"/>
    <col min="14102" max="14102" width="5" style="1" customWidth="1"/>
    <col min="14103" max="14103" width="0" style="1" hidden="1" customWidth="1"/>
    <col min="14104" max="14104" width="14.28515625" style="1" customWidth="1"/>
    <col min="14105" max="14105" width="5.7109375" style="1" customWidth="1"/>
    <col min="14106" max="14106" width="0" style="1" hidden="1" customWidth="1"/>
    <col min="14107" max="14107" width="17.28515625" style="1" customWidth="1"/>
    <col min="14108" max="14108" width="12.7109375" style="1" customWidth="1"/>
    <col min="14109" max="14109" width="0" style="1" hidden="1" customWidth="1"/>
    <col min="14110" max="14110" width="5.28515625" style="1" customWidth="1"/>
    <col min="14111" max="14111" width="0" style="1" hidden="1" customWidth="1"/>
    <col min="14112" max="14112" width="17" style="1" customWidth="1"/>
    <col min="14113" max="14113" width="6.28515625" style="1" customWidth="1"/>
    <col min="14114" max="14114" width="0" style="1" hidden="1" customWidth="1"/>
    <col min="14115" max="14115" width="14.28515625" style="1" customWidth="1"/>
    <col min="14116" max="14116" width="7.5703125" style="1" customWidth="1"/>
    <col min="14117" max="14117" width="0" style="1" hidden="1" customWidth="1"/>
    <col min="14118" max="14119" width="14.28515625" style="1" customWidth="1"/>
    <col min="14120" max="14120" width="20.85546875" style="1" customWidth="1"/>
    <col min="14121" max="14121" width="14.42578125" style="1" customWidth="1"/>
    <col min="14122" max="14122" width="15" style="1" customWidth="1"/>
    <col min="14123" max="14123" width="2.7109375" style="1" customWidth="1"/>
    <col min="14124" max="14124" width="11.7109375" style="1" customWidth="1"/>
    <col min="14125" max="14125" width="11.5703125" style="1" customWidth="1"/>
    <col min="14126" max="14126" width="2.28515625" style="1" customWidth="1"/>
    <col min="14127" max="14127" width="41" style="1" customWidth="1"/>
    <col min="14128" max="14128" width="14.28515625" style="1" customWidth="1"/>
    <col min="14129" max="14130" width="11.5703125" style="1" customWidth="1"/>
    <col min="14131" max="14131" width="21.85546875" style="1" customWidth="1"/>
    <col min="14132" max="14323" width="11.42578125" style="1"/>
    <col min="14324" max="14324" width="21.85546875" style="1" customWidth="1"/>
    <col min="14325" max="14325" width="13.85546875" style="1" customWidth="1"/>
    <col min="14326" max="14326" width="38.7109375" style="1" customWidth="1"/>
    <col min="14327" max="14327" width="3" style="1" bestFit="1" customWidth="1"/>
    <col min="14328" max="14328" width="32.28515625" style="1" customWidth="1"/>
    <col min="14329" max="14329" width="46.28515625" style="1" customWidth="1"/>
    <col min="14330" max="14330" width="19" style="1" customWidth="1"/>
    <col min="14331" max="14331" width="0" style="1" hidden="1" customWidth="1"/>
    <col min="14332" max="14332" width="17.7109375" style="1" customWidth="1"/>
    <col min="14333" max="14333" width="0" style="1" hidden="1" customWidth="1"/>
    <col min="14334" max="14334" width="22.28515625" style="1" customWidth="1"/>
    <col min="14335" max="14335" width="5.28515625" style="1" customWidth="1"/>
    <col min="14336" max="14336" width="36.28515625" style="1" customWidth="1"/>
    <col min="14337" max="14337" width="5.7109375" style="1" customWidth="1"/>
    <col min="14338" max="14338" width="0" style="1" hidden="1" customWidth="1"/>
    <col min="14339" max="14339" width="20.7109375" style="1" customWidth="1"/>
    <col min="14340" max="14340" width="4.85546875" style="1" customWidth="1"/>
    <col min="14341" max="14341" width="0" style="1" hidden="1" customWidth="1"/>
    <col min="14342" max="14342" width="24.7109375" style="1" customWidth="1"/>
    <col min="14343" max="14343" width="12.28515625" style="1" customWidth="1"/>
    <col min="14344" max="14344" width="0" style="1" hidden="1" customWidth="1"/>
    <col min="14345" max="14345" width="3.42578125" style="1" customWidth="1"/>
    <col min="14346" max="14346" width="0" style="1" hidden="1" customWidth="1"/>
    <col min="14347" max="14347" width="17.7109375" style="1" customWidth="1"/>
    <col min="14348" max="14348" width="3.42578125" style="1" customWidth="1"/>
    <col min="14349" max="14349" width="0" style="1" hidden="1" customWidth="1"/>
    <col min="14350" max="14350" width="23.7109375" style="1" customWidth="1"/>
    <col min="14351" max="14351" width="10" style="1" customWidth="1"/>
    <col min="14352" max="14352" width="0" style="1" hidden="1" customWidth="1"/>
    <col min="14353" max="14354" width="14.7109375" style="1" customWidth="1"/>
    <col min="14355" max="14355" width="12.85546875" style="1" customWidth="1"/>
    <col min="14356" max="14356" width="3.28515625" style="1" customWidth="1"/>
    <col min="14357" max="14357" width="30.28515625" style="1" customWidth="1"/>
    <col min="14358" max="14358" width="5" style="1" customWidth="1"/>
    <col min="14359" max="14359" width="0" style="1" hidden="1" customWidth="1"/>
    <col min="14360" max="14360" width="14.28515625" style="1" customWidth="1"/>
    <col min="14361" max="14361" width="5.7109375" style="1" customWidth="1"/>
    <col min="14362" max="14362" width="0" style="1" hidden="1" customWidth="1"/>
    <col min="14363" max="14363" width="17.28515625" style="1" customWidth="1"/>
    <col min="14364" max="14364" width="12.7109375" style="1" customWidth="1"/>
    <col min="14365" max="14365" width="0" style="1" hidden="1" customWidth="1"/>
    <col min="14366" max="14366" width="5.28515625" style="1" customWidth="1"/>
    <col min="14367" max="14367" width="0" style="1" hidden="1" customWidth="1"/>
    <col min="14368" max="14368" width="17" style="1" customWidth="1"/>
    <col min="14369" max="14369" width="6.28515625" style="1" customWidth="1"/>
    <col min="14370" max="14370" width="0" style="1" hidden="1" customWidth="1"/>
    <col min="14371" max="14371" width="14.28515625" style="1" customWidth="1"/>
    <col min="14372" max="14372" width="7.5703125" style="1" customWidth="1"/>
    <col min="14373" max="14373" width="0" style="1" hidden="1" customWidth="1"/>
    <col min="14374" max="14375" width="14.28515625" style="1" customWidth="1"/>
    <col min="14376" max="14376" width="20.85546875" style="1" customWidth="1"/>
    <col min="14377" max="14377" width="14.42578125" style="1" customWidth="1"/>
    <col min="14378" max="14378" width="15" style="1" customWidth="1"/>
    <col min="14379" max="14379" width="2.7109375" style="1" customWidth="1"/>
    <col min="14380" max="14380" width="11.7109375" style="1" customWidth="1"/>
    <col min="14381" max="14381" width="11.5703125" style="1" customWidth="1"/>
    <col min="14382" max="14382" width="2.28515625" style="1" customWidth="1"/>
    <col min="14383" max="14383" width="41" style="1" customWidth="1"/>
    <col min="14384" max="14384" width="14.28515625" style="1" customWidth="1"/>
    <col min="14385" max="14386" width="11.5703125" style="1" customWidth="1"/>
    <col min="14387" max="14387" width="21.85546875" style="1" customWidth="1"/>
    <col min="14388" max="14579" width="11.42578125" style="1"/>
    <col min="14580" max="14580" width="21.85546875" style="1" customWidth="1"/>
    <col min="14581" max="14581" width="13.85546875" style="1" customWidth="1"/>
    <col min="14582" max="14582" width="38.7109375" style="1" customWidth="1"/>
    <col min="14583" max="14583" width="3" style="1" bestFit="1" customWidth="1"/>
    <col min="14584" max="14584" width="32.28515625" style="1" customWidth="1"/>
    <col min="14585" max="14585" width="46.28515625" style="1" customWidth="1"/>
    <col min="14586" max="14586" width="19" style="1" customWidth="1"/>
    <col min="14587" max="14587" width="0" style="1" hidden="1" customWidth="1"/>
    <col min="14588" max="14588" width="17.7109375" style="1" customWidth="1"/>
    <col min="14589" max="14589" width="0" style="1" hidden="1" customWidth="1"/>
    <col min="14590" max="14590" width="22.28515625" style="1" customWidth="1"/>
    <col min="14591" max="14591" width="5.28515625" style="1" customWidth="1"/>
    <col min="14592" max="14592" width="36.28515625" style="1" customWidth="1"/>
    <col min="14593" max="14593" width="5.7109375" style="1" customWidth="1"/>
    <col min="14594" max="14594" width="0" style="1" hidden="1" customWidth="1"/>
    <col min="14595" max="14595" width="20.7109375" style="1" customWidth="1"/>
    <col min="14596" max="14596" width="4.85546875" style="1" customWidth="1"/>
    <col min="14597" max="14597" width="0" style="1" hidden="1" customWidth="1"/>
    <col min="14598" max="14598" width="24.7109375" style="1" customWidth="1"/>
    <col min="14599" max="14599" width="12.28515625" style="1" customWidth="1"/>
    <col min="14600" max="14600" width="0" style="1" hidden="1" customWidth="1"/>
    <col min="14601" max="14601" width="3.42578125" style="1" customWidth="1"/>
    <col min="14602" max="14602" width="0" style="1" hidden="1" customWidth="1"/>
    <col min="14603" max="14603" width="17.7109375" style="1" customWidth="1"/>
    <col min="14604" max="14604" width="3.42578125" style="1" customWidth="1"/>
    <col min="14605" max="14605" width="0" style="1" hidden="1" customWidth="1"/>
    <col min="14606" max="14606" width="23.7109375" style="1" customWidth="1"/>
    <col min="14607" max="14607" width="10" style="1" customWidth="1"/>
    <col min="14608" max="14608" width="0" style="1" hidden="1" customWidth="1"/>
    <col min="14609" max="14610" width="14.7109375" style="1" customWidth="1"/>
    <col min="14611" max="14611" width="12.85546875" style="1" customWidth="1"/>
    <col min="14612" max="14612" width="3.28515625" style="1" customWidth="1"/>
    <col min="14613" max="14613" width="30.28515625" style="1" customWidth="1"/>
    <col min="14614" max="14614" width="5" style="1" customWidth="1"/>
    <col min="14615" max="14615" width="0" style="1" hidden="1" customWidth="1"/>
    <col min="14616" max="14616" width="14.28515625" style="1" customWidth="1"/>
    <col min="14617" max="14617" width="5.7109375" style="1" customWidth="1"/>
    <col min="14618" max="14618" width="0" style="1" hidden="1" customWidth="1"/>
    <col min="14619" max="14619" width="17.28515625" style="1" customWidth="1"/>
    <col min="14620" max="14620" width="12.7109375" style="1" customWidth="1"/>
    <col min="14621" max="14621" width="0" style="1" hidden="1" customWidth="1"/>
    <col min="14622" max="14622" width="5.28515625" style="1" customWidth="1"/>
    <col min="14623" max="14623" width="0" style="1" hidden="1" customWidth="1"/>
    <col min="14624" max="14624" width="17" style="1" customWidth="1"/>
    <col min="14625" max="14625" width="6.28515625" style="1" customWidth="1"/>
    <col min="14626" max="14626" width="0" style="1" hidden="1" customWidth="1"/>
    <col min="14627" max="14627" width="14.28515625" style="1" customWidth="1"/>
    <col min="14628" max="14628" width="7.5703125" style="1" customWidth="1"/>
    <col min="14629" max="14629" width="0" style="1" hidden="1" customWidth="1"/>
    <col min="14630" max="14631" width="14.28515625" style="1" customWidth="1"/>
    <col min="14632" max="14632" width="20.85546875" style="1" customWidth="1"/>
    <col min="14633" max="14633" width="14.42578125" style="1" customWidth="1"/>
    <col min="14634" max="14634" width="15" style="1" customWidth="1"/>
    <col min="14635" max="14635" width="2.7109375" style="1" customWidth="1"/>
    <col min="14636" max="14636" width="11.7109375" style="1" customWidth="1"/>
    <col min="14637" max="14637" width="11.5703125" style="1" customWidth="1"/>
    <col min="14638" max="14638" width="2.28515625" style="1" customWidth="1"/>
    <col min="14639" max="14639" width="41" style="1" customWidth="1"/>
    <col min="14640" max="14640" width="14.28515625" style="1" customWidth="1"/>
    <col min="14641" max="14642" width="11.5703125" style="1" customWidth="1"/>
    <col min="14643" max="14643" width="21.85546875" style="1" customWidth="1"/>
    <col min="14644" max="14835" width="11.42578125" style="1"/>
    <col min="14836" max="14836" width="21.85546875" style="1" customWidth="1"/>
    <col min="14837" max="14837" width="13.85546875" style="1" customWidth="1"/>
    <col min="14838" max="14838" width="38.7109375" style="1" customWidth="1"/>
    <col min="14839" max="14839" width="3" style="1" bestFit="1" customWidth="1"/>
    <col min="14840" max="14840" width="32.28515625" style="1" customWidth="1"/>
    <col min="14841" max="14841" width="46.28515625" style="1" customWidth="1"/>
    <col min="14842" max="14842" width="19" style="1" customWidth="1"/>
    <col min="14843" max="14843" width="0" style="1" hidden="1" customWidth="1"/>
    <col min="14844" max="14844" width="17.7109375" style="1" customWidth="1"/>
    <col min="14845" max="14845" width="0" style="1" hidden="1" customWidth="1"/>
    <col min="14846" max="14846" width="22.28515625" style="1" customWidth="1"/>
    <col min="14847" max="14847" width="5.28515625" style="1" customWidth="1"/>
    <col min="14848" max="14848" width="36.28515625" style="1" customWidth="1"/>
    <col min="14849" max="14849" width="5.7109375" style="1" customWidth="1"/>
    <col min="14850" max="14850" width="0" style="1" hidden="1" customWidth="1"/>
    <col min="14851" max="14851" width="20.7109375" style="1" customWidth="1"/>
    <col min="14852" max="14852" width="4.85546875" style="1" customWidth="1"/>
    <col min="14853" max="14853" width="0" style="1" hidden="1" customWidth="1"/>
    <col min="14854" max="14854" width="24.7109375" style="1" customWidth="1"/>
    <col min="14855" max="14855" width="12.28515625" style="1" customWidth="1"/>
    <col min="14856" max="14856" width="0" style="1" hidden="1" customWidth="1"/>
    <col min="14857" max="14857" width="3.42578125" style="1" customWidth="1"/>
    <col min="14858" max="14858" width="0" style="1" hidden="1" customWidth="1"/>
    <col min="14859" max="14859" width="17.7109375" style="1" customWidth="1"/>
    <col min="14860" max="14860" width="3.42578125" style="1" customWidth="1"/>
    <col min="14861" max="14861" width="0" style="1" hidden="1" customWidth="1"/>
    <col min="14862" max="14862" width="23.7109375" style="1" customWidth="1"/>
    <col min="14863" max="14863" width="10" style="1" customWidth="1"/>
    <col min="14864" max="14864" width="0" style="1" hidden="1" customWidth="1"/>
    <col min="14865" max="14866" width="14.7109375" style="1" customWidth="1"/>
    <col min="14867" max="14867" width="12.85546875" style="1" customWidth="1"/>
    <col min="14868" max="14868" width="3.28515625" style="1" customWidth="1"/>
    <col min="14869" max="14869" width="30.28515625" style="1" customWidth="1"/>
    <col min="14870" max="14870" width="5" style="1" customWidth="1"/>
    <col min="14871" max="14871" width="0" style="1" hidden="1" customWidth="1"/>
    <col min="14872" max="14872" width="14.28515625" style="1" customWidth="1"/>
    <col min="14873" max="14873" width="5.7109375" style="1" customWidth="1"/>
    <col min="14874" max="14874" width="0" style="1" hidden="1" customWidth="1"/>
    <col min="14875" max="14875" width="17.28515625" style="1" customWidth="1"/>
    <col min="14876" max="14876" width="12.7109375" style="1" customWidth="1"/>
    <col min="14877" max="14877" width="0" style="1" hidden="1" customWidth="1"/>
    <col min="14878" max="14878" width="5.28515625" style="1" customWidth="1"/>
    <col min="14879" max="14879" width="0" style="1" hidden="1" customWidth="1"/>
    <col min="14880" max="14880" width="17" style="1" customWidth="1"/>
    <col min="14881" max="14881" width="6.28515625" style="1" customWidth="1"/>
    <col min="14882" max="14882" width="0" style="1" hidden="1" customWidth="1"/>
    <col min="14883" max="14883" width="14.28515625" style="1" customWidth="1"/>
    <col min="14884" max="14884" width="7.5703125" style="1" customWidth="1"/>
    <col min="14885" max="14885" width="0" style="1" hidden="1" customWidth="1"/>
    <col min="14886" max="14887" width="14.28515625" style="1" customWidth="1"/>
    <col min="14888" max="14888" width="20.85546875" style="1" customWidth="1"/>
    <col min="14889" max="14889" width="14.42578125" style="1" customWidth="1"/>
    <col min="14890" max="14890" width="15" style="1" customWidth="1"/>
    <col min="14891" max="14891" width="2.7109375" style="1" customWidth="1"/>
    <col min="14892" max="14892" width="11.7109375" style="1" customWidth="1"/>
    <col min="14893" max="14893" width="11.5703125" style="1" customWidth="1"/>
    <col min="14894" max="14894" width="2.28515625" style="1" customWidth="1"/>
    <col min="14895" max="14895" width="41" style="1" customWidth="1"/>
    <col min="14896" max="14896" width="14.28515625" style="1" customWidth="1"/>
    <col min="14897" max="14898" width="11.5703125" style="1" customWidth="1"/>
    <col min="14899" max="14899" width="21.85546875" style="1" customWidth="1"/>
    <col min="14900" max="15091" width="11.42578125" style="1"/>
    <col min="15092" max="15092" width="21.85546875" style="1" customWidth="1"/>
    <col min="15093" max="15093" width="13.85546875" style="1" customWidth="1"/>
    <col min="15094" max="15094" width="38.7109375" style="1" customWidth="1"/>
    <col min="15095" max="15095" width="3" style="1" bestFit="1" customWidth="1"/>
    <col min="15096" max="15096" width="32.28515625" style="1" customWidth="1"/>
    <col min="15097" max="15097" width="46.28515625" style="1" customWidth="1"/>
    <col min="15098" max="15098" width="19" style="1" customWidth="1"/>
    <col min="15099" max="15099" width="0" style="1" hidden="1" customWidth="1"/>
    <col min="15100" max="15100" width="17.7109375" style="1" customWidth="1"/>
    <col min="15101" max="15101" width="0" style="1" hidden="1" customWidth="1"/>
    <col min="15102" max="15102" width="22.28515625" style="1" customWidth="1"/>
    <col min="15103" max="15103" width="5.28515625" style="1" customWidth="1"/>
    <col min="15104" max="15104" width="36.28515625" style="1" customWidth="1"/>
    <col min="15105" max="15105" width="5.7109375" style="1" customWidth="1"/>
    <col min="15106" max="15106" width="0" style="1" hidden="1" customWidth="1"/>
    <col min="15107" max="15107" width="20.7109375" style="1" customWidth="1"/>
    <col min="15108" max="15108" width="4.85546875" style="1" customWidth="1"/>
    <col min="15109" max="15109" width="0" style="1" hidden="1" customWidth="1"/>
    <col min="15110" max="15110" width="24.7109375" style="1" customWidth="1"/>
    <col min="15111" max="15111" width="12.28515625" style="1" customWidth="1"/>
    <col min="15112" max="15112" width="0" style="1" hidden="1" customWidth="1"/>
    <col min="15113" max="15113" width="3.42578125" style="1" customWidth="1"/>
    <col min="15114" max="15114" width="0" style="1" hidden="1" customWidth="1"/>
    <col min="15115" max="15115" width="17.7109375" style="1" customWidth="1"/>
    <col min="15116" max="15116" width="3.42578125" style="1" customWidth="1"/>
    <col min="15117" max="15117" width="0" style="1" hidden="1" customWidth="1"/>
    <col min="15118" max="15118" width="23.7109375" style="1" customWidth="1"/>
    <col min="15119" max="15119" width="10" style="1" customWidth="1"/>
    <col min="15120" max="15120" width="0" style="1" hidden="1" customWidth="1"/>
    <col min="15121" max="15122" width="14.7109375" style="1" customWidth="1"/>
    <col min="15123" max="15123" width="12.85546875" style="1" customWidth="1"/>
    <col min="15124" max="15124" width="3.28515625" style="1" customWidth="1"/>
    <col min="15125" max="15125" width="30.28515625" style="1" customWidth="1"/>
    <col min="15126" max="15126" width="5" style="1" customWidth="1"/>
    <col min="15127" max="15127" width="0" style="1" hidden="1" customWidth="1"/>
    <col min="15128" max="15128" width="14.28515625" style="1" customWidth="1"/>
    <col min="15129" max="15129" width="5.7109375" style="1" customWidth="1"/>
    <col min="15130" max="15130" width="0" style="1" hidden="1" customWidth="1"/>
    <col min="15131" max="15131" width="17.28515625" style="1" customWidth="1"/>
    <col min="15132" max="15132" width="12.7109375" style="1" customWidth="1"/>
    <col min="15133" max="15133" width="0" style="1" hidden="1" customWidth="1"/>
    <col min="15134" max="15134" width="5.28515625" style="1" customWidth="1"/>
    <col min="15135" max="15135" width="0" style="1" hidden="1" customWidth="1"/>
    <col min="15136" max="15136" width="17" style="1" customWidth="1"/>
    <col min="15137" max="15137" width="6.28515625" style="1" customWidth="1"/>
    <col min="15138" max="15138" width="0" style="1" hidden="1" customWidth="1"/>
    <col min="15139" max="15139" width="14.28515625" style="1" customWidth="1"/>
    <col min="15140" max="15140" width="7.5703125" style="1" customWidth="1"/>
    <col min="15141" max="15141" width="0" style="1" hidden="1" customWidth="1"/>
    <col min="15142" max="15143" width="14.28515625" style="1" customWidth="1"/>
    <col min="15144" max="15144" width="20.85546875" style="1" customWidth="1"/>
    <col min="15145" max="15145" width="14.42578125" style="1" customWidth="1"/>
    <col min="15146" max="15146" width="15" style="1" customWidth="1"/>
    <col min="15147" max="15147" width="2.7109375" style="1" customWidth="1"/>
    <col min="15148" max="15148" width="11.7109375" style="1" customWidth="1"/>
    <col min="15149" max="15149" width="11.5703125" style="1" customWidth="1"/>
    <col min="15150" max="15150" width="2.28515625" style="1" customWidth="1"/>
    <col min="15151" max="15151" width="41" style="1" customWidth="1"/>
    <col min="15152" max="15152" width="14.28515625" style="1" customWidth="1"/>
    <col min="15153" max="15154" width="11.5703125" style="1" customWidth="1"/>
    <col min="15155" max="15155" width="21.85546875" style="1" customWidth="1"/>
    <col min="15156" max="15347" width="11.42578125" style="1"/>
    <col min="15348" max="15348" width="21.85546875" style="1" customWidth="1"/>
    <col min="15349" max="15349" width="13.85546875" style="1" customWidth="1"/>
    <col min="15350" max="15350" width="38.7109375" style="1" customWidth="1"/>
    <col min="15351" max="15351" width="3" style="1" bestFit="1" customWidth="1"/>
    <col min="15352" max="15352" width="32.28515625" style="1" customWidth="1"/>
    <col min="15353" max="15353" width="46.28515625" style="1" customWidth="1"/>
    <col min="15354" max="15354" width="19" style="1" customWidth="1"/>
    <col min="15355" max="15355" width="0" style="1" hidden="1" customWidth="1"/>
    <col min="15356" max="15356" width="17.7109375" style="1" customWidth="1"/>
    <col min="15357" max="15357" width="0" style="1" hidden="1" customWidth="1"/>
    <col min="15358" max="15358" width="22.28515625" style="1" customWidth="1"/>
    <col min="15359" max="15359" width="5.28515625" style="1" customWidth="1"/>
    <col min="15360" max="15360" width="36.28515625" style="1" customWidth="1"/>
    <col min="15361" max="15361" width="5.7109375" style="1" customWidth="1"/>
    <col min="15362" max="15362" width="0" style="1" hidden="1" customWidth="1"/>
    <col min="15363" max="15363" width="20.7109375" style="1" customWidth="1"/>
    <col min="15364" max="15364" width="4.85546875" style="1" customWidth="1"/>
    <col min="15365" max="15365" width="0" style="1" hidden="1" customWidth="1"/>
    <col min="15366" max="15366" width="24.7109375" style="1" customWidth="1"/>
    <col min="15367" max="15367" width="12.28515625" style="1" customWidth="1"/>
    <col min="15368" max="15368" width="0" style="1" hidden="1" customWidth="1"/>
    <col min="15369" max="15369" width="3.42578125" style="1" customWidth="1"/>
    <col min="15370" max="15370" width="0" style="1" hidden="1" customWidth="1"/>
    <col min="15371" max="15371" width="17.7109375" style="1" customWidth="1"/>
    <col min="15372" max="15372" width="3.42578125" style="1" customWidth="1"/>
    <col min="15373" max="15373" width="0" style="1" hidden="1" customWidth="1"/>
    <col min="15374" max="15374" width="23.7109375" style="1" customWidth="1"/>
    <col min="15375" max="15375" width="10" style="1" customWidth="1"/>
    <col min="15376" max="15376" width="0" style="1" hidden="1" customWidth="1"/>
    <col min="15377" max="15378" width="14.7109375" style="1" customWidth="1"/>
    <col min="15379" max="15379" width="12.85546875" style="1" customWidth="1"/>
    <col min="15380" max="15380" width="3.28515625" style="1" customWidth="1"/>
    <col min="15381" max="15381" width="30.28515625" style="1" customWidth="1"/>
    <col min="15382" max="15382" width="5" style="1" customWidth="1"/>
    <col min="15383" max="15383" width="0" style="1" hidden="1" customWidth="1"/>
    <col min="15384" max="15384" width="14.28515625" style="1" customWidth="1"/>
    <col min="15385" max="15385" width="5.7109375" style="1" customWidth="1"/>
    <col min="15386" max="15386" width="0" style="1" hidden="1" customWidth="1"/>
    <col min="15387" max="15387" width="17.28515625" style="1" customWidth="1"/>
    <col min="15388" max="15388" width="12.7109375" style="1" customWidth="1"/>
    <col min="15389" max="15389" width="0" style="1" hidden="1" customWidth="1"/>
    <col min="15390" max="15390" width="5.28515625" style="1" customWidth="1"/>
    <col min="15391" max="15391" width="0" style="1" hidden="1" customWidth="1"/>
    <col min="15392" max="15392" width="17" style="1" customWidth="1"/>
    <col min="15393" max="15393" width="6.28515625" style="1" customWidth="1"/>
    <col min="15394" max="15394" width="0" style="1" hidden="1" customWidth="1"/>
    <col min="15395" max="15395" width="14.28515625" style="1" customWidth="1"/>
    <col min="15396" max="15396" width="7.5703125" style="1" customWidth="1"/>
    <col min="15397" max="15397" width="0" style="1" hidden="1" customWidth="1"/>
    <col min="15398" max="15399" width="14.28515625" style="1" customWidth="1"/>
    <col min="15400" max="15400" width="20.85546875" style="1" customWidth="1"/>
    <col min="15401" max="15401" width="14.42578125" style="1" customWidth="1"/>
    <col min="15402" max="15402" width="15" style="1" customWidth="1"/>
    <col min="15403" max="15403" width="2.7109375" style="1" customWidth="1"/>
    <col min="15404" max="15404" width="11.7109375" style="1" customWidth="1"/>
    <col min="15405" max="15405" width="11.5703125" style="1" customWidth="1"/>
    <col min="15406" max="15406" width="2.28515625" style="1" customWidth="1"/>
    <col min="15407" max="15407" width="41" style="1" customWidth="1"/>
    <col min="15408" max="15408" width="14.28515625" style="1" customWidth="1"/>
    <col min="15409" max="15410" width="11.5703125" style="1" customWidth="1"/>
    <col min="15411" max="15411" width="21.85546875" style="1" customWidth="1"/>
    <col min="15412" max="15603" width="11.42578125" style="1"/>
    <col min="15604" max="15604" width="21.85546875" style="1" customWidth="1"/>
    <col min="15605" max="15605" width="13.85546875" style="1" customWidth="1"/>
    <col min="15606" max="15606" width="38.7109375" style="1" customWidth="1"/>
    <col min="15607" max="15607" width="3" style="1" bestFit="1" customWidth="1"/>
    <col min="15608" max="15608" width="32.28515625" style="1" customWidth="1"/>
    <col min="15609" max="15609" width="46.28515625" style="1" customWidth="1"/>
    <col min="15610" max="15610" width="19" style="1" customWidth="1"/>
    <col min="15611" max="15611" width="0" style="1" hidden="1" customWidth="1"/>
    <col min="15612" max="15612" width="17.7109375" style="1" customWidth="1"/>
    <col min="15613" max="15613" width="0" style="1" hidden="1" customWidth="1"/>
    <col min="15614" max="15614" width="22.28515625" style="1" customWidth="1"/>
    <col min="15615" max="15615" width="5.28515625" style="1" customWidth="1"/>
    <col min="15616" max="15616" width="36.28515625" style="1" customWidth="1"/>
    <col min="15617" max="15617" width="5.7109375" style="1" customWidth="1"/>
    <col min="15618" max="15618" width="0" style="1" hidden="1" customWidth="1"/>
    <col min="15619" max="15619" width="20.7109375" style="1" customWidth="1"/>
    <col min="15620" max="15620" width="4.85546875" style="1" customWidth="1"/>
    <col min="15621" max="15621" width="0" style="1" hidden="1" customWidth="1"/>
    <col min="15622" max="15622" width="24.7109375" style="1" customWidth="1"/>
    <col min="15623" max="15623" width="12.28515625" style="1" customWidth="1"/>
    <col min="15624" max="15624" width="0" style="1" hidden="1" customWidth="1"/>
    <col min="15625" max="15625" width="3.42578125" style="1" customWidth="1"/>
    <col min="15626" max="15626" width="0" style="1" hidden="1" customWidth="1"/>
    <col min="15627" max="15627" width="17.7109375" style="1" customWidth="1"/>
    <col min="15628" max="15628" width="3.42578125" style="1" customWidth="1"/>
    <col min="15629" max="15629" width="0" style="1" hidden="1" customWidth="1"/>
    <col min="15630" max="15630" width="23.7109375" style="1" customWidth="1"/>
    <col min="15631" max="15631" width="10" style="1" customWidth="1"/>
    <col min="15632" max="15632" width="0" style="1" hidden="1" customWidth="1"/>
    <col min="15633" max="15634" width="14.7109375" style="1" customWidth="1"/>
    <col min="15635" max="15635" width="12.85546875" style="1" customWidth="1"/>
    <col min="15636" max="15636" width="3.28515625" style="1" customWidth="1"/>
    <col min="15637" max="15637" width="30.28515625" style="1" customWidth="1"/>
    <col min="15638" max="15638" width="5" style="1" customWidth="1"/>
    <col min="15639" max="15639" width="0" style="1" hidden="1" customWidth="1"/>
    <col min="15640" max="15640" width="14.28515625" style="1" customWidth="1"/>
    <col min="15641" max="15641" width="5.7109375" style="1" customWidth="1"/>
    <col min="15642" max="15642" width="0" style="1" hidden="1" customWidth="1"/>
    <col min="15643" max="15643" width="17.28515625" style="1" customWidth="1"/>
    <col min="15644" max="15644" width="12.7109375" style="1" customWidth="1"/>
    <col min="15645" max="15645" width="0" style="1" hidden="1" customWidth="1"/>
    <col min="15646" max="15646" width="5.28515625" style="1" customWidth="1"/>
    <col min="15647" max="15647" width="0" style="1" hidden="1" customWidth="1"/>
    <col min="15648" max="15648" width="17" style="1" customWidth="1"/>
    <col min="15649" max="15649" width="6.28515625" style="1" customWidth="1"/>
    <col min="15650" max="15650" width="0" style="1" hidden="1" customWidth="1"/>
    <col min="15651" max="15651" width="14.28515625" style="1" customWidth="1"/>
    <col min="15652" max="15652" width="7.5703125" style="1" customWidth="1"/>
    <col min="15653" max="15653" width="0" style="1" hidden="1" customWidth="1"/>
    <col min="15654" max="15655" width="14.28515625" style="1" customWidth="1"/>
    <col min="15656" max="15656" width="20.85546875" style="1" customWidth="1"/>
    <col min="15657" max="15657" width="14.42578125" style="1" customWidth="1"/>
    <col min="15658" max="15658" width="15" style="1" customWidth="1"/>
    <col min="15659" max="15659" width="2.7109375" style="1" customWidth="1"/>
    <col min="15660" max="15660" width="11.7109375" style="1" customWidth="1"/>
    <col min="15661" max="15661" width="11.5703125" style="1" customWidth="1"/>
    <col min="15662" max="15662" width="2.28515625" style="1" customWidth="1"/>
    <col min="15663" max="15663" width="41" style="1" customWidth="1"/>
    <col min="15664" max="15664" width="14.28515625" style="1" customWidth="1"/>
    <col min="15665" max="15666" width="11.5703125" style="1" customWidth="1"/>
    <col min="15667" max="15667" width="21.85546875" style="1" customWidth="1"/>
    <col min="15668" max="15859" width="11.42578125" style="1"/>
    <col min="15860" max="15860" width="21.85546875" style="1" customWidth="1"/>
    <col min="15861" max="15861" width="13.85546875" style="1" customWidth="1"/>
    <col min="15862" max="15862" width="38.7109375" style="1" customWidth="1"/>
    <col min="15863" max="15863" width="3" style="1" bestFit="1" customWidth="1"/>
    <col min="15864" max="15864" width="32.28515625" style="1" customWidth="1"/>
    <col min="15865" max="15865" width="46.28515625" style="1" customWidth="1"/>
    <col min="15866" max="15866" width="19" style="1" customWidth="1"/>
    <col min="15867" max="15867" width="0" style="1" hidden="1" customWidth="1"/>
    <col min="15868" max="15868" width="17.7109375" style="1" customWidth="1"/>
    <col min="15869" max="15869" width="0" style="1" hidden="1" customWidth="1"/>
    <col min="15870" max="15870" width="22.28515625" style="1" customWidth="1"/>
    <col min="15871" max="15871" width="5.28515625" style="1" customWidth="1"/>
    <col min="15872" max="15872" width="36.28515625" style="1" customWidth="1"/>
    <col min="15873" max="15873" width="5.7109375" style="1" customWidth="1"/>
    <col min="15874" max="15874" width="0" style="1" hidden="1" customWidth="1"/>
    <col min="15875" max="15875" width="20.7109375" style="1" customWidth="1"/>
    <col min="15876" max="15876" width="4.85546875" style="1" customWidth="1"/>
    <col min="15877" max="15877" width="0" style="1" hidden="1" customWidth="1"/>
    <col min="15878" max="15878" width="24.7109375" style="1" customWidth="1"/>
    <col min="15879" max="15879" width="12.28515625" style="1" customWidth="1"/>
    <col min="15880" max="15880" width="0" style="1" hidden="1" customWidth="1"/>
    <col min="15881" max="15881" width="3.42578125" style="1" customWidth="1"/>
    <col min="15882" max="15882" width="0" style="1" hidden="1" customWidth="1"/>
    <col min="15883" max="15883" width="17.7109375" style="1" customWidth="1"/>
    <col min="15884" max="15884" width="3.42578125" style="1" customWidth="1"/>
    <col min="15885" max="15885" width="0" style="1" hidden="1" customWidth="1"/>
    <col min="15886" max="15886" width="23.7109375" style="1" customWidth="1"/>
    <col min="15887" max="15887" width="10" style="1" customWidth="1"/>
    <col min="15888" max="15888" width="0" style="1" hidden="1" customWidth="1"/>
    <col min="15889" max="15890" width="14.7109375" style="1" customWidth="1"/>
    <col min="15891" max="15891" width="12.85546875" style="1" customWidth="1"/>
    <col min="15892" max="15892" width="3.28515625" style="1" customWidth="1"/>
    <col min="15893" max="15893" width="30.28515625" style="1" customWidth="1"/>
    <col min="15894" max="15894" width="5" style="1" customWidth="1"/>
    <col min="15895" max="15895" width="0" style="1" hidden="1" customWidth="1"/>
    <col min="15896" max="15896" width="14.28515625" style="1" customWidth="1"/>
    <col min="15897" max="15897" width="5.7109375" style="1" customWidth="1"/>
    <col min="15898" max="15898" width="0" style="1" hidden="1" customWidth="1"/>
    <col min="15899" max="15899" width="17.28515625" style="1" customWidth="1"/>
    <col min="15900" max="15900" width="12.7109375" style="1" customWidth="1"/>
    <col min="15901" max="15901" width="0" style="1" hidden="1" customWidth="1"/>
    <col min="15902" max="15902" width="5.28515625" style="1" customWidth="1"/>
    <col min="15903" max="15903" width="0" style="1" hidden="1" customWidth="1"/>
    <col min="15904" max="15904" width="17" style="1" customWidth="1"/>
    <col min="15905" max="15905" width="6.28515625" style="1" customWidth="1"/>
    <col min="15906" max="15906" width="0" style="1" hidden="1" customWidth="1"/>
    <col min="15907" max="15907" width="14.28515625" style="1" customWidth="1"/>
    <col min="15908" max="15908" width="7.5703125" style="1" customWidth="1"/>
    <col min="15909" max="15909" width="0" style="1" hidden="1" customWidth="1"/>
    <col min="15910" max="15911" width="14.28515625" style="1" customWidth="1"/>
    <col min="15912" max="15912" width="20.85546875" style="1" customWidth="1"/>
    <col min="15913" max="15913" width="14.42578125" style="1" customWidth="1"/>
    <col min="15914" max="15914" width="15" style="1" customWidth="1"/>
    <col min="15915" max="15915" width="2.7109375" style="1" customWidth="1"/>
    <col min="15916" max="15916" width="11.7109375" style="1" customWidth="1"/>
    <col min="15917" max="15917" width="11.5703125" style="1" customWidth="1"/>
    <col min="15918" max="15918" width="2.28515625" style="1" customWidth="1"/>
    <col min="15919" max="15919" width="41" style="1" customWidth="1"/>
    <col min="15920" max="15920" width="14.28515625" style="1" customWidth="1"/>
    <col min="15921" max="15922" width="11.5703125" style="1" customWidth="1"/>
    <col min="15923" max="15923" width="21.85546875" style="1" customWidth="1"/>
    <col min="15924" max="16115" width="11.42578125" style="1"/>
    <col min="16116" max="16116" width="21.85546875" style="1" customWidth="1"/>
    <col min="16117" max="16117" width="13.85546875" style="1" customWidth="1"/>
    <col min="16118" max="16118" width="38.7109375" style="1" customWidth="1"/>
    <col min="16119" max="16119" width="3" style="1" bestFit="1" customWidth="1"/>
    <col min="16120" max="16120" width="32.28515625" style="1" customWidth="1"/>
    <col min="16121" max="16121" width="46.28515625" style="1" customWidth="1"/>
    <col min="16122" max="16122" width="19" style="1" customWidth="1"/>
    <col min="16123" max="16123" width="0" style="1" hidden="1" customWidth="1"/>
    <col min="16124" max="16124" width="17.7109375" style="1" customWidth="1"/>
    <col min="16125" max="16125" width="0" style="1" hidden="1" customWidth="1"/>
    <col min="16126" max="16126" width="22.28515625" style="1" customWidth="1"/>
    <col min="16127" max="16127" width="5.28515625" style="1" customWidth="1"/>
    <col min="16128" max="16128" width="36.28515625" style="1" customWidth="1"/>
    <col min="16129" max="16129" width="5.7109375" style="1" customWidth="1"/>
    <col min="16130" max="16130" width="0" style="1" hidden="1" customWidth="1"/>
    <col min="16131" max="16131" width="20.7109375" style="1" customWidth="1"/>
    <col min="16132" max="16132" width="4.85546875" style="1" customWidth="1"/>
    <col min="16133" max="16133" width="0" style="1" hidden="1" customWidth="1"/>
    <col min="16134" max="16134" width="24.7109375" style="1" customWidth="1"/>
    <col min="16135" max="16135" width="12.28515625" style="1" customWidth="1"/>
    <col min="16136" max="16136" width="0" style="1" hidden="1" customWidth="1"/>
    <col min="16137" max="16137" width="3.42578125" style="1" customWidth="1"/>
    <col min="16138" max="16138" width="0" style="1" hidden="1" customWidth="1"/>
    <col min="16139" max="16139" width="17.7109375" style="1" customWidth="1"/>
    <col min="16140" max="16140" width="3.42578125" style="1" customWidth="1"/>
    <col min="16141" max="16141" width="0" style="1" hidden="1" customWidth="1"/>
    <col min="16142" max="16142" width="23.7109375" style="1" customWidth="1"/>
    <col min="16143" max="16143" width="10" style="1" customWidth="1"/>
    <col min="16144" max="16144" width="0" style="1" hidden="1" customWidth="1"/>
    <col min="16145" max="16146" width="14.7109375" style="1" customWidth="1"/>
    <col min="16147" max="16147" width="12.85546875" style="1" customWidth="1"/>
    <col min="16148" max="16148" width="3.28515625" style="1" customWidth="1"/>
    <col min="16149" max="16149" width="30.28515625" style="1" customWidth="1"/>
    <col min="16150" max="16150" width="5" style="1" customWidth="1"/>
    <col min="16151" max="16151" width="0" style="1" hidden="1" customWidth="1"/>
    <col min="16152" max="16152" width="14.28515625" style="1" customWidth="1"/>
    <col min="16153" max="16153" width="5.7109375" style="1" customWidth="1"/>
    <col min="16154" max="16154" width="0" style="1" hidden="1" customWidth="1"/>
    <col min="16155" max="16155" width="17.28515625" style="1" customWidth="1"/>
    <col min="16156" max="16156" width="12.7109375" style="1" customWidth="1"/>
    <col min="16157" max="16157" width="0" style="1" hidden="1" customWidth="1"/>
    <col min="16158" max="16158" width="5.28515625" style="1" customWidth="1"/>
    <col min="16159" max="16159" width="0" style="1" hidden="1" customWidth="1"/>
    <col min="16160" max="16160" width="17" style="1" customWidth="1"/>
    <col min="16161" max="16161" width="6.28515625" style="1" customWidth="1"/>
    <col min="16162" max="16162" width="0" style="1" hidden="1" customWidth="1"/>
    <col min="16163" max="16163" width="14.28515625" style="1" customWidth="1"/>
    <col min="16164" max="16164" width="7.5703125" style="1" customWidth="1"/>
    <col min="16165" max="16165" width="0" style="1" hidden="1" customWidth="1"/>
    <col min="16166" max="16167" width="14.28515625" style="1" customWidth="1"/>
    <col min="16168" max="16168" width="20.85546875" style="1" customWidth="1"/>
    <col min="16169" max="16169" width="14.42578125" style="1" customWidth="1"/>
    <col min="16170" max="16170" width="15" style="1" customWidth="1"/>
    <col min="16171" max="16171" width="2.7109375" style="1" customWidth="1"/>
    <col min="16172" max="16172" width="11.7109375" style="1" customWidth="1"/>
    <col min="16173" max="16173" width="11.5703125" style="1" customWidth="1"/>
    <col min="16174" max="16174" width="2.28515625" style="1" customWidth="1"/>
    <col min="16175" max="16175" width="41" style="1" customWidth="1"/>
    <col min="16176" max="16176" width="14.28515625" style="1" customWidth="1"/>
    <col min="16177" max="16178" width="11.5703125" style="1" customWidth="1"/>
    <col min="16179" max="16179" width="21.85546875" style="1" customWidth="1"/>
    <col min="16180" max="16373" width="11.42578125" style="1"/>
    <col min="16374" max="16384" width="11.5703125" style="1" customWidth="1"/>
  </cols>
  <sheetData>
    <row r="1" spans="1:76" ht="18.75" customHeight="1" x14ac:dyDescent="0.25">
      <c r="A1" s="754" t="s">
        <v>150</v>
      </c>
      <c r="B1" s="755"/>
      <c r="C1" s="755"/>
      <c r="D1" s="755"/>
      <c r="E1" s="755"/>
      <c r="F1" s="755"/>
      <c r="G1" s="755"/>
      <c r="H1" s="755"/>
      <c r="I1" s="755"/>
      <c r="J1" s="755"/>
      <c r="K1" s="755"/>
      <c r="L1" s="755"/>
      <c r="M1" s="755"/>
      <c r="N1" s="755"/>
      <c r="O1" s="755"/>
      <c r="P1" s="755"/>
      <c r="Q1" s="755"/>
      <c r="R1" s="755"/>
      <c r="S1" s="755"/>
      <c r="T1" s="755"/>
      <c r="U1" s="758" t="s">
        <v>151</v>
      </c>
      <c r="V1" s="758"/>
      <c r="W1" s="758"/>
      <c r="X1" s="758"/>
      <c r="Y1" s="758"/>
      <c r="Z1" s="758"/>
      <c r="AA1" s="758"/>
      <c r="AB1" s="758"/>
      <c r="AC1" s="760" t="s">
        <v>152</v>
      </c>
      <c r="AD1" s="760"/>
      <c r="AE1" s="760"/>
      <c r="AF1" s="760"/>
      <c r="AG1" s="760"/>
      <c r="AH1" s="760"/>
      <c r="AI1" s="760"/>
      <c r="AJ1" s="760"/>
      <c r="AK1" s="417"/>
      <c r="AL1" s="761" t="s">
        <v>153</v>
      </c>
      <c r="AM1" s="761"/>
      <c r="AN1" s="762"/>
      <c r="AO1" s="780" t="s">
        <v>522</v>
      </c>
      <c r="AP1" s="781"/>
      <c r="AQ1" s="781"/>
      <c r="AR1" s="781"/>
      <c r="AS1" s="781"/>
      <c r="AT1" s="781"/>
      <c r="AU1" s="781"/>
      <c r="AV1" s="781"/>
      <c r="AW1" s="781"/>
      <c r="AX1" s="781"/>
      <c r="AY1" s="781"/>
      <c r="AZ1" s="781"/>
      <c r="BA1" s="781"/>
      <c r="BB1" s="781"/>
      <c r="BC1" s="781"/>
      <c r="BD1" s="781"/>
      <c r="BE1" s="781"/>
      <c r="BF1" s="781"/>
      <c r="BG1" s="781"/>
      <c r="BH1" s="781"/>
      <c r="BI1" s="781"/>
      <c r="BJ1" s="781"/>
      <c r="BK1" s="781"/>
      <c r="BL1" s="781"/>
      <c r="BM1" s="781"/>
      <c r="BN1" s="781"/>
      <c r="BO1" s="781"/>
      <c r="BP1" s="781"/>
      <c r="BQ1" s="781"/>
      <c r="BR1" s="781"/>
      <c r="BS1" s="781"/>
      <c r="BT1" s="781"/>
      <c r="BU1" s="781"/>
      <c r="BV1" s="781"/>
      <c r="BW1" s="781"/>
      <c r="BX1" s="781"/>
    </row>
    <row r="2" spans="1:76" ht="18"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0" t="s">
        <v>154</v>
      </c>
      <c r="AD2" s="750" t="s">
        <v>156</v>
      </c>
      <c r="AE2" s="750"/>
      <c r="AF2" s="750"/>
      <c r="AG2" s="750"/>
      <c r="AH2" s="750" t="s">
        <v>157</v>
      </c>
      <c r="AI2" s="750"/>
      <c r="AJ2" s="750"/>
      <c r="AK2" s="751" t="s">
        <v>159</v>
      </c>
      <c r="AL2" s="751"/>
      <c r="AM2" s="751"/>
      <c r="AN2" s="752" t="s">
        <v>9</v>
      </c>
      <c r="AO2" s="753" t="s">
        <v>160</v>
      </c>
      <c r="AP2" s="747"/>
      <c r="AQ2" s="747" t="s">
        <v>126</v>
      </c>
      <c r="AR2" s="747" t="s">
        <v>161</v>
      </c>
      <c r="AS2" s="747" t="s">
        <v>162</v>
      </c>
      <c r="AT2" s="747" t="s">
        <v>163</v>
      </c>
      <c r="AU2" s="907" t="s">
        <v>164</v>
      </c>
      <c r="AV2" s="779"/>
      <c r="AW2" s="779"/>
      <c r="AX2" s="779"/>
      <c r="AY2" s="779"/>
      <c r="AZ2" s="779"/>
      <c r="BA2" s="779"/>
      <c r="BB2" s="779"/>
      <c r="BC2" s="779"/>
      <c r="BD2" s="779"/>
      <c r="BE2" s="779"/>
      <c r="BF2" s="779"/>
      <c r="BG2" s="779"/>
      <c r="BH2" s="779"/>
      <c r="BI2" s="779"/>
      <c r="BJ2" s="779"/>
      <c r="BK2" s="779"/>
      <c r="BL2" s="779"/>
      <c r="BM2" s="779"/>
      <c r="BN2" s="779"/>
      <c r="BO2" s="779"/>
      <c r="BP2" s="779"/>
      <c r="BQ2" s="779"/>
      <c r="BR2" s="779"/>
      <c r="BS2" s="779"/>
      <c r="BT2" s="779"/>
      <c r="BU2" s="779"/>
      <c r="BV2" s="779"/>
      <c r="BW2" s="779"/>
      <c r="BX2" s="779"/>
    </row>
    <row r="3" spans="1:76" s="15" customFormat="1" ht="33.75" customHeight="1" x14ac:dyDescent="0.25">
      <c r="A3" s="137" t="s">
        <v>165</v>
      </c>
      <c r="B3" s="343" t="s">
        <v>124</v>
      </c>
      <c r="C3" s="343" t="s">
        <v>6</v>
      </c>
      <c r="D3" s="343" t="s">
        <v>1</v>
      </c>
      <c r="E3" s="343" t="s">
        <v>2</v>
      </c>
      <c r="F3" s="343" t="s">
        <v>166</v>
      </c>
      <c r="G3" s="749" t="s">
        <v>167</v>
      </c>
      <c r="H3" s="749"/>
      <c r="I3" s="343" t="s">
        <v>168</v>
      </c>
      <c r="J3" s="343" t="s">
        <v>16</v>
      </c>
      <c r="K3" s="343" t="s">
        <v>169</v>
      </c>
      <c r="L3" s="343" t="s">
        <v>170</v>
      </c>
      <c r="M3" s="343" t="s">
        <v>13</v>
      </c>
      <c r="N3" s="343" t="s">
        <v>146</v>
      </c>
      <c r="O3" s="343" t="s">
        <v>14</v>
      </c>
      <c r="P3" s="343" t="s">
        <v>146</v>
      </c>
      <c r="Q3" s="343" t="s">
        <v>15</v>
      </c>
      <c r="R3" s="343" t="s">
        <v>146</v>
      </c>
      <c r="S3" s="343" t="s">
        <v>171</v>
      </c>
      <c r="T3" s="343" t="s">
        <v>11</v>
      </c>
      <c r="U3" s="138" t="s">
        <v>172</v>
      </c>
      <c r="V3" s="136" t="s">
        <v>173</v>
      </c>
      <c r="W3" s="138" t="s">
        <v>146</v>
      </c>
      <c r="X3" s="136" t="s">
        <v>174</v>
      </c>
      <c r="Y3" s="138" t="s">
        <v>146</v>
      </c>
      <c r="Z3" s="136" t="s">
        <v>175</v>
      </c>
      <c r="AA3" s="136" t="s">
        <v>146</v>
      </c>
      <c r="AB3" s="136" t="s">
        <v>176</v>
      </c>
      <c r="AC3" s="750"/>
      <c r="AD3" s="344" t="s">
        <v>5</v>
      </c>
      <c r="AE3" s="139" t="s">
        <v>177</v>
      </c>
      <c r="AF3" s="344" t="s">
        <v>178</v>
      </c>
      <c r="AG3" s="344" t="s">
        <v>177</v>
      </c>
      <c r="AH3" s="750"/>
      <c r="AI3" s="750" t="s">
        <v>7</v>
      </c>
      <c r="AJ3" s="750"/>
      <c r="AK3" s="751"/>
      <c r="AL3" s="751"/>
      <c r="AM3" s="751"/>
      <c r="AN3" s="752"/>
      <c r="AO3" s="753"/>
      <c r="AP3" s="747"/>
      <c r="AQ3" s="747"/>
      <c r="AR3" s="747"/>
      <c r="AS3" s="747"/>
      <c r="AT3" s="747"/>
      <c r="AU3" s="341" t="s">
        <v>183</v>
      </c>
      <c r="AV3" s="341" t="s">
        <v>1029</v>
      </c>
      <c r="AW3" s="341" t="s">
        <v>184</v>
      </c>
      <c r="AX3" s="341" t="s">
        <v>1025</v>
      </c>
      <c r="AY3" s="341" t="s">
        <v>1026</v>
      </c>
      <c r="AZ3" s="341" t="s">
        <v>183</v>
      </c>
      <c r="BA3" s="341" t="s">
        <v>1029</v>
      </c>
      <c r="BB3" s="341" t="s">
        <v>184</v>
      </c>
      <c r="BC3" s="341" t="s">
        <v>1025</v>
      </c>
      <c r="BD3" s="341" t="s">
        <v>1026</v>
      </c>
      <c r="BE3" s="341" t="s">
        <v>183</v>
      </c>
      <c r="BF3" s="341" t="s">
        <v>1029</v>
      </c>
      <c r="BG3" s="341" t="s">
        <v>184</v>
      </c>
      <c r="BH3" s="341" t="s">
        <v>1025</v>
      </c>
      <c r="BI3" s="341" t="s">
        <v>1026</v>
      </c>
      <c r="BJ3" s="341" t="s">
        <v>183</v>
      </c>
      <c r="BK3" s="341" t="s">
        <v>1029</v>
      </c>
      <c r="BL3" s="341" t="s">
        <v>184</v>
      </c>
      <c r="BM3" s="341" t="s">
        <v>1025</v>
      </c>
      <c r="BN3" s="341" t="s">
        <v>1026</v>
      </c>
      <c r="BO3" s="341" t="s">
        <v>183</v>
      </c>
      <c r="BP3" s="341" t="s">
        <v>1029</v>
      </c>
      <c r="BQ3" s="341" t="s">
        <v>184</v>
      </c>
      <c r="BR3" s="341" t="s">
        <v>1025</v>
      </c>
      <c r="BS3" s="341" t="s">
        <v>1026</v>
      </c>
      <c r="BT3" s="341" t="s">
        <v>183</v>
      </c>
      <c r="BU3" s="341" t="s">
        <v>1029</v>
      </c>
      <c r="BV3" s="341" t="s">
        <v>184</v>
      </c>
      <c r="BW3" s="341" t="s">
        <v>1025</v>
      </c>
      <c r="BX3" s="341" t="s">
        <v>1026</v>
      </c>
    </row>
    <row r="4" spans="1:76" ht="272.45" customHeight="1" x14ac:dyDescent="0.25">
      <c r="A4" s="333" t="s">
        <v>186</v>
      </c>
      <c r="B4" s="322" t="s">
        <v>44</v>
      </c>
      <c r="C4" s="322" t="s">
        <v>89</v>
      </c>
      <c r="D4" s="322" t="s">
        <v>12</v>
      </c>
      <c r="E4" s="322" t="s">
        <v>34</v>
      </c>
      <c r="F4" s="366" t="s">
        <v>1357</v>
      </c>
      <c r="G4" s="338" t="s">
        <v>1125</v>
      </c>
      <c r="H4" s="338" t="s">
        <v>1332</v>
      </c>
      <c r="I4" s="335" t="s">
        <v>900</v>
      </c>
      <c r="J4" s="322" t="s">
        <v>75</v>
      </c>
      <c r="K4" s="322">
        <v>2</v>
      </c>
      <c r="L4" s="331">
        <f>IF(J4="Diaria",+(K4/360),IF(J4="Mensual",+(K4/12),IF(J4="Bimestral",+(K4/6),IF(J4="Trimestral",+(K4/4),IF(J4="Semestral",+(K4/2),IF(J4="Anual",+(K4/1),""))))))</f>
        <v>0.33333333333333331</v>
      </c>
      <c r="M4" s="322" t="s">
        <v>70</v>
      </c>
      <c r="N4" s="322">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322" t="s">
        <v>46</v>
      </c>
      <c r="P4" s="322">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0.4</v>
      </c>
      <c r="Q4" s="322" t="s">
        <v>70</v>
      </c>
      <c r="R4" s="322">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17" t="s">
        <v>70</v>
      </c>
      <c r="T4" s="317" t="s">
        <v>70</v>
      </c>
      <c r="U4" s="317">
        <f>+MAX(N4,P4,R4)</f>
        <v>0.4</v>
      </c>
      <c r="V4" s="319" t="str">
        <f>IF(L4&lt;=20%,"Muy baja",IF(L4&lt;=40%,"Baja",IF(L4&lt;=60%,"Media",IF(L4&lt;=80%,"Alta",IF(L4&lt;=100%,"Muy alta",IF(L4&gt;=100%,"Muy alta",""))))))</f>
        <v>Baja</v>
      </c>
      <c r="W4" s="320">
        <f>+IFERROR(VLOOKUP(V4,[18]Fórmula!$F$1:$G$6,2,FALSE),"")</f>
        <v>0.4</v>
      </c>
      <c r="X4" s="340" t="str">
        <f>IF(U4=20%,"Leve",IF(U4=40%,"Menor",IF(U4=60%,"Moderado",IF(U4=80%,"Mayor",IF(U4=100%,"Catastrófico","")))))</f>
        <v>Menor</v>
      </c>
      <c r="Y4" s="320">
        <f>+IFERROR(VLOOKUP(X4,[18]Fórmula!$H$1:$I$6,2,FALSE),"")</f>
        <v>0.4</v>
      </c>
      <c r="Z4" s="339" t="str">
        <f>+IFERROR(VLOOKUP(V4&amp;X4,[18]Fórmula!$C$2:$D$26,2,FALSE),"")</f>
        <v>Moderado</v>
      </c>
      <c r="AA4" s="320">
        <f>IF(Z4="Bajo",25%,IF(Z4="Moderado",50%,IF(Z4="Alto",75%,IF(Z4="Extremo",100%,""))))</f>
        <v>0.5</v>
      </c>
      <c r="AB4" s="171" t="s">
        <v>974</v>
      </c>
      <c r="AC4" s="451" t="s">
        <v>973</v>
      </c>
      <c r="AD4" s="49" t="s">
        <v>54</v>
      </c>
      <c r="AE4" s="31">
        <f>IF(AD4="Preventivo",25%,IF(AD4="Detectivo",15%,IF(AD4="Correctivo",10%,"")))</f>
        <v>0.25</v>
      </c>
      <c r="AF4" s="335" t="s">
        <v>194</v>
      </c>
      <c r="AG4" s="31">
        <f>IF(AF4="Manual",15%,IF(AF4="Automático",25%,""))</f>
        <v>0.15</v>
      </c>
      <c r="AH4" s="31">
        <f>+AG4+AE4</f>
        <v>0.4</v>
      </c>
      <c r="AI4" s="322" t="s">
        <v>23</v>
      </c>
      <c r="AJ4" s="335" t="s">
        <v>901</v>
      </c>
      <c r="AK4" s="335">
        <f>+AA4*AH4</f>
        <v>0.2</v>
      </c>
      <c r="AL4" s="32">
        <f>+AA4-AK4</f>
        <v>0.3</v>
      </c>
      <c r="AM4" s="329" t="str">
        <f>+IF(C4="Corrupción","Moderado",IF(AL4&lt;=25%,"Bajo",IF(AL4&lt;=50%,"Moderado",IF(AL4&lt;=75%,"Alto",IF(AL4&gt;75%,"Extremo","")))))</f>
        <v>Moderado</v>
      </c>
      <c r="AN4" s="330" t="s">
        <v>56</v>
      </c>
      <c r="AO4" s="147">
        <v>1</v>
      </c>
      <c r="AP4" s="33" t="s">
        <v>972</v>
      </c>
      <c r="AQ4" s="326" t="s">
        <v>1081</v>
      </c>
      <c r="AR4" s="30">
        <v>45444</v>
      </c>
      <c r="AS4" s="30">
        <v>45657</v>
      </c>
      <c r="AT4" s="316" t="s">
        <v>960</v>
      </c>
      <c r="AU4" s="34">
        <v>45351</v>
      </c>
      <c r="AV4" s="34"/>
      <c r="AW4" s="97"/>
      <c r="AX4" s="97"/>
      <c r="AY4" s="97"/>
      <c r="AZ4" s="34">
        <v>45412</v>
      </c>
      <c r="BA4" s="34"/>
      <c r="BB4" s="97"/>
      <c r="BC4" s="97"/>
      <c r="BD4" s="97"/>
      <c r="BE4" s="34">
        <v>45473</v>
      </c>
      <c r="BF4" s="34"/>
      <c r="BG4" s="97"/>
      <c r="BH4" s="97"/>
      <c r="BI4" s="97"/>
      <c r="BJ4" s="34">
        <v>45535</v>
      </c>
      <c r="BK4" s="34"/>
      <c r="BL4" s="97"/>
      <c r="BM4" s="97"/>
      <c r="BN4" s="97"/>
      <c r="BO4" s="34">
        <v>45596</v>
      </c>
      <c r="BP4" s="34"/>
      <c r="BQ4" s="97"/>
      <c r="BR4" s="97"/>
      <c r="BS4" s="97"/>
      <c r="BT4" s="34">
        <v>45657</v>
      </c>
      <c r="BU4" s="34"/>
      <c r="BV4" s="97"/>
      <c r="BW4" s="97"/>
      <c r="BX4" s="97"/>
    </row>
    <row r="5" spans="1:76" ht="238.15" customHeight="1" thickBot="1" x14ac:dyDescent="0.3">
      <c r="A5" s="351" t="s">
        <v>186</v>
      </c>
      <c r="B5" s="312" t="s">
        <v>44</v>
      </c>
      <c r="C5" s="312" t="s">
        <v>55</v>
      </c>
      <c r="D5" s="312" t="s">
        <v>76</v>
      </c>
      <c r="E5" s="312" t="s">
        <v>34</v>
      </c>
      <c r="F5" s="169" t="s">
        <v>510</v>
      </c>
      <c r="G5" s="406" t="s">
        <v>442</v>
      </c>
      <c r="H5" s="406" t="s">
        <v>971</v>
      </c>
      <c r="I5" s="352" t="s">
        <v>513</v>
      </c>
      <c r="J5" s="312" t="s">
        <v>32</v>
      </c>
      <c r="K5" s="312">
        <v>0</v>
      </c>
      <c r="L5" s="315">
        <f>IF(J5="Diaria",+(K5/360),IF(J5="Mensual",+(K5/12),IF(J5="Bimestral",+(K5/6),IF(J5="Trimestral",+(K5/4),IF(J5="Semestral",+(K5/2),IF(J5="Anual",+(K5/1),""))))))</f>
        <v>0</v>
      </c>
      <c r="M5" s="312" t="s">
        <v>70</v>
      </c>
      <c r="N5" s="312">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312" t="s">
        <v>73</v>
      </c>
      <c r="P5" s="322">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sostenido a nivel de sector administrativo, nivel departamental o municipal",80%,IF(O5="El riesgo afecta la imagen de la entidad a nivel nacional, con efecto publicitario sostenido a nivel país",100%,IF(O5="NA",0%,""))))))</f>
        <v>0.8</v>
      </c>
      <c r="Q5" s="312" t="s">
        <v>70</v>
      </c>
      <c r="R5" s="312">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308" t="s">
        <v>70</v>
      </c>
      <c r="T5" s="308" t="s">
        <v>70</v>
      </c>
      <c r="U5" s="308">
        <f>+MAX(N5,P5,R5)</f>
        <v>0.8</v>
      </c>
      <c r="V5" s="350" t="str">
        <f>IF(L5&lt;=20%,"Muy baja",IF(L5&lt;=40%,"Baja",IF(L5&lt;=60%,"Media",IF(L5&lt;=80%,"Alta",IF(L5&lt;=100%,"Muy alta",IF(L5&gt;=100%,"Muy alta",""))))))</f>
        <v>Muy baja</v>
      </c>
      <c r="W5" s="301">
        <f>+IFERROR(VLOOKUP(V5,[18]Fórmula!$F$1:$G$6,2,FALSE),"")</f>
        <v>0.2</v>
      </c>
      <c r="X5" s="144" t="str">
        <f>IF(U5=20%,"Leve",IF(U5=40%,"Menor",IF(U5=60%,"Moderado",IF(U5=80%,"Mayor",IF(U5=100%,"Catastrófico","")))))</f>
        <v>Mayor</v>
      </c>
      <c r="Y5" s="301">
        <f>+IFERROR(VLOOKUP(X5,[18]Fórmula!$H$1:$I$6,2,FALSE),"")</f>
        <v>0.8</v>
      </c>
      <c r="Z5" s="145" t="str">
        <f>+IFERROR(VLOOKUP(V5&amp;X5,[18]Fórmula!$C$2:$D$26,2,FALSE),"")</f>
        <v>Alto</v>
      </c>
      <c r="AA5" s="301">
        <f>IF(Z5="Bajo",25%,IF(Z5="Moderado",50%,IF(Z5="Alto",75%,IF(Z5="Extremo",100%,""))))</f>
        <v>0.75</v>
      </c>
      <c r="AB5" s="171" t="s">
        <v>970</v>
      </c>
      <c r="AC5" s="452" t="s">
        <v>976</v>
      </c>
      <c r="AD5" s="28" t="s">
        <v>21</v>
      </c>
      <c r="AE5" s="37">
        <f>IF(AD5="Preventivo",25%,IF(AD5="Detectivo",15%,IF(AD5="Correctivo",10%,"")))</f>
        <v>0.1</v>
      </c>
      <c r="AF5" s="352" t="s">
        <v>194</v>
      </c>
      <c r="AG5" s="37">
        <f>IF(AF5="Manual",15%,IF(AF5="Automático",25%,""))</f>
        <v>0.15</v>
      </c>
      <c r="AH5" s="37">
        <f>+AG5+AE5</f>
        <v>0.25</v>
      </c>
      <c r="AI5" s="312" t="s">
        <v>23</v>
      </c>
      <c r="AJ5" s="335" t="s">
        <v>969</v>
      </c>
      <c r="AK5" s="352">
        <f>+AH5*AA5</f>
        <v>0.1875</v>
      </c>
      <c r="AL5" s="413">
        <f>+AA5-AK5</f>
        <v>0.5625</v>
      </c>
      <c r="AM5" s="146" t="str">
        <f>+IF(C5="Corrupción","Alto",IF(AL5&lt;=25%,"Bajo",IF(AL5&lt;=50%,"Moderado",IF(AL5&lt;=75%,"Alto",IF(AL5&gt;75%,"Extremo","")))))</f>
        <v>Alto</v>
      </c>
      <c r="AN5" s="349" t="s">
        <v>56</v>
      </c>
      <c r="AO5" s="149">
        <v>1</v>
      </c>
      <c r="AP5" s="13" t="s">
        <v>968</v>
      </c>
      <c r="AQ5" s="326" t="s">
        <v>1081</v>
      </c>
      <c r="AR5" s="450">
        <v>45474</v>
      </c>
      <c r="AS5" s="25">
        <v>45657</v>
      </c>
      <c r="AT5" s="119" t="s">
        <v>967</v>
      </c>
      <c r="AU5" s="34">
        <v>45351</v>
      </c>
      <c r="AV5" s="34"/>
      <c r="AW5" s="97"/>
      <c r="AX5" s="97"/>
      <c r="AY5" s="97"/>
      <c r="AZ5" s="34">
        <v>45412</v>
      </c>
      <c r="BA5" s="34"/>
      <c r="BB5" s="97"/>
      <c r="BC5" s="97"/>
      <c r="BD5" s="97"/>
      <c r="BE5" s="34">
        <v>45473</v>
      </c>
      <c r="BF5" s="34"/>
      <c r="BG5" s="97"/>
      <c r="BH5" s="97"/>
      <c r="BI5" s="97"/>
      <c r="BJ5" s="34">
        <v>45535</v>
      </c>
      <c r="BK5" s="34"/>
      <c r="BL5" s="97"/>
      <c r="BM5" s="97"/>
      <c r="BN5" s="97"/>
      <c r="BO5" s="34">
        <v>45596</v>
      </c>
      <c r="BP5" s="34"/>
      <c r="BQ5" s="97"/>
      <c r="BR5" s="97"/>
      <c r="BS5" s="97"/>
      <c r="BT5" s="34">
        <v>45657</v>
      </c>
      <c r="BU5" s="34"/>
      <c r="BV5" s="97"/>
      <c r="BW5" s="97"/>
      <c r="BX5" s="97"/>
    </row>
    <row r="6" spans="1:76" ht="272.45" customHeight="1" thickBot="1" x14ac:dyDescent="0.3">
      <c r="A6" s="333" t="s">
        <v>186</v>
      </c>
      <c r="B6" s="322" t="s">
        <v>44</v>
      </c>
      <c r="C6" s="322" t="s">
        <v>89</v>
      </c>
      <c r="D6" s="322" t="s">
        <v>12</v>
      </c>
      <c r="E6" s="322" t="s">
        <v>34</v>
      </c>
      <c r="F6" s="366" t="s">
        <v>966</v>
      </c>
      <c r="G6" s="338" t="s">
        <v>1333</v>
      </c>
      <c r="H6" s="338" t="s">
        <v>965</v>
      </c>
      <c r="I6" s="335" t="s">
        <v>964</v>
      </c>
      <c r="J6" s="322" t="s">
        <v>32</v>
      </c>
      <c r="K6" s="322">
        <v>0</v>
      </c>
      <c r="L6" s="331">
        <f>IF(J6="Diaria",+(K6/360),IF(J6="Mensual",+(K6/12),IF(J6="Bimestral",+(K6/6),IF(J6="Trimestral",+(K6/4),IF(J6="Semestral",+(K6/2),IF(J6="Anual",+(K6/1),""))))))</f>
        <v>0</v>
      </c>
      <c r="M6" s="322" t="s">
        <v>70</v>
      </c>
      <c r="N6" s="322">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v>
      </c>
      <c r="O6" s="322" t="s">
        <v>30</v>
      </c>
      <c r="P6" s="322">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sostenido a nivel de sector administrativo, nivel departamental o municipal",80%,IF(O6="El riesgo afecta la imagen de la entidad a nivel nacional, con efecto publicitario sostenido a nivel país",100%,IF(O6="NA",0%,""))))))</f>
        <v>0.2</v>
      </c>
      <c r="Q6" s="322" t="s">
        <v>70</v>
      </c>
      <c r="R6" s="322">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317" t="s">
        <v>70</v>
      </c>
      <c r="T6" s="317" t="s">
        <v>70</v>
      </c>
      <c r="U6" s="317">
        <f>+MAX(N6,P6,R6)</f>
        <v>0.2</v>
      </c>
      <c r="V6" s="319" t="str">
        <f>IF(L6&lt;=20%,"Muy baja",IF(L6&lt;=40%,"Baja",IF(L6&lt;=60%,"Media",IF(L6&lt;=80%,"Alta",IF(L6&lt;=100%,"Muy alta",IF(L6&gt;=100%,"Muy alta",""))))))</f>
        <v>Muy baja</v>
      </c>
      <c r="W6" s="320">
        <f>+IFERROR(VLOOKUP(V6,[18]Fórmula!$F$1:$G$6,2,FALSE),"")</f>
        <v>0.2</v>
      </c>
      <c r="X6" s="340" t="str">
        <f>IF(U6=20%,"Leve",IF(U6=40%,"Menor",IF(U6=60%,"Moderado",IF(U6=80%,"Mayor",IF(U6=100%,"Catastrófico","")))))</f>
        <v>Leve</v>
      </c>
      <c r="Y6" s="320">
        <f>+IFERROR(VLOOKUP(X6,[18]Fórmula!$H$1:$I$6,2,FALSE),"")</f>
        <v>0.2</v>
      </c>
      <c r="Z6" s="339" t="str">
        <f>+IFERROR(VLOOKUP(V6&amp;X6,[18]Fórmula!$C$2:$D$26,2,FALSE),"")</f>
        <v>Bajo</v>
      </c>
      <c r="AA6" s="320">
        <f>IF(Z6="Bajo",25%,IF(Z6="Moderado",50%,IF(Z6="Alto",75%,IF(Z6="Extremo",100%,""))))</f>
        <v>0.25</v>
      </c>
      <c r="AB6" s="171" t="s">
        <v>963</v>
      </c>
      <c r="AC6" s="451" t="s">
        <v>975</v>
      </c>
      <c r="AD6" s="49" t="s">
        <v>54</v>
      </c>
      <c r="AE6" s="31">
        <f>IF(AD6="Preventivo",25%,IF(AD6="Detectivo",15%,IF(AD6="Correctivo",10%,"")))</f>
        <v>0.25</v>
      </c>
      <c r="AF6" s="335" t="s">
        <v>194</v>
      </c>
      <c r="AG6" s="31">
        <f>IF(AF6="Manual",15%,IF(AF6="Automático",25%,""))</f>
        <v>0.15</v>
      </c>
      <c r="AH6" s="31">
        <f>+AG6+AE6</f>
        <v>0.4</v>
      </c>
      <c r="AI6" s="322" t="s">
        <v>23</v>
      </c>
      <c r="AJ6" s="335" t="s">
        <v>962</v>
      </c>
      <c r="AK6" s="335">
        <f>+AA6*AH6</f>
        <v>0.1</v>
      </c>
      <c r="AL6" s="32">
        <f>+AA6-AK6</f>
        <v>0.15</v>
      </c>
      <c r="AM6" s="329" t="str">
        <f>+IF(C6="Corrupción","Moderado",IF(AL6&lt;=25%,"Bajo",IF(AL6&lt;=50%,"Moderado",IF(AL6&lt;=75%,"Alto",IF(AL6&gt;75%,"Extremo","")))))</f>
        <v>Bajo</v>
      </c>
      <c r="AN6" s="330" t="s">
        <v>56</v>
      </c>
      <c r="AO6" s="147">
        <v>1</v>
      </c>
      <c r="AP6" s="33" t="s">
        <v>961</v>
      </c>
      <c r="AQ6" s="326" t="s">
        <v>1081</v>
      </c>
      <c r="AR6" s="30">
        <v>45444</v>
      </c>
      <c r="AS6" s="30">
        <v>45657</v>
      </c>
      <c r="AT6" s="316" t="s">
        <v>960</v>
      </c>
      <c r="AU6" s="34">
        <v>45351</v>
      </c>
      <c r="AV6" s="34"/>
      <c r="AW6" s="90"/>
      <c r="AX6" s="90"/>
      <c r="AY6" s="90"/>
      <c r="AZ6" s="34">
        <v>45412</v>
      </c>
      <c r="BA6" s="34"/>
      <c r="BB6" s="90"/>
      <c r="BC6" s="90"/>
      <c r="BD6" s="90"/>
      <c r="BE6" s="34">
        <v>45473</v>
      </c>
      <c r="BF6" s="34"/>
      <c r="BG6" s="90"/>
      <c r="BH6" s="90"/>
      <c r="BI6" s="90"/>
      <c r="BJ6" s="34">
        <v>45535</v>
      </c>
      <c r="BK6" s="34"/>
      <c r="BL6" s="90"/>
      <c r="BM6" s="90"/>
      <c r="BN6" s="90"/>
      <c r="BO6" s="34">
        <v>45596</v>
      </c>
      <c r="BP6" s="34"/>
      <c r="BQ6" s="90"/>
      <c r="BR6" s="90"/>
      <c r="BS6" s="90"/>
      <c r="BT6" s="34">
        <v>45657</v>
      </c>
      <c r="BU6" s="34"/>
      <c r="BV6" s="90"/>
      <c r="BW6" s="90"/>
      <c r="BX6" s="90"/>
    </row>
    <row r="7" spans="1:76" ht="107.25" customHeight="1" thickBot="1" x14ac:dyDescent="0.3">
      <c r="A7" s="388" t="s">
        <v>196</v>
      </c>
      <c r="B7" s="385" t="s">
        <v>44</v>
      </c>
      <c r="C7" s="385" t="s">
        <v>89</v>
      </c>
      <c r="D7" s="385" t="s">
        <v>76</v>
      </c>
      <c r="E7" s="385" t="s">
        <v>93</v>
      </c>
      <c r="F7" s="650" t="s">
        <v>693</v>
      </c>
      <c r="G7" s="663" t="s">
        <v>1088</v>
      </c>
      <c r="H7" s="663" t="s">
        <v>1067</v>
      </c>
      <c r="I7" s="389" t="s">
        <v>694</v>
      </c>
      <c r="J7" s="385" t="s">
        <v>32</v>
      </c>
      <c r="K7" s="385">
        <v>1</v>
      </c>
      <c r="L7" s="387">
        <f>IF(J7="Diaria",+(K7/360),IF(J7="Mensual",+(K7/12),IF(J7="Bimestral",+(K7/6),IF(J7="Trimestral",+(K7/4),IF(J7="Semestral",+(K7/2),IF(J7="Anual",+(K7/1),""))))))</f>
        <v>2.7777777777777779E-3</v>
      </c>
      <c r="M7" s="385" t="s">
        <v>70</v>
      </c>
      <c r="N7" s="385">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385" t="s">
        <v>30</v>
      </c>
      <c r="P7" s="385">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0.2</v>
      </c>
      <c r="Q7" s="385" t="s">
        <v>70</v>
      </c>
      <c r="R7" s="385">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384" t="s">
        <v>57</v>
      </c>
      <c r="T7" s="384" t="s">
        <v>43</v>
      </c>
      <c r="U7" s="384">
        <f>+MAX(N7,P7,R7)</f>
        <v>0.2</v>
      </c>
      <c r="V7" s="395" t="str">
        <f>IF(L7&lt;=20%,"Muy baja",IF(L7&lt;=40%,"Baja",IF(L7&lt;=60%,"Media",IF(L7&lt;=80%,"Alta",IF(L7&lt;=100%,"Muy alta",IF(L7&gt;=100%,"Muy alta",""))))))</f>
        <v>Muy baja</v>
      </c>
      <c r="W7" s="396">
        <f>+IFERROR(VLOOKUP(V7,Fórmula!$F$1:$G$6,2,FALSE),"")</f>
        <v>0.2</v>
      </c>
      <c r="X7" s="395" t="str">
        <f>IF(U7=20%,"Leve",IF(U7=40%,"Menor",IF(U7=60%,"Moderado",IF(U7=80%,"Mayor",IF(U7=100%,"Catastrófico","")))))</f>
        <v>Leve</v>
      </c>
      <c r="Y7" s="395" t="s">
        <v>20</v>
      </c>
      <c r="Z7" s="396" t="s">
        <v>147</v>
      </c>
      <c r="AA7" s="393" t="s">
        <v>147</v>
      </c>
      <c r="AB7" s="397" t="s">
        <v>695</v>
      </c>
      <c r="AC7" s="74" t="s">
        <v>1068</v>
      </c>
      <c r="AD7" s="75" t="s">
        <v>54</v>
      </c>
      <c r="AE7" s="284">
        <f t="shared" ref="AE7:AE11" si="0">IF(AD7="Preventivo",25%,IF(AD7="Detectivo",15%,IF(AD7="Correctivo",10%,"")))</f>
        <v>0.25</v>
      </c>
      <c r="AF7" s="76" t="s">
        <v>194</v>
      </c>
      <c r="AG7" s="284">
        <f t="shared" ref="AG7:AG11" si="1">IF(AF7="Manual",15%,IF(AF7="Automático",25%,""))</f>
        <v>0.15</v>
      </c>
      <c r="AH7" s="284">
        <f t="shared" ref="AH7:AH11" si="2">+AG7+AE7</f>
        <v>0.4</v>
      </c>
      <c r="AI7" s="385" t="s">
        <v>39</v>
      </c>
      <c r="AJ7" s="167" t="s">
        <v>282</v>
      </c>
      <c r="AK7" s="334" t="s">
        <v>70</v>
      </c>
      <c r="AL7" s="474">
        <v>0.15</v>
      </c>
      <c r="AM7" s="474" t="s">
        <v>147</v>
      </c>
      <c r="AN7" s="477" t="s">
        <v>56</v>
      </c>
      <c r="AO7" s="487">
        <v>1</v>
      </c>
      <c r="AP7" s="335" t="s">
        <v>1069</v>
      </c>
      <c r="AQ7" s="30" t="s">
        <v>144</v>
      </c>
      <c r="AR7" s="30">
        <v>45474</v>
      </c>
      <c r="AS7" s="30">
        <v>45657</v>
      </c>
      <c r="AT7" s="326" t="s">
        <v>1070</v>
      </c>
      <c r="AU7" s="34">
        <v>45351</v>
      </c>
      <c r="AV7" s="34"/>
      <c r="AW7" s="34"/>
      <c r="AX7" s="34"/>
      <c r="AY7" s="34"/>
      <c r="AZ7" s="34">
        <v>45412</v>
      </c>
      <c r="BA7" s="34"/>
      <c r="BB7" s="34"/>
      <c r="BC7" s="34"/>
      <c r="BD7" s="34"/>
      <c r="BE7" s="34">
        <v>45473</v>
      </c>
      <c r="BF7" s="34"/>
      <c r="BG7" s="34"/>
      <c r="BH7" s="34"/>
      <c r="BI7" s="34"/>
      <c r="BJ7" s="34">
        <v>45535</v>
      </c>
      <c r="BK7" s="34"/>
      <c r="BL7" s="34"/>
      <c r="BM7" s="34"/>
      <c r="BN7" s="34"/>
      <c r="BO7" s="34">
        <v>45596</v>
      </c>
      <c r="BP7" s="34"/>
      <c r="BQ7" s="34"/>
      <c r="BR7" s="34"/>
      <c r="BS7" s="34"/>
      <c r="BT7" s="34">
        <v>45657</v>
      </c>
      <c r="BU7" s="34"/>
      <c r="BV7" s="34"/>
      <c r="BW7" s="34"/>
      <c r="BX7" s="34"/>
    </row>
    <row r="8" spans="1:76" ht="375.75" thickBot="1" x14ac:dyDescent="0.3">
      <c r="A8" s="332" t="s">
        <v>196</v>
      </c>
      <c r="B8" s="385" t="s">
        <v>44</v>
      </c>
      <c r="C8" s="311" t="s">
        <v>89</v>
      </c>
      <c r="D8" s="311" t="s">
        <v>76</v>
      </c>
      <c r="E8" s="311" t="s">
        <v>34</v>
      </c>
      <c r="F8" s="280" t="s">
        <v>551</v>
      </c>
      <c r="G8" s="338" t="s">
        <v>1086</v>
      </c>
      <c r="H8" s="338" t="s">
        <v>552</v>
      </c>
      <c r="I8" s="334" t="s">
        <v>553</v>
      </c>
      <c r="J8" s="311" t="s">
        <v>63</v>
      </c>
      <c r="K8" s="311">
        <v>1</v>
      </c>
      <c r="L8" s="314">
        <v>2.7777777777777779E-3</v>
      </c>
      <c r="M8" s="311" t="s">
        <v>29</v>
      </c>
      <c r="N8" s="311">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311" t="s">
        <v>61</v>
      </c>
      <c r="P8" s="311">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0.6</v>
      </c>
      <c r="Q8" s="311" t="s">
        <v>70</v>
      </c>
      <c r="R8" s="311">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307" t="s">
        <v>57</v>
      </c>
      <c r="T8" s="307" t="s">
        <v>43</v>
      </c>
      <c r="U8" s="307">
        <f>+MAX(N8,P8,R8)</f>
        <v>0.6</v>
      </c>
      <c r="V8" s="318" t="str">
        <f>IF(L8&lt;=20%,"Muy baja",IF(L8&lt;=40%,"Baja",IF(L8&lt;=60%,"Media",IF(L8&lt;=80%,"Alta",IF(L8&lt;=100%,"Muy alta",IF(L8&gt;=100%,"Muy alta",""))))))</f>
        <v>Muy baja</v>
      </c>
      <c r="W8" s="300">
        <f>+IFERROR(VLOOKUP(V8,Fórmula!$F$1:$G$6,2,FALSE),"")</f>
        <v>0.2</v>
      </c>
      <c r="X8" s="309" t="str">
        <f>IF(U8=20%,"Leve",IF(U8=40%,"Menor",IF(U8=60%,"Moderado",IF(U8=80%,"Mayor",IF(U8=100%,"Catastrófico","")))))</f>
        <v>Moderado</v>
      </c>
      <c r="Y8" s="327" t="s">
        <v>53</v>
      </c>
      <c r="Z8" s="304" t="str">
        <f>+IFERROR(VLOOKUP(V8&amp;X8,Fórmula!$C$2:$D$26,2,FALSE),"")</f>
        <v>Moderado</v>
      </c>
      <c r="AA8" s="327" t="s">
        <v>53</v>
      </c>
      <c r="AB8" s="346" t="s">
        <v>554</v>
      </c>
      <c r="AC8" s="60" t="s">
        <v>1298</v>
      </c>
      <c r="AD8" s="50" t="s">
        <v>54</v>
      </c>
      <c r="AE8" s="284">
        <f t="shared" si="0"/>
        <v>0.25</v>
      </c>
      <c r="AF8" s="76" t="s">
        <v>194</v>
      </c>
      <c r="AG8" s="284">
        <f t="shared" si="1"/>
        <v>0.15</v>
      </c>
      <c r="AH8" s="284">
        <f t="shared" si="2"/>
        <v>0.4</v>
      </c>
      <c r="AI8" s="334" t="s">
        <v>23</v>
      </c>
      <c r="AJ8" s="334" t="s">
        <v>555</v>
      </c>
      <c r="AK8" s="311" t="s">
        <v>23</v>
      </c>
      <c r="AL8" s="412">
        <v>0.3</v>
      </c>
      <c r="AM8" s="486" t="s">
        <v>53</v>
      </c>
      <c r="AN8" s="477" t="s">
        <v>56</v>
      </c>
      <c r="AO8" s="487">
        <v>1</v>
      </c>
      <c r="AP8" s="316" t="s">
        <v>1301</v>
      </c>
      <c r="AQ8" s="30" t="s">
        <v>144</v>
      </c>
      <c r="AR8" s="30">
        <v>45292</v>
      </c>
      <c r="AS8" s="30">
        <v>45657</v>
      </c>
      <c r="AT8" s="30" t="s">
        <v>1299</v>
      </c>
      <c r="AU8" s="34">
        <v>45351</v>
      </c>
      <c r="AV8" s="34"/>
      <c r="AW8" s="34"/>
      <c r="AX8" s="34"/>
      <c r="AY8" s="34"/>
      <c r="AZ8" s="34">
        <v>45412</v>
      </c>
      <c r="BA8" s="34"/>
      <c r="BB8" s="34"/>
      <c r="BC8" s="34"/>
      <c r="BD8" s="34"/>
      <c r="BE8" s="34">
        <v>45473</v>
      </c>
      <c r="BF8" s="34"/>
      <c r="BG8" s="34"/>
      <c r="BH8" s="34"/>
      <c r="BI8" s="34"/>
      <c r="BJ8" s="34">
        <v>45535</v>
      </c>
      <c r="BK8" s="34"/>
      <c r="BL8" s="34"/>
      <c r="BM8" s="34"/>
      <c r="BN8" s="34"/>
      <c r="BO8" s="34">
        <v>45596</v>
      </c>
      <c r="BP8" s="34"/>
      <c r="BQ8" s="34"/>
      <c r="BR8" s="34"/>
      <c r="BS8" s="34"/>
      <c r="BT8" s="34">
        <v>45657</v>
      </c>
      <c r="BU8" s="34"/>
      <c r="BV8" s="34"/>
      <c r="BW8" s="34"/>
      <c r="BX8" s="34"/>
    </row>
    <row r="9" spans="1:76" ht="77.25" thickBot="1" x14ac:dyDescent="0.3">
      <c r="A9" s="784" t="s">
        <v>186</v>
      </c>
      <c r="B9" s="787" t="s">
        <v>44</v>
      </c>
      <c r="C9" s="787"/>
      <c r="D9" s="787" t="s">
        <v>1147</v>
      </c>
      <c r="E9" s="787" t="s">
        <v>77</v>
      </c>
      <c r="F9" s="280" t="s">
        <v>1180</v>
      </c>
      <c r="G9" s="1153" t="s">
        <v>1245</v>
      </c>
      <c r="H9" s="1168" t="s">
        <v>1181</v>
      </c>
      <c r="I9" s="1124" t="s">
        <v>1182</v>
      </c>
      <c r="J9" s="787" t="s">
        <v>75</v>
      </c>
      <c r="K9" s="787"/>
      <c r="L9" s="844">
        <f t="shared" ref="L9" si="3">IF(J9="Diaria",+(K9/360),IF(J9="Mensual",+(K9/12),IF(J9="Bimestral",+(K9/6),IF(J9="Trimestral",+(K9/4),IF(J9="Semestral",+(K9/2),IF(J9="Anual",+(K9/1),""))))))</f>
        <v>0</v>
      </c>
      <c r="M9" s="833" t="s">
        <v>70</v>
      </c>
      <c r="N9" s="311">
        <f t="shared" ref="N9:N11" si="4">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v>
      </c>
      <c r="O9" s="833" t="s">
        <v>61</v>
      </c>
      <c r="P9" s="311">
        <f t="shared" ref="P9:P11" si="5">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833" t="s">
        <v>70</v>
      </c>
      <c r="R9" s="311">
        <f t="shared" ref="R9:R11" si="6">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800" t="s">
        <v>69</v>
      </c>
      <c r="T9" s="800" t="s">
        <v>27</v>
      </c>
      <c r="U9" s="307">
        <f t="shared" ref="U9:U11" si="7">+MAX(N9,P9,R9)</f>
        <v>0.6</v>
      </c>
      <c r="V9" s="839" t="str">
        <f t="shared" ref="V9" si="8">IF(L9&lt;=20%,"Muy baja",IF(L9&lt;=40%,"Baja",IF(L9&lt;=60%,"Media",IF(L9&lt;=80%,"Alta",IF(L9&lt;=100%,"Muy alta",IF(L9&gt;=100%,"Muy alta",""))))))</f>
        <v>Muy baja</v>
      </c>
      <c r="W9" s="519">
        <f>+IFERROR(VLOOKUP(V9,[4]Fórmula!$F$1:$G$6,2,FALSE),"")</f>
        <v>0.2</v>
      </c>
      <c r="X9" s="839" t="str">
        <f t="shared" ref="X9" si="9">IF(U9=20%,"Leve",IF(U9=40%,"Menor",IF(U9=60%,"Moderado",IF(U9=80%,"Mayor",IF(U9=100%,"Catastrófico","")))))</f>
        <v>Moderado</v>
      </c>
      <c r="Y9" s="519">
        <f>+IFERROR(VLOOKUP(X9,[4]Fórmula!$H$1:$I$6,2,FALSE),"")</f>
        <v>0.6</v>
      </c>
      <c r="Z9" s="841" t="str">
        <f>+IFERROR(VLOOKUP(V9&amp;X9,[4]Fórmula!$C$2:$D$26,2,FALSE),"")</f>
        <v>Moderado</v>
      </c>
      <c r="AA9" s="519">
        <f t="shared" ref="AA9:AA11" si="10">IF(Z9="Bajo",25%,IF(Z9="Moderado",50%,IF(Z9="Alto",75%,IF(Z9="Extremo",100%,""))))</f>
        <v>0.5</v>
      </c>
      <c r="AB9" s="1172" t="s">
        <v>1183</v>
      </c>
      <c r="AC9" s="50" t="s">
        <v>1184</v>
      </c>
      <c r="AD9" s="50" t="s">
        <v>54</v>
      </c>
      <c r="AE9" s="521">
        <f t="shared" si="0"/>
        <v>0.25</v>
      </c>
      <c r="AF9" s="334" t="s">
        <v>194</v>
      </c>
      <c r="AG9" s="521">
        <f t="shared" si="1"/>
        <v>0.15</v>
      </c>
      <c r="AH9" s="521">
        <f t="shared" si="2"/>
        <v>0.4</v>
      </c>
      <c r="AI9" s="525" t="s">
        <v>23</v>
      </c>
      <c r="AJ9" s="524" t="s">
        <v>1189</v>
      </c>
      <c r="AL9" s="522">
        <v>0.3</v>
      </c>
      <c r="AM9" s="793" t="str">
        <f>+IF(B9="Corrupción","Moderado",IF(AL11&lt;=25%,"Bajo",IF(AL11&lt;=50%,"Moderado",IF(AL11&lt;=75%,"Alto",IF(AL11&gt;75%,"Extremo","")))))</f>
        <v>Bajo</v>
      </c>
      <c r="AN9" s="795" t="s">
        <v>56</v>
      </c>
      <c r="AO9" s="88"/>
      <c r="AP9" s="88"/>
      <c r="AQ9" s="89"/>
      <c r="AR9" s="619"/>
      <c r="AS9" s="619"/>
      <c r="AT9" s="87"/>
      <c r="AU9" s="34">
        <v>45351</v>
      </c>
      <c r="AV9" s="34"/>
      <c r="AW9" s="34"/>
      <c r="AX9" s="34"/>
      <c r="AY9" s="34"/>
      <c r="AZ9" s="34">
        <v>45412</v>
      </c>
      <c r="BA9" s="34"/>
      <c r="BB9" s="34"/>
      <c r="BC9" s="34"/>
      <c r="BD9" s="34"/>
      <c r="BE9" s="34">
        <v>45473</v>
      </c>
      <c r="BF9" s="34"/>
      <c r="BG9" s="34"/>
      <c r="BH9" s="34"/>
      <c r="BI9" s="34"/>
      <c r="BJ9" s="34">
        <v>45535</v>
      </c>
      <c r="BK9" s="34"/>
      <c r="BL9" s="34"/>
      <c r="BM9" s="34"/>
      <c r="BN9" s="34"/>
      <c r="BO9" s="34">
        <v>45596</v>
      </c>
      <c r="BP9" s="34"/>
      <c r="BQ9" s="34"/>
      <c r="BR9" s="34"/>
      <c r="BS9" s="34"/>
      <c r="BT9" s="34">
        <v>45657</v>
      </c>
      <c r="BU9" s="34"/>
      <c r="BV9" s="34"/>
      <c r="BW9" s="34"/>
      <c r="BX9" s="34"/>
    </row>
    <row r="10" spans="1:76" ht="64.5" thickBot="1" x14ac:dyDescent="0.3">
      <c r="A10" s="785"/>
      <c r="B10" s="788"/>
      <c r="C10" s="788"/>
      <c r="D10" s="788"/>
      <c r="E10" s="788"/>
      <c r="F10" s="280" t="s">
        <v>1185</v>
      </c>
      <c r="G10" s="1153"/>
      <c r="H10" s="1168"/>
      <c r="I10" s="1169"/>
      <c r="J10" s="788"/>
      <c r="K10" s="788"/>
      <c r="L10" s="1170"/>
      <c r="M10" s="1171"/>
      <c r="N10" s="311" t="str">
        <f t="shared" si="4"/>
        <v/>
      </c>
      <c r="O10" s="1171"/>
      <c r="P10" s="311" t="str">
        <f t="shared" si="5"/>
        <v/>
      </c>
      <c r="Q10" s="1171"/>
      <c r="R10" s="311" t="str">
        <f t="shared" si="6"/>
        <v/>
      </c>
      <c r="S10" s="801"/>
      <c r="T10" s="801"/>
      <c r="U10" s="307">
        <f t="shared" si="7"/>
        <v>0</v>
      </c>
      <c r="V10" s="1083"/>
      <c r="W10" s="519" t="str">
        <f>+IFERROR(VLOOKUP(V10,[4]Fórmula!$F$1:$G$6,2,FALSE),"")</f>
        <v/>
      </c>
      <c r="X10" s="1083"/>
      <c r="Y10" s="519" t="str">
        <f>+IFERROR(VLOOKUP(X10,[4]Fórmula!$H$1:$I$6,2,FALSE),"")</f>
        <v/>
      </c>
      <c r="Z10" s="988"/>
      <c r="AA10" s="519" t="str">
        <f t="shared" si="10"/>
        <v/>
      </c>
      <c r="AB10" s="1173"/>
      <c r="AC10" s="50" t="s">
        <v>1186</v>
      </c>
      <c r="AD10" s="50" t="s">
        <v>37</v>
      </c>
      <c r="AE10" s="521">
        <f t="shared" si="0"/>
        <v>0.15</v>
      </c>
      <c r="AF10" s="334" t="s">
        <v>194</v>
      </c>
      <c r="AG10" s="521">
        <f t="shared" si="1"/>
        <v>0.15</v>
      </c>
      <c r="AH10" s="521">
        <f t="shared" si="2"/>
        <v>0.3</v>
      </c>
      <c r="AI10" s="525" t="s">
        <v>39</v>
      </c>
      <c r="AJ10" s="524" t="s">
        <v>282</v>
      </c>
      <c r="AL10" s="522">
        <f t="shared" ref="AL10:AL11" si="11">+Z10-AK10</f>
        <v>0</v>
      </c>
      <c r="AM10" s="794"/>
      <c r="AN10" s="796"/>
      <c r="AO10" s="88"/>
      <c r="AP10" s="88"/>
      <c r="AQ10" s="89"/>
      <c r="AR10" s="619"/>
      <c r="AS10" s="619"/>
      <c r="AT10" s="87"/>
      <c r="AU10" s="34">
        <v>45351</v>
      </c>
      <c r="AV10" s="34"/>
      <c r="AW10" s="34"/>
      <c r="AX10" s="34"/>
      <c r="AY10" s="34"/>
      <c r="AZ10" s="34">
        <v>45412</v>
      </c>
      <c r="BA10" s="34"/>
      <c r="BB10" s="34"/>
      <c r="BC10" s="34"/>
      <c r="BD10" s="34"/>
      <c r="BE10" s="34">
        <v>45473</v>
      </c>
      <c r="BF10" s="34"/>
      <c r="BG10" s="34"/>
      <c r="BH10" s="34"/>
      <c r="BI10" s="34"/>
      <c r="BJ10" s="34">
        <v>45535</v>
      </c>
      <c r="BK10" s="34"/>
      <c r="BL10" s="34"/>
      <c r="BM10" s="34"/>
      <c r="BN10" s="34"/>
      <c r="BO10" s="34">
        <v>45596</v>
      </c>
      <c r="BP10" s="34"/>
      <c r="BQ10" s="34"/>
      <c r="BR10" s="34"/>
      <c r="BS10" s="34"/>
      <c r="BT10" s="34">
        <v>45657</v>
      </c>
      <c r="BU10" s="34"/>
      <c r="BV10" s="34"/>
      <c r="BW10" s="34"/>
      <c r="BX10" s="34"/>
    </row>
    <row r="11" spans="1:76" ht="77.25" thickBot="1" x14ac:dyDescent="0.3">
      <c r="A11" s="786"/>
      <c r="B11" s="789"/>
      <c r="C11" s="789"/>
      <c r="D11" s="789"/>
      <c r="E11" s="789"/>
      <c r="F11" s="280" t="s">
        <v>1187</v>
      </c>
      <c r="G11" s="1153"/>
      <c r="H11" s="1168"/>
      <c r="I11" s="921"/>
      <c r="J11" s="789"/>
      <c r="K11" s="789"/>
      <c r="L11" s="845"/>
      <c r="M11" s="834"/>
      <c r="N11" s="311" t="str">
        <f t="shared" si="4"/>
        <v/>
      </c>
      <c r="O11" s="834"/>
      <c r="P11" s="311" t="str">
        <f t="shared" si="5"/>
        <v/>
      </c>
      <c r="Q11" s="834"/>
      <c r="R11" s="311" t="str">
        <f t="shared" si="6"/>
        <v/>
      </c>
      <c r="S11" s="802"/>
      <c r="T11" s="802"/>
      <c r="U11" s="307">
        <f t="shared" si="7"/>
        <v>0</v>
      </c>
      <c r="V11" s="840"/>
      <c r="W11" s="519" t="str">
        <f>+IFERROR(VLOOKUP(V11,[4]Fórmula!$F$1:$G$6,2,FALSE),"")</f>
        <v/>
      </c>
      <c r="X11" s="840"/>
      <c r="Y11" s="519" t="str">
        <f>+IFERROR(VLOOKUP(X11,[4]Fórmula!$H$1:$I$6,2,FALSE),"")</f>
        <v/>
      </c>
      <c r="Z11" s="842"/>
      <c r="AA11" s="519" t="str">
        <f t="shared" si="10"/>
        <v/>
      </c>
      <c r="AB11" s="1174"/>
      <c r="AC11" s="50" t="s">
        <v>1188</v>
      </c>
      <c r="AD11" s="50" t="s">
        <v>54</v>
      </c>
      <c r="AE11" s="521">
        <f t="shared" si="0"/>
        <v>0.25</v>
      </c>
      <c r="AF11" s="334" t="s">
        <v>194</v>
      </c>
      <c r="AG11" s="521">
        <f t="shared" si="1"/>
        <v>0.15</v>
      </c>
      <c r="AH11" s="521">
        <f t="shared" si="2"/>
        <v>0.4</v>
      </c>
      <c r="AI11" s="525" t="s">
        <v>39</v>
      </c>
      <c r="AJ11" s="524" t="s">
        <v>282</v>
      </c>
      <c r="AL11" s="522">
        <f t="shared" si="11"/>
        <v>0</v>
      </c>
      <c r="AM11" s="768"/>
      <c r="AN11" s="843"/>
      <c r="AO11" s="88"/>
      <c r="AP11" s="88"/>
      <c r="AQ11" s="89"/>
      <c r="AR11" s="619"/>
      <c r="AS11" s="619"/>
      <c r="AT11" s="87"/>
      <c r="AU11" s="34">
        <v>45351</v>
      </c>
      <c r="AV11" s="34"/>
      <c r="AW11" s="34"/>
      <c r="AX11" s="34"/>
      <c r="AY11" s="34"/>
      <c r="AZ11" s="34">
        <v>45412</v>
      </c>
      <c r="BA11" s="34"/>
      <c r="BB11" s="34"/>
      <c r="BC11" s="34"/>
      <c r="BD11" s="34"/>
      <c r="BE11" s="34">
        <v>45473</v>
      </c>
      <c r="BF11" s="34"/>
      <c r="BG11" s="34"/>
      <c r="BH11" s="34"/>
      <c r="BI11" s="34"/>
      <c r="BJ11" s="34">
        <v>45535</v>
      </c>
      <c r="BK11" s="34"/>
      <c r="BL11" s="34"/>
      <c r="BM11" s="34"/>
      <c r="BN11" s="34"/>
      <c r="BO11" s="34">
        <v>45596</v>
      </c>
      <c r="BP11" s="34"/>
      <c r="BQ11" s="34"/>
      <c r="BR11" s="34"/>
      <c r="BS11" s="34"/>
      <c r="BT11" s="34">
        <v>45657</v>
      </c>
      <c r="BU11" s="34"/>
      <c r="BV11" s="34"/>
      <c r="BW11" s="34"/>
      <c r="BX11" s="34"/>
    </row>
  </sheetData>
  <sheetProtection formatCells="0" formatColumns="0" formatRows="0"/>
  <autoFilter ref="A1:BK5" xr:uid="{00000000-0009-0000-0000-000013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7" showButton="0"/>
    <filterColumn colId="38"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hiddenButton="1"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autoFilter>
  <mergeCells count="41">
    <mergeCell ref="Q9:Q11"/>
    <mergeCell ref="S9:S11"/>
    <mergeCell ref="AN9:AN11"/>
    <mergeCell ref="T9:T11"/>
    <mergeCell ref="V9:V11"/>
    <mergeCell ref="X9:X11"/>
    <mergeCell ref="Z9:Z11"/>
    <mergeCell ref="AB9:AB11"/>
    <mergeCell ref="AM9:AM11"/>
    <mergeCell ref="AR2:AR3"/>
    <mergeCell ref="AS2:AS3"/>
    <mergeCell ref="AU2:BX2"/>
    <mergeCell ref="A9:A11"/>
    <mergeCell ref="B9:B11"/>
    <mergeCell ref="C9:C11"/>
    <mergeCell ref="D9:D11"/>
    <mergeCell ref="E9:E11"/>
    <mergeCell ref="G9:G11"/>
    <mergeCell ref="H9:H11"/>
    <mergeCell ref="I9:I11"/>
    <mergeCell ref="J9:J11"/>
    <mergeCell ref="K9:K11"/>
    <mergeCell ref="L9:L11"/>
    <mergeCell ref="M9:M11"/>
    <mergeCell ref="O9:O11"/>
    <mergeCell ref="A1:T2"/>
    <mergeCell ref="U1:AB2"/>
    <mergeCell ref="AT2:AT3"/>
    <mergeCell ref="G3:H3"/>
    <mergeCell ref="AI3:AJ3"/>
    <mergeCell ref="AK2:AM3"/>
    <mergeCell ref="AN2:AN3"/>
    <mergeCell ref="AL1:AN1"/>
    <mergeCell ref="AC2:AC3"/>
    <mergeCell ref="AD2:AG2"/>
    <mergeCell ref="AO1:BX1"/>
    <mergeCell ref="AH2:AH3"/>
    <mergeCell ref="AI2:AJ2"/>
    <mergeCell ref="AC1:AJ1"/>
    <mergeCell ref="AO2:AP3"/>
    <mergeCell ref="AQ2:AQ3"/>
  </mergeCells>
  <conditionalFormatting sqref="AC5">
    <cfRule type="containsText" dxfId="55" priority="69" operator="containsText" text="ALTA">
      <formula>NOT(ISERROR(SEARCH("ALTA",AC5)))</formula>
    </cfRule>
    <cfRule type="containsText" dxfId="54" priority="68" operator="containsText" text="MEDIA">
      <formula>NOT(ISERROR(SEARCH("MEDIA",AC5)))</formula>
    </cfRule>
    <cfRule type="containsText" dxfId="53" priority="67" operator="containsText" text="BAJA">
      <formula>NOT(ISERROR(SEARCH("BAJA",AC5)))</formula>
    </cfRule>
  </conditionalFormatting>
  <conditionalFormatting sqref="AC7:AD7">
    <cfRule type="containsText" dxfId="52" priority="44" operator="containsText" text="MEDIA">
      <formula>NOT(ISERROR(SEARCH("MEDIA",AC7)))</formula>
    </cfRule>
    <cfRule type="containsText" dxfId="51" priority="45" operator="containsText" text="ALTA">
      <formula>NOT(ISERROR(SEARCH("ALTA",AC7)))</formula>
    </cfRule>
    <cfRule type="containsText" dxfId="50" priority="43" operator="containsText" text="BAJA">
      <formula>NOT(ISERROR(SEARCH("BAJA",AC7)))</formula>
    </cfRule>
  </conditionalFormatting>
  <conditionalFormatting sqref="AI7">
    <cfRule type="containsText" dxfId="49" priority="40" operator="containsText" text="BAJA">
      <formula>NOT(ISERROR(SEARCH("BAJA",AI7)))</formula>
    </cfRule>
    <cfRule type="containsText" dxfId="48" priority="41" operator="containsText" text="MEDIA">
      <formula>NOT(ISERROR(SEARCH("MEDIA",AI7)))</formula>
    </cfRule>
    <cfRule type="containsText" dxfId="47" priority="42" operator="containsText" text="ALTA">
      <formula>NOT(ISERROR(SEARCH("ALTA",AI7)))</formula>
    </cfRule>
  </conditionalFormatting>
  <conditionalFormatting sqref="AI8:AJ8">
    <cfRule type="containsText" dxfId="46" priority="37" operator="containsText" text="BAJA">
      <formula>NOT(ISERROR(SEARCH("BAJA",AI8)))</formula>
    </cfRule>
    <cfRule type="containsText" dxfId="45" priority="38" operator="containsText" text="MEDIA">
      <formula>NOT(ISERROR(SEARCH("MEDIA",AI8)))</formula>
    </cfRule>
    <cfRule type="containsText" dxfId="44" priority="39" operator="containsText" text="ALTA">
      <formula>NOT(ISERROR(SEARCH("ALTA",AI8)))</formula>
    </cfRule>
  </conditionalFormatting>
  <conditionalFormatting sqref="AK4:AL4">
    <cfRule type="cellIs" dxfId="43" priority="63" operator="greaterThan">
      <formula>75%</formula>
    </cfRule>
    <cfRule type="cellIs" dxfId="42" priority="64" operator="between">
      <formula>51%</formula>
      <formula>75%</formula>
    </cfRule>
    <cfRule type="cellIs" dxfId="41" priority="65" operator="between">
      <formula>26%</formula>
      <formula>50%</formula>
    </cfRule>
    <cfRule type="containsText" dxfId="40" priority="73" operator="containsText" text="BAJA">
      <formula>NOT(ISERROR(SEARCH("BAJA",AK4)))</formula>
    </cfRule>
    <cfRule type="containsText" dxfId="39" priority="74" operator="containsText" text="MEDIA">
      <formula>NOT(ISERROR(SEARCH("MEDIA",AK4)))</formula>
    </cfRule>
    <cfRule type="containsText" dxfId="38" priority="75" operator="containsText" text="ALTA">
      <formula>NOT(ISERROR(SEARCH("ALTA",AK4)))</formula>
    </cfRule>
    <cfRule type="cellIs" dxfId="37" priority="66" operator="between">
      <formula>0%</formula>
      <formula>25%</formula>
    </cfRule>
  </conditionalFormatting>
  <conditionalFormatting sqref="AK5:AL5">
    <cfRule type="containsText" dxfId="36" priority="61" operator="containsText" text="MEDIA">
      <formula>NOT(ISERROR(SEARCH("MEDIA",AK5)))</formula>
    </cfRule>
    <cfRule type="containsText" dxfId="35" priority="62" operator="containsText" text="ALTA">
      <formula>NOT(ISERROR(SEARCH("ALTA",AK5)))</formula>
    </cfRule>
    <cfRule type="containsText" dxfId="34" priority="60" operator="containsText" text="BAJA">
      <formula>NOT(ISERROR(SEARCH("BAJA",AK5)))</formula>
    </cfRule>
  </conditionalFormatting>
  <conditionalFormatting sqref="AK6:AL6">
    <cfRule type="containsText" dxfId="33" priority="55" operator="containsText" text="ALTA">
      <formula>NOT(ISERROR(SEARCH("ALTA",AK6)))</formula>
    </cfRule>
    <cfRule type="cellIs" dxfId="32" priority="46" operator="greaterThan">
      <formula>75%</formula>
    </cfRule>
    <cfRule type="cellIs" dxfId="31" priority="47" operator="between">
      <formula>51%</formula>
      <formula>75%</formula>
    </cfRule>
    <cfRule type="cellIs" dxfId="30" priority="48" operator="between">
      <formula>26%</formula>
      <formula>50%</formula>
    </cfRule>
    <cfRule type="cellIs" dxfId="29" priority="49" operator="between">
      <formula>0%</formula>
      <formula>25%</formula>
    </cfRule>
    <cfRule type="containsText" dxfId="28" priority="53" operator="containsText" text="BAJA">
      <formula>NOT(ISERROR(SEARCH("BAJA",AK6)))</formula>
    </cfRule>
    <cfRule type="containsText" dxfId="27" priority="54" operator="containsText" text="MEDIA">
      <formula>NOT(ISERROR(SEARCH("MEDIA",AK6)))</formula>
    </cfRule>
  </conditionalFormatting>
  <conditionalFormatting sqref="AK7:AL8">
    <cfRule type="containsText" dxfId="26" priority="23" operator="containsText" text="ALTA">
      <formula>NOT(ISERROR(SEARCH("ALTA",AK7)))</formula>
    </cfRule>
    <cfRule type="containsText" dxfId="25" priority="22" operator="containsText" text="MEDIA">
      <formula>NOT(ISERROR(SEARCH("MEDIA",AK7)))</formula>
    </cfRule>
    <cfRule type="containsText" dxfId="24" priority="21" operator="containsText" text="BAJA">
      <formula>NOT(ISERROR(SEARCH("BAJA",AK7)))</formula>
    </cfRule>
  </conditionalFormatting>
  <conditionalFormatting sqref="AL5">
    <cfRule type="cellIs" dxfId="23" priority="56" operator="greaterThan">
      <formula>75%</formula>
    </cfRule>
    <cfRule type="cellIs" dxfId="22" priority="57" operator="between">
      <formula>51%</formula>
      <formula>75%</formula>
    </cfRule>
    <cfRule type="cellIs" dxfId="21" priority="58" operator="between">
      <formula>26%</formula>
      <formula>50%</formula>
    </cfRule>
    <cfRule type="cellIs" dxfId="20" priority="59" operator="between">
      <formula>0%</formula>
      <formula>25%</formula>
    </cfRule>
  </conditionalFormatting>
  <conditionalFormatting sqref="AL7:AL11">
    <cfRule type="cellIs" dxfId="19" priority="7" operator="between">
      <formula>0%</formula>
      <formula>25%</formula>
    </cfRule>
    <cfRule type="cellIs" dxfId="18" priority="4" operator="greaterThan">
      <formula>75%</formula>
    </cfRule>
    <cfRule type="cellIs" dxfId="17" priority="5" operator="between">
      <formula>51%</formula>
      <formula>75%</formula>
    </cfRule>
    <cfRule type="cellIs" dxfId="16" priority="6" operator="between">
      <formula>26%</formula>
      <formula>50%</formula>
    </cfRule>
  </conditionalFormatting>
  <conditionalFormatting sqref="AL9:AL11">
    <cfRule type="containsText" dxfId="15" priority="2" operator="containsText" text="MEDIA">
      <formula>NOT(ISERROR(SEARCH("MEDIA",AL9)))</formula>
    </cfRule>
    <cfRule type="containsText" dxfId="14" priority="3" operator="containsText" text="ALTA">
      <formula>NOT(ISERROR(SEARCH("ALTA",AL9)))</formula>
    </cfRule>
    <cfRule type="containsText" dxfId="13" priority="1" operator="containsText" text="BAJA">
      <formula>NOT(ISERROR(SEARCH("BAJA",AL9)))</formula>
    </cfRule>
  </conditionalFormatting>
  <conditionalFormatting sqref="AO7:AO8">
    <cfRule type="containsText" dxfId="12" priority="14" operator="containsText" text="BAJA">
      <formula>NOT(ISERROR(SEARCH("BAJA",AO7)))</formula>
    </cfRule>
    <cfRule type="containsText" dxfId="11" priority="15" operator="containsText" text="MEDIA">
      <formula>NOT(ISERROR(SEARCH("MEDIA",AO7)))</formula>
    </cfRule>
    <cfRule type="containsText" dxfId="10" priority="16" operator="containsText" text="ALTA">
      <formula>NOT(ISERROR(SEARCH("ALTA",AO7)))</formula>
    </cfRule>
  </conditionalFormatting>
  <conditionalFormatting sqref="AP7">
    <cfRule type="containsText" dxfId="9" priority="11" operator="containsText" text="BAJA">
      <formula>NOT(ISERROR(SEARCH("BAJA",AP7)))</formula>
    </cfRule>
    <cfRule type="containsText" dxfId="8" priority="12" operator="containsText" text="MEDIA">
      <formula>NOT(ISERROR(SEARCH("MEDIA",AP7)))</formula>
    </cfRule>
    <cfRule type="containsText" dxfId="7" priority="13" operator="containsText" text="ALTA">
      <formula>NOT(ISERROR(SEARCH("ALTA",AP7)))</formula>
    </cfRule>
  </conditionalFormatting>
  <dataValidations count="15">
    <dataValidation type="list" allowBlank="1" showInputMessage="1" showErrorMessage="1" sqref="A4:A9" xr:uid="{00000000-0002-0000-1300-000004000000}">
      <formula1>"SI,NO"</formula1>
    </dataValidation>
    <dataValidation type="list" allowBlank="1" showInputMessage="1" showErrorMessage="1" sqref="AF4:AF6" xr:uid="{00000000-0002-0000-1300-000003000000}">
      <formula1>"Manual,Automático"</formula1>
    </dataValidation>
    <dataValidation type="list" allowBlank="1" showInputMessage="1" showErrorMessage="1" sqref="B9" xr:uid="{32D83D07-3907-4CCF-98A3-656CDB13C1AA}">
      <formula1>INDIRECT("PROC[PROCESOS]")</formula1>
    </dataValidation>
    <dataValidation type="list" allowBlank="1" showInputMessage="1" showErrorMessage="1" sqref="D9" xr:uid="{BBDB4D80-91BD-4F33-A922-5B2D6644788A}">
      <formula1>INDIRECT("FACT[FACTOR]")</formula1>
    </dataValidation>
    <dataValidation type="list" allowBlank="1" showInputMessage="1" showErrorMessage="1" sqref="E9" xr:uid="{29E610D7-ABC3-4B5A-A9ED-B12F9DE4952A}">
      <formula1>INDIRECT("CLAS[CLASIFICACION]")</formula1>
    </dataValidation>
    <dataValidation type="list" allowBlank="1" showInputMessage="1" showErrorMessage="1" sqref="J9" xr:uid="{F828988E-7E83-4096-B01A-1FE620099BC1}">
      <formula1>INDIRECT("PERI[PERIODICIDAD]")</formula1>
    </dataValidation>
    <dataValidation type="list" allowBlank="1" showInputMessage="1" showErrorMessage="1" sqref="M9" xr:uid="{703572F2-C279-4BAC-AE3E-E90D6665191C}">
      <formula1>INDIRECT("ECON[ECONO]")</formula1>
    </dataValidation>
    <dataValidation type="list" allowBlank="1" showInputMessage="1" showErrorMessage="1" sqref="O9" xr:uid="{AC6BB95A-20CE-49EC-812D-32FF037006DF}">
      <formula1>INDIRECT("REPU[REPUT]")</formula1>
    </dataValidation>
    <dataValidation type="list" allowBlank="1" showInputMessage="1" showErrorMessage="1" sqref="Q9" xr:uid="{23210C5C-A24E-4BD2-B199-7E3D3F8C78D2}">
      <formula1>INDIRECT("OPER[OPER]")</formula1>
    </dataValidation>
    <dataValidation type="list" allowBlank="1" showInputMessage="1" showErrorMessage="1" sqref="S9" xr:uid="{697BCD50-3DBA-40BF-9765-C5E8EEFB3A8B}">
      <formula1>INDIRECT("ACTI[ACTIVO]")</formula1>
    </dataValidation>
    <dataValidation type="list" allowBlank="1" showInputMessage="1" showErrorMessage="1" sqref="T9" xr:uid="{6AE4E124-D310-48CC-9025-DA91C0C9A485}">
      <formula1>INDIRECT("CRIT[CRITERIO]")</formula1>
    </dataValidation>
    <dataValidation type="list" allowBlank="1" showInputMessage="1" showErrorMessage="1" sqref="AF9:AF11" xr:uid="{AE1AD796-0BD3-47E3-8419-EB5C84D548D8}">
      <formula1>INDIRECT("IMPL[IMPLEMENTACION]")</formula1>
    </dataValidation>
    <dataValidation type="list" allowBlank="1" showInputMessage="1" showErrorMessage="1" sqref="AD9:AD11" xr:uid="{1E936FDB-E0FE-4712-9FBD-C1D3239F24D1}">
      <formula1>INDIRECT("CONT[CONTROL]")</formula1>
    </dataValidation>
    <dataValidation type="list" allowBlank="1" showInputMessage="1" showErrorMessage="1" sqref="AI9:AI11" xr:uid="{AC45C5A0-7E8C-4A3B-820D-DFD84AAB2102}">
      <formula1>INDIRECT("DOCU[DOCUMENTADO]")</formula1>
    </dataValidation>
    <dataValidation type="list" allowBlank="1" showInputMessage="1" showErrorMessage="1" sqref="AN9" xr:uid="{BFD52B4A-C929-4390-8BB3-06F457DDC7FA}">
      <formula1>INDIRECT("TRAT[TRATAMIENTO]")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5">
        <x14:dataValidation type="list" allowBlank="1" showInputMessage="1" showErrorMessage="1" xr:uid="{4621B496-07CE-47A8-BA40-79F49BFCEBE0}">
          <x14:formula1>
            <xm:f>Listas!$R$2:$R$3</xm:f>
          </x14:formula1>
          <xm:sqref>AV4:AV11 BA4:BA11 BF4:BF11 BU4:BU11 BP4:BP11 BK4:BK11</xm:sqref>
        </x14:dataValidation>
        <x14:dataValidation type="list" allowBlank="1" showInputMessage="1" showErrorMessage="1" xr:uid="{66842B58-F313-44A8-8D1A-103261C0B42D}">
          <x14:formula1>
            <xm:f>Listas!$K$2:$K$5</xm:f>
          </x14:formula1>
          <xm:sqref>S7</xm:sqref>
        </x14:dataValidation>
        <x14:dataValidation type="list" allowBlank="1" showInputMessage="1" showErrorMessage="1" xr:uid="{24E67C00-0FCE-4073-949B-533A5BFD88A3}">
          <x14:formula1>
            <xm:f>Listas!$K$2:$K$6</xm:f>
          </x14:formula1>
          <xm:sqref>S8</xm:sqref>
        </x14:dataValidation>
        <x14:dataValidation type="list" allowBlank="1" showInputMessage="1" showErrorMessage="1" xr:uid="{C7C70AD5-2F06-4C47-BEA4-5DB8BCBD6FDC}">
          <x14:formula1>
            <xm:f>Listas!$M$2:$M$15</xm:f>
          </x14:formula1>
          <xm:sqref>B7:B8</xm:sqref>
        </x14:dataValidation>
        <x14:dataValidation type="list" allowBlank="1" showInputMessage="1" showErrorMessage="1" xr:uid="{71DF5D8D-BDE9-4629-A990-CAF342F990E2}">
          <x14:formula1>
            <xm:f>Listas!$L$2:$L$5</xm:f>
          </x14:formula1>
          <xm:sqref>T7:T8</xm:sqref>
        </x14:dataValidation>
        <x14:dataValidation type="list" allowBlank="1" showInputMessage="1" showErrorMessage="1" xr:uid="{81D603F6-2824-4188-8822-BEA99B09D825}">
          <x14:formula1>
            <xm:f>Listas!$Q$2:$Q$8</xm:f>
          </x14:formula1>
          <xm:sqref>J7:J8</xm:sqref>
        </x14:dataValidation>
        <x14:dataValidation type="list" allowBlank="1" showInputMessage="1" showErrorMessage="1" xr:uid="{4E68AF71-7D0F-41BA-B41C-71EE410A84AF}">
          <x14:formula1>
            <xm:f>Listas!$N$2:$N$7</xm:f>
          </x14:formula1>
          <xm:sqref>M7:M8</xm:sqref>
        </x14:dataValidation>
        <x14:dataValidation type="list" allowBlank="1" showInputMessage="1" showErrorMessage="1" xr:uid="{E8B0C81E-A520-47F8-8D3D-9A3AEC84758A}">
          <x14:formula1>
            <xm:f>Listas!$O$2:$O$7</xm:f>
          </x14:formula1>
          <xm:sqref>O7:O8</xm:sqref>
        </x14:dataValidation>
        <x14:dataValidation type="list" allowBlank="1" showInputMessage="1" showErrorMessage="1" xr:uid="{0C643898-C56B-4F51-A4E7-DF757AD31801}">
          <x14:formula1>
            <xm:f>Listas!$P$2:$P$7</xm:f>
          </x14:formula1>
          <xm:sqref>Q7:Q8</xm:sqref>
        </x14:dataValidation>
        <x14:dataValidation type="list" allowBlank="1" showInputMessage="1" showErrorMessage="1" xr:uid="{33B5479F-AFED-4680-A520-3E83E5942573}">
          <x14:formula1>
            <xm:f>Listas!$F$2:$F$4</xm:f>
          </x14:formula1>
          <xm:sqref>AD7:AD8</xm:sqref>
        </x14:dataValidation>
        <x14:dataValidation type="list" allowBlank="1" showInputMessage="1" showErrorMessage="1" xr:uid="{1EF2090B-B318-4745-825E-982FAC4D8113}">
          <x14:formula1>
            <xm:f>Listas!$H$2:$H$3</xm:f>
          </x14:formula1>
          <xm:sqref>AK8 AI7</xm:sqref>
        </x14:dataValidation>
        <x14:dataValidation type="list" allowBlank="1" showInputMessage="1" showErrorMessage="1" xr:uid="{24499DD7-8977-4DD2-8432-4F632D22BA83}">
          <x14:formula1>
            <xm:f>Listas!$G$2:$G$11</xm:f>
          </x14:formula1>
          <xm:sqref>C7:C8</xm:sqref>
        </x14:dataValidation>
        <x14:dataValidation type="list" allowBlank="1" showInputMessage="1" showErrorMessage="1" xr:uid="{5E592904-32F6-41E8-B974-E0013B92FB02}">
          <x14:formula1>
            <xm:f>Listas!$C$2:$C$8</xm:f>
          </x14:formula1>
          <xm:sqref>E7:E8</xm:sqref>
        </x14:dataValidation>
        <x14:dataValidation type="list" allowBlank="1" showInputMessage="1" showErrorMessage="1" xr:uid="{B644D1E4-E7AB-4CCE-A30D-18069E4D21AA}">
          <x14:formula1>
            <xm:f>Listas!$B$2:$B$7</xm:f>
          </x14:formula1>
          <xm:sqref>D7:D8</xm:sqref>
        </x14:dataValidation>
        <x14:dataValidation type="list" allowBlank="1" showInputMessage="1" showErrorMessage="1" xr:uid="{C4EA4C56-C808-4632-9DD7-7C70655DC736}">
          <x14:formula1>
            <xm:f>Listas!$G$2:$G$13</xm:f>
          </x14:formula1>
          <xm:sqref>C9:C11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8DE67-3B0C-4BCF-9C24-21B210B257C9}">
  <dimension ref="A1:BY4"/>
  <sheetViews>
    <sheetView zoomScale="70" zoomScaleNormal="70" zoomScalePageLayoutView="40" workbookViewId="0">
      <selection activeCell="X4" sqref="X4"/>
    </sheetView>
  </sheetViews>
  <sheetFormatPr baseColWidth="10" defaultColWidth="11.42578125" defaultRowHeight="15" customHeight="1" x14ac:dyDescent="0.25"/>
  <cols>
    <col min="1" max="1" width="14.140625" style="1" customWidth="1"/>
    <col min="2" max="2" width="17.85546875" style="6" customWidth="1"/>
    <col min="3" max="3" width="17.28515625" style="6" customWidth="1"/>
    <col min="4" max="4" width="15.7109375" style="6" customWidth="1"/>
    <col min="5" max="5" width="19.5703125" style="6" customWidth="1"/>
    <col min="6" max="6" width="44.140625" style="5" customWidth="1"/>
    <col min="7" max="7" width="9.7109375" style="2" customWidth="1"/>
    <col min="8" max="8" width="32.7109375" style="5" customWidth="1"/>
    <col min="9" max="9" width="43.28515625" style="5" customWidth="1"/>
    <col min="10" max="10" width="18.28515625" style="2" customWidth="1"/>
    <col min="11" max="11" width="17.28515625" style="2" customWidth="1"/>
    <col min="12" max="12" width="16" style="2" customWidth="1"/>
    <col min="13" max="13" width="22.5703125" style="5" customWidth="1"/>
    <col min="14" max="14" width="4.7109375" style="2" hidden="1" customWidth="1"/>
    <col min="15" max="15" width="25.140625" style="5" customWidth="1"/>
    <col min="16" max="16" width="8.7109375" style="2" hidden="1" customWidth="1"/>
    <col min="17" max="17" width="17.42578125" style="5" customWidth="1"/>
    <col min="18" max="18" width="3" style="2" hidden="1" customWidth="1"/>
    <col min="19" max="20" width="21.85546875" style="2" customWidth="1"/>
    <col min="21" max="21" width="10.7109375" style="2" hidden="1" customWidth="1"/>
    <col min="22" max="22" width="15" style="2" customWidth="1"/>
    <col min="23" max="23" width="5.7109375" style="533" hidden="1" customWidth="1"/>
    <col min="24" max="24" width="17.28515625" style="533" customWidth="1"/>
    <col min="25" max="25" width="13.7109375" style="2" hidden="1" customWidth="1"/>
    <col min="26" max="26" width="17.85546875" style="533" customWidth="1"/>
    <col min="27" max="27" width="7.28515625" style="2" hidden="1" customWidth="1"/>
    <col min="28" max="29" width="68.28515625" style="5" customWidth="1"/>
    <col min="30" max="31" width="10" style="2" customWidth="1"/>
    <col min="32" max="32" width="21.28515625" style="533" customWidth="1"/>
    <col min="33" max="33" width="10" style="533" customWidth="1"/>
    <col min="34" max="34" width="14.42578125" style="533" customWidth="1"/>
    <col min="35" max="35" width="16.5703125" style="533" customWidth="1"/>
    <col min="36" max="36" width="16.5703125" style="2" customWidth="1"/>
    <col min="37" max="37" width="20.28515625" style="6" customWidth="1"/>
    <col min="38" max="38" width="20.7109375" style="2" hidden="1" customWidth="1"/>
    <col min="39" max="39" width="15.7109375" style="2" customWidth="1"/>
    <col min="40" max="40" width="15.7109375" style="532" customWidth="1"/>
    <col min="41" max="41" width="15.7109375" style="2" customWidth="1"/>
    <col min="42" max="42" width="4.7109375" style="2" customWidth="1"/>
    <col min="43" max="43" width="38.42578125" style="5" customWidth="1"/>
    <col min="44" max="44" width="49.28515625" style="5" customWidth="1"/>
    <col min="45" max="45" width="17" style="4" customWidth="1"/>
    <col min="46" max="46" width="17.42578125" style="3" customWidth="1"/>
    <col min="47" max="47" width="16.140625" style="3" customWidth="1"/>
    <col min="48" max="48" width="21.85546875" style="2" customWidth="1"/>
    <col min="49" max="49" width="14.85546875" style="1" customWidth="1"/>
    <col min="50" max="51" width="36.5703125" style="1" customWidth="1"/>
    <col min="52" max="52" width="14.85546875" style="1" customWidth="1"/>
    <col min="53" max="53" width="53.85546875" style="1" customWidth="1"/>
    <col min="54" max="54" width="20.42578125" style="1" customWidth="1"/>
    <col min="55" max="55" width="14.85546875" style="1" customWidth="1"/>
    <col min="56" max="56" width="47" style="1" customWidth="1"/>
    <col min="57" max="57" width="18.85546875" style="1" customWidth="1"/>
    <col min="58" max="58" width="22" style="1" customWidth="1"/>
    <col min="59" max="59" width="24" style="1" customWidth="1"/>
    <col min="60" max="60" width="28.85546875" style="1" customWidth="1"/>
    <col min="61" max="61" width="28.5703125" style="1" customWidth="1"/>
    <col min="62" max="62" width="26" style="1" customWidth="1"/>
    <col min="63" max="63" width="18.85546875" style="1" customWidth="1"/>
    <col min="64" max="64" width="31.140625" style="1" customWidth="1"/>
    <col min="65" max="65" width="31.42578125" style="1" customWidth="1"/>
    <col min="66" max="66" width="27.85546875" style="1" customWidth="1"/>
    <col min="67" max="67" width="31.140625" style="1" customWidth="1"/>
    <col min="68" max="68" width="21.85546875" style="1" customWidth="1"/>
    <col min="69" max="69" width="23.7109375" style="1" customWidth="1"/>
    <col min="70" max="70" width="30.28515625" style="1" customWidth="1"/>
    <col min="71" max="71" width="25.28515625" style="1" customWidth="1"/>
    <col min="72" max="72" width="26.7109375" style="1" customWidth="1"/>
    <col min="73" max="245" width="11.42578125" style="1"/>
    <col min="246" max="246" width="21.85546875" style="1" customWidth="1"/>
    <col min="247" max="247" width="13.85546875" style="1" customWidth="1"/>
    <col min="248" max="248" width="38.7109375" style="1" customWidth="1"/>
    <col min="249" max="249" width="3" style="1" bestFit="1" customWidth="1"/>
    <col min="250" max="250" width="32.28515625" style="1" customWidth="1"/>
    <col min="251" max="251" width="46.28515625" style="1" customWidth="1"/>
    <col min="252" max="252" width="19" style="1" customWidth="1"/>
    <col min="253" max="253" width="0" style="1" hidden="1" customWidth="1"/>
    <col min="254" max="254" width="17.7109375" style="1" customWidth="1"/>
    <col min="255" max="255" width="0" style="1" hidden="1" customWidth="1"/>
    <col min="256" max="256" width="22.28515625" style="1" customWidth="1"/>
    <col min="257" max="257" width="5.28515625" style="1" customWidth="1"/>
    <col min="258" max="258" width="36.28515625" style="1" customWidth="1"/>
    <col min="259" max="259" width="5.7109375" style="1" customWidth="1"/>
    <col min="260" max="260" width="0" style="1" hidden="1" customWidth="1"/>
    <col min="261" max="261" width="20.7109375" style="1" customWidth="1"/>
    <col min="262" max="262" width="4.85546875" style="1" customWidth="1"/>
    <col min="263" max="263" width="0" style="1" hidden="1" customWidth="1"/>
    <col min="264" max="264" width="24.7109375" style="1" customWidth="1"/>
    <col min="265" max="265" width="12.28515625" style="1" customWidth="1"/>
    <col min="266" max="266" width="0" style="1" hidden="1" customWidth="1"/>
    <col min="267" max="267" width="3.42578125" style="1" customWidth="1"/>
    <col min="268" max="268" width="0" style="1" hidden="1" customWidth="1"/>
    <col min="269" max="269" width="17.7109375" style="1" customWidth="1"/>
    <col min="270" max="270" width="3.42578125" style="1" customWidth="1"/>
    <col min="271" max="271" width="0" style="1" hidden="1" customWidth="1"/>
    <col min="272" max="272" width="23.7109375" style="1" customWidth="1"/>
    <col min="273" max="273" width="10" style="1" customWidth="1"/>
    <col min="274" max="274" width="0" style="1" hidden="1" customWidth="1"/>
    <col min="275" max="276" width="14.7109375" style="1" customWidth="1"/>
    <col min="277" max="277" width="12.85546875" style="1" customWidth="1"/>
    <col min="278" max="278" width="3.28515625" style="1" customWidth="1"/>
    <col min="279" max="279" width="30.28515625" style="1" customWidth="1"/>
    <col min="280" max="280" width="5" style="1" customWidth="1"/>
    <col min="281" max="281" width="0" style="1" hidden="1" customWidth="1"/>
    <col min="282" max="282" width="14.28515625" style="1" customWidth="1"/>
    <col min="283" max="283" width="5.7109375" style="1" customWidth="1"/>
    <col min="284" max="284" width="0" style="1" hidden="1" customWidth="1"/>
    <col min="285" max="285" width="17.28515625" style="1" customWidth="1"/>
    <col min="286" max="286" width="12.7109375" style="1" customWidth="1"/>
    <col min="287" max="287" width="0" style="1" hidden="1" customWidth="1"/>
    <col min="288" max="288" width="5.28515625" style="1" customWidth="1"/>
    <col min="289" max="289" width="0" style="1" hidden="1" customWidth="1"/>
    <col min="290" max="290" width="17" style="1" customWidth="1"/>
    <col min="291" max="291" width="6.28515625" style="1" customWidth="1"/>
    <col min="292" max="292" width="0" style="1" hidden="1" customWidth="1"/>
    <col min="293" max="293" width="14.28515625" style="1" customWidth="1"/>
    <col min="294" max="294" width="7.5703125" style="1" customWidth="1"/>
    <col min="295" max="295" width="0" style="1" hidden="1" customWidth="1"/>
    <col min="296" max="297" width="14.28515625" style="1" customWidth="1"/>
    <col min="298" max="298" width="20.85546875" style="1" customWidth="1"/>
    <col min="299" max="299" width="14.42578125" style="1" customWidth="1"/>
    <col min="300" max="300" width="15" style="1" customWidth="1"/>
    <col min="301" max="301" width="2.7109375" style="1" customWidth="1"/>
    <col min="302" max="302" width="11.7109375" style="1" customWidth="1"/>
    <col min="303" max="303" width="11.5703125" style="1" customWidth="1"/>
    <col min="304" max="304" width="2.28515625" style="1" customWidth="1"/>
    <col min="305" max="305" width="41" style="1" customWidth="1"/>
    <col min="306" max="306" width="14.28515625" style="1" customWidth="1"/>
    <col min="307" max="308" width="11.5703125" style="1" customWidth="1"/>
    <col min="309" max="309" width="21.85546875" style="1" customWidth="1"/>
    <col min="310" max="501" width="11.42578125" style="1"/>
    <col min="502" max="502" width="21.85546875" style="1" customWidth="1"/>
    <col min="503" max="503" width="13.85546875" style="1" customWidth="1"/>
    <col min="504" max="504" width="38.7109375" style="1" customWidth="1"/>
    <col min="505" max="505" width="3" style="1" bestFit="1" customWidth="1"/>
    <col min="506" max="506" width="32.28515625" style="1" customWidth="1"/>
    <col min="507" max="507" width="46.28515625" style="1" customWidth="1"/>
    <col min="508" max="508" width="19" style="1" customWidth="1"/>
    <col min="509" max="509" width="0" style="1" hidden="1" customWidth="1"/>
    <col min="510" max="510" width="17.7109375" style="1" customWidth="1"/>
    <col min="511" max="511" width="0" style="1" hidden="1" customWidth="1"/>
    <col min="512" max="512" width="22.28515625" style="1" customWidth="1"/>
    <col min="513" max="513" width="5.28515625" style="1" customWidth="1"/>
    <col min="514" max="514" width="36.28515625" style="1" customWidth="1"/>
    <col min="515" max="515" width="5.7109375" style="1" customWidth="1"/>
    <col min="516" max="516" width="0" style="1" hidden="1" customWidth="1"/>
    <col min="517" max="517" width="20.7109375" style="1" customWidth="1"/>
    <col min="518" max="518" width="4.85546875" style="1" customWidth="1"/>
    <col min="519" max="519" width="0" style="1" hidden="1" customWidth="1"/>
    <col min="520" max="520" width="24.7109375" style="1" customWidth="1"/>
    <col min="521" max="521" width="12.28515625" style="1" customWidth="1"/>
    <col min="522" max="522" width="0" style="1" hidden="1" customWidth="1"/>
    <col min="523" max="523" width="3.42578125" style="1" customWidth="1"/>
    <col min="524" max="524" width="0" style="1" hidden="1" customWidth="1"/>
    <col min="525" max="525" width="17.7109375" style="1" customWidth="1"/>
    <col min="526" max="526" width="3.42578125" style="1" customWidth="1"/>
    <col min="527" max="527" width="0" style="1" hidden="1" customWidth="1"/>
    <col min="528" max="528" width="23.7109375" style="1" customWidth="1"/>
    <col min="529" max="529" width="10" style="1" customWidth="1"/>
    <col min="530" max="530" width="0" style="1" hidden="1" customWidth="1"/>
    <col min="531" max="532" width="14.7109375" style="1" customWidth="1"/>
    <col min="533" max="533" width="12.85546875" style="1" customWidth="1"/>
    <col min="534" max="534" width="3.28515625" style="1" customWidth="1"/>
    <col min="535" max="535" width="30.28515625" style="1" customWidth="1"/>
    <col min="536" max="536" width="5" style="1" customWidth="1"/>
    <col min="537" max="537" width="0" style="1" hidden="1" customWidth="1"/>
    <col min="538" max="538" width="14.28515625" style="1" customWidth="1"/>
    <col min="539" max="539" width="5.7109375" style="1" customWidth="1"/>
    <col min="540" max="540" width="0" style="1" hidden="1" customWidth="1"/>
    <col min="541" max="541" width="17.28515625" style="1" customWidth="1"/>
    <col min="542" max="542" width="12.7109375" style="1" customWidth="1"/>
    <col min="543" max="543" width="0" style="1" hidden="1" customWidth="1"/>
    <col min="544" max="544" width="5.28515625" style="1" customWidth="1"/>
    <col min="545" max="545" width="0" style="1" hidden="1" customWidth="1"/>
    <col min="546" max="546" width="17" style="1" customWidth="1"/>
    <col min="547" max="547" width="6.28515625" style="1" customWidth="1"/>
    <col min="548" max="548" width="0" style="1" hidden="1" customWidth="1"/>
    <col min="549" max="549" width="14.28515625" style="1" customWidth="1"/>
    <col min="550" max="550" width="7.5703125" style="1" customWidth="1"/>
    <col min="551" max="551" width="0" style="1" hidden="1" customWidth="1"/>
    <col min="552" max="553" width="14.28515625" style="1" customWidth="1"/>
    <col min="554" max="554" width="20.85546875" style="1" customWidth="1"/>
    <col min="555" max="555" width="14.42578125" style="1" customWidth="1"/>
    <col min="556" max="556" width="15" style="1" customWidth="1"/>
    <col min="557" max="557" width="2.7109375" style="1" customWidth="1"/>
    <col min="558" max="558" width="11.7109375" style="1" customWidth="1"/>
    <col min="559" max="559" width="11.5703125" style="1" customWidth="1"/>
    <col min="560" max="560" width="2.28515625" style="1" customWidth="1"/>
    <col min="561" max="561" width="41" style="1" customWidth="1"/>
    <col min="562" max="562" width="14.28515625" style="1" customWidth="1"/>
    <col min="563" max="564" width="11.5703125" style="1" customWidth="1"/>
    <col min="565" max="565" width="21.85546875" style="1" customWidth="1"/>
    <col min="566" max="757" width="11.42578125" style="1"/>
    <col min="758" max="758" width="21.85546875" style="1" customWidth="1"/>
    <col min="759" max="759" width="13.85546875" style="1" customWidth="1"/>
    <col min="760" max="760" width="38.7109375" style="1" customWidth="1"/>
    <col min="761" max="761" width="3" style="1" bestFit="1" customWidth="1"/>
    <col min="762" max="762" width="32.28515625" style="1" customWidth="1"/>
    <col min="763" max="763" width="46.28515625" style="1" customWidth="1"/>
    <col min="764" max="764" width="19" style="1" customWidth="1"/>
    <col min="765" max="765" width="0" style="1" hidden="1" customWidth="1"/>
    <col min="766" max="766" width="17.7109375" style="1" customWidth="1"/>
    <col min="767" max="767" width="0" style="1" hidden="1" customWidth="1"/>
    <col min="768" max="768" width="22.28515625" style="1" customWidth="1"/>
    <col min="769" max="769" width="5.28515625" style="1" customWidth="1"/>
    <col min="770" max="770" width="36.28515625" style="1" customWidth="1"/>
    <col min="771" max="771" width="5.7109375" style="1" customWidth="1"/>
    <col min="772" max="772" width="0" style="1" hidden="1" customWidth="1"/>
    <col min="773" max="773" width="20.7109375" style="1" customWidth="1"/>
    <col min="774" max="774" width="4.85546875" style="1" customWidth="1"/>
    <col min="775" max="775" width="0" style="1" hidden="1" customWidth="1"/>
    <col min="776" max="776" width="24.7109375" style="1" customWidth="1"/>
    <col min="777" max="777" width="12.28515625" style="1" customWidth="1"/>
    <col min="778" max="778" width="0" style="1" hidden="1" customWidth="1"/>
    <col min="779" max="779" width="3.42578125" style="1" customWidth="1"/>
    <col min="780" max="780" width="0" style="1" hidden="1" customWidth="1"/>
    <col min="781" max="781" width="17.7109375" style="1" customWidth="1"/>
    <col min="782" max="782" width="3.42578125" style="1" customWidth="1"/>
    <col min="783" max="783" width="0" style="1" hidden="1" customWidth="1"/>
    <col min="784" max="784" width="23.7109375" style="1" customWidth="1"/>
    <col min="785" max="785" width="10" style="1" customWidth="1"/>
    <col min="786" max="786" width="0" style="1" hidden="1" customWidth="1"/>
    <col min="787" max="788" width="14.7109375" style="1" customWidth="1"/>
    <col min="789" max="789" width="12.85546875" style="1" customWidth="1"/>
    <col min="790" max="790" width="3.28515625" style="1" customWidth="1"/>
    <col min="791" max="791" width="30.28515625" style="1" customWidth="1"/>
    <col min="792" max="792" width="5" style="1" customWidth="1"/>
    <col min="793" max="793" width="0" style="1" hidden="1" customWidth="1"/>
    <col min="794" max="794" width="14.28515625" style="1" customWidth="1"/>
    <col min="795" max="795" width="5.7109375" style="1" customWidth="1"/>
    <col min="796" max="796" width="0" style="1" hidden="1" customWidth="1"/>
    <col min="797" max="797" width="17.28515625" style="1" customWidth="1"/>
    <col min="798" max="798" width="12.7109375" style="1" customWidth="1"/>
    <col min="799" max="799" width="0" style="1" hidden="1" customWidth="1"/>
    <col min="800" max="800" width="5.28515625" style="1" customWidth="1"/>
    <col min="801" max="801" width="0" style="1" hidden="1" customWidth="1"/>
    <col min="802" max="802" width="17" style="1" customWidth="1"/>
    <col min="803" max="803" width="6.28515625" style="1" customWidth="1"/>
    <col min="804" max="804" width="0" style="1" hidden="1" customWidth="1"/>
    <col min="805" max="805" width="14.28515625" style="1" customWidth="1"/>
    <col min="806" max="806" width="7.5703125" style="1" customWidth="1"/>
    <col min="807" max="807" width="0" style="1" hidden="1" customWidth="1"/>
    <col min="808" max="809" width="14.28515625" style="1" customWidth="1"/>
    <col min="810" max="810" width="20.85546875" style="1" customWidth="1"/>
    <col min="811" max="811" width="14.42578125" style="1" customWidth="1"/>
    <col min="812" max="812" width="15" style="1" customWidth="1"/>
    <col min="813" max="813" width="2.7109375" style="1" customWidth="1"/>
    <col min="814" max="814" width="11.7109375" style="1" customWidth="1"/>
    <col min="815" max="815" width="11.5703125" style="1" customWidth="1"/>
    <col min="816" max="816" width="2.28515625" style="1" customWidth="1"/>
    <col min="817" max="817" width="41" style="1" customWidth="1"/>
    <col min="818" max="818" width="14.28515625" style="1" customWidth="1"/>
    <col min="819" max="820" width="11.5703125" style="1" customWidth="1"/>
    <col min="821" max="821" width="21.85546875" style="1" customWidth="1"/>
    <col min="822" max="1013" width="11.42578125" style="1"/>
    <col min="1014" max="1014" width="21.85546875" style="1" customWidth="1"/>
    <col min="1015" max="1015" width="13.85546875" style="1" customWidth="1"/>
    <col min="1016" max="1016" width="38.7109375" style="1" customWidth="1"/>
    <col min="1017" max="1017" width="3" style="1" bestFit="1" customWidth="1"/>
    <col min="1018" max="1018" width="32.28515625" style="1" customWidth="1"/>
    <col min="1019" max="1019" width="46.28515625" style="1" customWidth="1"/>
    <col min="1020" max="1020" width="19" style="1" customWidth="1"/>
    <col min="1021" max="1021" width="0" style="1" hidden="1" customWidth="1"/>
    <col min="1022" max="1022" width="17.7109375" style="1" customWidth="1"/>
    <col min="1023" max="1023" width="0" style="1" hidden="1" customWidth="1"/>
    <col min="1024" max="1024" width="22.28515625" style="1" customWidth="1"/>
    <col min="1025" max="1025" width="5.28515625" style="1" customWidth="1"/>
    <col min="1026" max="1026" width="36.28515625" style="1" customWidth="1"/>
    <col min="1027" max="1027" width="5.7109375" style="1" customWidth="1"/>
    <col min="1028" max="1028" width="0" style="1" hidden="1" customWidth="1"/>
    <col min="1029" max="1029" width="20.7109375" style="1" customWidth="1"/>
    <col min="1030" max="1030" width="4.85546875" style="1" customWidth="1"/>
    <col min="1031" max="1031" width="0" style="1" hidden="1" customWidth="1"/>
    <col min="1032" max="1032" width="24.7109375" style="1" customWidth="1"/>
    <col min="1033" max="1033" width="12.28515625" style="1" customWidth="1"/>
    <col min="1034" max="1034" width="0" style="1" hidden="1" customWidth="1"/>
    <col min="1035" max="1035" width="3.42578125" style="1" customWidth="1"/>
    <col min="1036" max="1036" width="0" style="1" hidden="1" customWidth="1"/>
    <col min="1037" max="1037" width="17.7109375" style="1" customWidth="1"/>
    <col min="1038" max="1038" width="3.42578125" style="1" customWidth="1"/>
    <col min="1039" max="1039" width="0" style="1" hidden="1" customWidth="1"/>
    <col min="1040" max="1040" width="23.7109375" style="1" customWidth="1"/>
    <col min="1041" max="1041" width="10" style="1" customWidth="1"/>
    <col min="1042" max="1042" width="0" style="1" hidden="1" customWidth="1"/>
    <col min="1043" max="1044" width="14.7109375" style="1" customWidth="1"/>
    <col min="1045" max="1045" width="12.85546875" style="1" customWidth="1"/>
    <col min="1046" max="1046" width="3.28515625" style="1" customWidth="1"/>
    <col min="1047" max="1047" width="30.28515625" style="1" customWidth="1"/>
    <col min="1048" max="1048" width="5" style="1" customWidth="1"/>
    <col min="1049" max="1049" width="0" style="1" hidden="1" customWidth="1"/>
    <col min="1050" max="1050" width="14.28515625" style="1" customWidth="1"/>
    <col min="1051" max="1051" width="5.7109375" style="1" customWidth="1"/>
    <col min="1052" max="1052" width="0" style="1" hidden="1" customWidth="1"/>
    <col min="1053" max="1053" width="17.28515625" style="1" customWidth="1"/>
    <col min="1054" max="1054" width="12.7109375" style="1" customWidth="1"/>
    <col min="1055" max="1055" width="0" style="1" hidden="1" customWidth="1"/>
    <col min="1056" max="1056" width="5.28515625" style="1" customWidth="1"/>
    <col min="1057" max="1057" width="0" style="1" hidden="1" customWidth="1"/>
    <col min="1058" max="1058" width="17" style="1" customWidth="1"/>
    <col min="1059" max="1059" width="6.28515625" style="1" customWidth="1"/>
    <col min="1060" max="1060" width="0" style="1" hidden="1" customWidth="1"/>
    <col min="1061" max="1061" width="14.28515625" style="1" customWidth="1"/>
    <col min="1062" max="1062" width="7.5703125" style="1" customWidth="1"/>
    <col min="1063" max="1063" width="0" style="1" hidden="1" customWidth="1"/>
    <col min="1064" max="1065" width="14.28515625" style="1" customWidth="1"/>
    <col min="1066" max="1066" width="20.85546875" style="1" customWidth="1"/>
    <col min="1067" max="1067" width="14.42578125" style="1" customWidth="1"/>
    <col min="1068" max="1068" width="15" style="1" customWidth="1"/>
    <col min="1069" max="1069" width="2.7109375" style="1" customWidth="1"/>
    <col min="1070" max="1070" width="11.7109375" style="1" customWidth="1"/>
    <col min="1071" max="1071" width="11.5703125" style="1" customWidth="1"/>
    <col min="1072" max="1072" width="2.28515625" style="1" customWidth="1"/>
    <col min="1073" max="1073" width="41" style="1" customWidth="1"/>
    <col min="1074" max="1074" width="14.28515625" style="1" customWidth="1"/>
    <col min="1075" max="1076" width="11.5703125" style="1" customWidth="1"/>
    <col min="1077" max="1077" width="21.85546875" style="1" customWidth="1"/>
    <col min="1078" max="1269" width="11.42578125" style="1"/>
    <col min="1270" max="1270" width="21.85546875" style="1" customWidth="1"/>
    <col min="1271" max="1271" width="13.85546875" style="1" customWidth="1"/>
    <col min="1272" max="1272" width="38.7109375" style="1" customWidth="1"/>
    <col min="1273" max="1273" width="3" style="1" bestFit="1" customWidth="1"/>
    <col min="1274" max="1274" width="32.28515625" style="1" customWidth="1"/>
    <col min="1275" max="1275" width="46.28515625" style="1" customWidth="1"/>
    <col min="1276" max="1276" width="19" style="1" customWidth="1"/>
    <col min="1277" max="1277" width="0" style="1" hidden="1" customWidth="1"/>
    <col min="1278" max="1278" width="17.7109375" style="1" customWidth="1"/>
    <col min="1279" max="1279" width="0" style="1" hidden="1" customWidth="1"/>
    <col min="1280" max="1280" width="22.28515625" style="1" customWidth="1"/>
    <col min="1281" max="1281" width="5.28515625" style="1" customWidth="1"/>
    <col min="1282" max="1282" width="36.28515625" style="1" customWidth="1"/>
    <col min="1283" max="1283" width="5.7109375" style="1" customWidth="1"/>
    <col min="1284" max="1284" width="0" style="1" hidden="1" customWidth="1"/>
    <col min="1285" max="1285" width="20.7109375" style="1" customWidth="1"/>
    <col min="1286" max="1286" width="4.85546875" style="1" customWidth="1"/>
    <col min="1287" max="1287" width="0" style="1" hidden="1" customWidth="1"/>
    <col min="1288" max="1288" width="24.7109375" style="1" customWidth="1"/>
    <col min="1289" max="1289" width="12.28515625" style="1" customWidth="1"/>
    <col min="1290" max="1290" width="0" style="1" hidden="1" customWidth="1"/>
    <col min="1291" max="1291" width="3.42578125" style="1" customWidth="1"/>
    <col min="1292" max="1292" width="0" style="1" hidden="1" customWidth="1"/>
    <col min="1293" max="1293" width="17.7109375" style="1" customWidth="1"/>
    <col min="1294" max="1294" width="3.42578125" style="1" customWidth="1"/>
    <col min="1295" max="1295" width="0" style="1" hidden="1" customWidth="1"/>
    <col min="1296" max="1296" width="23.7109375" style="1" customWidth="1"/>
    <col min="1297" max="1297" width="10" style="1" customWidth="1"/>
    <col min="1298" max="1298" width="0" style="1" hidden="1" customWidth="1"/>
    <col min="1299" max="1300" width="14.7109375" style="1" customWidth="1"/>
    <col min="1301" max="1301" width="12.85546875" style="1" customWidth="1"/>
    <col min="1302" max="1302" width="3.28515625" style="1" customWidth="1"/>
    <col min="1303" max="1303" width="30.28515625" style="1" customWidth="1"/>
    <col min="1304" max="1304" width="5" style="1" customWidth="1"/>
    <col min="1305" max="1305" width="0" style="1" hidden="1" customWidth="1"/>
    <col min="1306" max="1306" width="14.28515625" style="1" customWidth="1"/>
    <col min="1307" max="1307" width="5.7109375" style="1" customWidth="1"/>
    <col min="1308" max="1308" width="0" style="1" hidden="1" customWidth="1"/>
    <col min="1309" max="1309" width="17.28515625" style="1" customWidth="1"/>
    <col min="1310" max="1310" width="12.7109375" style="1" customWidth="1"/>
    <col min="1311" max="1311" width="0" style="1" hidden="1" customWidth="1"/>
    <col min="1312" max="1312" width="5.28515625" style="1" customWidth="1"/>
    <col min="1313" max="1313" width="0" style="1" hidden="1" customWidth="1"/>
    <col min="1314" max="1314" width="17" style="1" customWidth="1"/>
    <col min="1315" max="1315" width="6.28515625" style="1" customWidth="1"/>
    <col min="1316" max="1316" width="0" style="1" hidden="1" customWidth="1"/>
    <col min="1317" max="1317" width="14.28515625" style="1" customWidth="1"/>
    <col min="1318" max="1318" width="7.5703125" style="1" customWidth="1"/>
    <col min="1319" max="1319" width="0" style="1" hidden="1" customWidth="1"/>
    <col min="1320" max="1321" width="14.28515625" style="1" customWidth="1"/>
    <col min="1322" max="1322" width="20.85546875" style="1" customWidth="1"/>
    <col min="1323" max="1323" width="14.42578125" style="1" customWidth="1"/>
    <col min="1324" max="1324" width="15" style="1" customWidth="1"/>
    <col min="1325" max="1325" width="2.7109375" style="1" customWidth="1"/>
    <col min="1326" max="1326" width="11.7109375" style="1" customWidth="1"/>
    <col min="1327" max="1327" width="11.5703125" style="1" customWidth="1"/>
    <col min="1328" max="1328" width="2.28515625" style="1" customWidth="1"/>
    <col min="1329" max="1329" width="41" style="1" customWidth="1"/>
    <col min="1330" max="1330" width="14.28515625" style="1" customWidth="1"/>
    <col min="1331" max="1332" width="11.5703125" style="1" customWidth="1"/>
    <col min="1333" max="1333" width="21.85546875" style="1" customWidth="1"/>
    <col min="1334" max="1525" width="11.42578125" style="1"/>
    <col min="1526" max="1526" width="21.85546875" style="1" customWidth="1"/>
    <col min="1527" max="1527" width="13.85546875" style="1" customWidth="1"/>
    <col min="1528" max="1528" width="38.7109375" style="1" customWidth="1"/>
    <col min="1529" max="1529" width="3" style="1" bestFit="1" customWidth="1"/>
    <col min="1530" max="1530" width="32.28515625" style="1" customWidth="1"/>
    <col min="1531" max="1531" width="46.28515625" style="1" customWidth="1"/>
    <col min="1532" max="1532" width="19" style="1" customWidth="1"/>
    <col min="1533" max="1533" width="0" style="1" hidden="1" customWidth="1"/>
    <col min="1534" max="1534" width="17.7109375" style="1" customWidth="1"/>
    <col min="1535" max="1535" width="0" style="1" hidden="1" customWidth="1"/>
    <col min="1536" max="1536" width="22.28515625" style="1" customWidth="1"/>
    <col min="1537" max="1537" width="5.28515625" style="1" customWidth="1"/>
    <col min="1538" max="1538" width="36.28515625" style="1" customWidth="1"/>
    <col min="1539" max="1539" width="5.7109375" style="1" customWidth="1"/>
    <col min="1540" max="1540" width="0" style="1" hidden="1" customWidth="1"/>
    <col min="1541" max="1541" width="20.7109375" style="1" customWidth="1"/>
    <col min="1542" max="1542" width="4.85546875" style="1" customWidth="1"/>
    <col min="1543" max="1543" width="0" style="1" hidden="1" customWidth="1"/>
    <col min="1544" max="1544" width="24.7109375" style="1" customWidth="1"/>
    <col min="1545" max="1545" width="12.28515625" style="1" customWidth="1"/>
    <col min="1546" max="1546" width="0" style="1" hidden="1" customWidth="1"/>
    <col min="1547" max="1547" width="3.42578125" style="1" customWidth="1"/>
    <col min="1548" max="1548" width="0" style="1" hidden="1" customWidth="1"/>
    <col min="1549" max="1549" width="17.7109375" style="1" customWidth="1"/>
    <col min="1550" max="1550" width="3.42578125" style="1" customWidth="1"/>
    <col min="1551" max="1551" width="0" style="1" hidden="1" customWidth="1"/>
    <col min="1552" max="1552" width="23.7109375" style="1" customWidth="1"/>
    <col min="1553" max="1553" width="10" style="1" customWidth="1"/>
    <col min="1554" max="1554" width="0" style="1" hidden="1" customWidth="1"/>
    <col min="1555" max="1556" width="14.7109375" style="1" customWidth="1"/>
    <col min="1557" max="1557" width="12.85546875" style="1" customWidth="1"/>
    <col min="1558" max="1558" width="3.28515625" style="1" customWidth="1"/>
    <col min="1559" max="1559" width="30.28515625" style="1" customWidth="1"/>
    <col min="1560" max="1560" width="5" style="1" customWidth="1"/>
    <col min="1561" max="1561" width="0" style="1" hidden="1" customWidth="1"/>
    <col min="1562" max="1562" width="14.28515625" style="1" customWidth="1"/>
    <col min="1563" max="1563" width="5.7109375" style="1" customWidth="1"/>
    <col min="1564" max="1564" width="0" style="1" hidden="1" customWidth="1"/>
    <col min="1565" max="1565" width="17.28515625" style="1" customWidth="1"/>
    <col min="1566" max="1566" width="12.7109375" style="1" customWidth="1"/>
    <col min="1567" max="1567" width="0" style="1" hidden="1" customWidth="1"/>
    <col min="1568" max="1568" width="5.28515625" style="1" customWidth="1"/>
    <col min="1569" max="1569" width="0" style="1" hidden="1" customWidth="1"/>
    <col min="1570" max="1570" width="17" style="1" customWidth="1"/>
    <col min="1571" max="1571" width="6.28515625" style="1" customWidth="1"/>
    <col min="1572" max="1572" width="0" style="1" hidden="1" customWidth="1"/>
    <col min="1573" max="1573" width="14.28515625" style="1" customWidth="1"/>
    <col min="1574" max="1574" width="7.5703125" style="1" customWidth="1"/>
    <col min="1575" max="1575" width="0" style="1" hidden="1" customWidth="1"/>
    <col min="1576" max="1577" width="14.28515625" style="1" customWidth="1"/>
    <col min="1578" max="1578" width="20.85546875" style="1" customWidth="1"/>
    <col min="1579" max="1579" width="14.42578125" style="1" customWidth="1"/>
    <col min="1580" max="1580" width="15" style="1" customWidth="1"/>
    <col min="1581" max="1581" width="2.7109375" style="1" customWidth="1"/>
    <col min="1582" max="1582" width="11.7109375" style="1" customWidth="1"/>
    <col min="1583" max="1583" width="11.5703125" style="1" customWidth="1"/>
    <col min="1584" max="1584" width="2.28515625" style="1" customWidth="1"/>
    <col min="1585" max="1585" width="41" style="1" customWidth="1"/>
    <col min="1586" max="1586" width="14.28515625" style="1" customWidth="1"/>
    <col min="1587" max="1588" width="11.5703125" style="1" customWidth="1"/>
    <col min="1589" max="1589" width="21.85546875" style="1" customWidth="1"/>
    <col min="1590" max="1781" width="11.42578125" style="1"/>
    <col min="1782" max="1782" width="21.85546875" style="1" customWidth="1"/>
    <col min="1783" max="1783" width="13.85546875" style="1" customWidth="1"/>
    <col min="1784" max="1784" width="38.7109375" style="1" customWidth="1"/>
    <col min="1785" max="1785" width="3" style="1" bestFit="1" customWidth="1"/>
    <col min="1786" max="1786" width="32.28515625" style="1" customWidth="1"/>
    <col min="1787" max="1787" width="46.28515625" style="1" customWidth="1"/>
    <col min="1788" max="1788" width="19" style="1" customWidth="1"/>
    <col min="1789" max="1789" width="0" style="1" hidden="1" customWidth="1"/>
    <col min="1790" max="1790" width="17.7109375" style="1" customWidth="1"/>
    <col min="1791" max="1791" width="0" style="1" hidden="1" customWidth="1"/>
    <col min="1792" max="1792" width="22.28515625" style="1" customWidth="1"/>
    <col min="1793" max="1793" width="5.28515625" style="1" customWidth="1"/>
    <col min="1794" max="1794" width="36.28515625" style="1" customWidth="1"/>
    <col min="1795" max="1795" width="5.7109375" style="1" customWidth="1"/>
    <col min="1796" max="1796" width="0" style="1" hidden="1" customWidth="1"/>
    <col min="1797" max="1797" width="20.7109375" style="1" customWidth="1"/>
    <col min="1798" max="1798" width="4.85546875" style="1" customWidth="1"/>
    <col min="1799" max="1799" width="0" style="1" hidden="1" customWidth="1"/>
    <col min="1800" max="1800" width="24.7109375" style="1" customWidth="1"/>
    <col min="1801" max="1801" width="12.28515625" style="1" customWidth="1"/>
    <col min="1802" max="1802" width="0" style="1" hidden="1" customWidth="1"/>
    <col min="1803" max="1803" width="3.42578125" style="1" customWidth="1"/>
    <col min="1804" max="1804" width="0" style="1" hidden="1" customWidth="1"/>
    <col min="1805" max="1805" width="17.7109375" style="1" customWidth="1"/>
    <col min="1806" max="1806" width="3.42578125" style="1" customWidth="1"/>
    <col min="1807" max="1807" width="0" style="1" hidden="1" customWidth="1"/>
    <col min="1808" max="1808" width="23.7109375" style="1" customWidth="1"/>
    <col min="1809" max="1809" width="10" style="1" customWidth="1"/>
    <col min="1810" max="1810" width="0" style="1" hidden="1" customWidth="1"/>
    <col min="1811" max="1812" width="14.7109375" style="1" customWidth="1"/>
    <col min="1813" max="1813" width="12.85546875" style="1" customWidth="1"/>
    <col min="1814" max="1814" width="3.28515625" style="1" customWidth="1"/>
    <col min="1815" max="1815" width="30.28515625" style="1" customWidth="1"/>
    <col min="1816" max="1816" width="5" style="1" customWidth="1"/>
    <col min="1817" max="1817" width="0" style="1" hidden="1" customWidth="1"/>
    <col min="1818" max="1818" width="14.28515625" style="1" customWidth="1"/>
    <col min="1819" max="1819" width="5.7109375" style="1" customWidth="1"/>
    <col min="1820" max="1820" width="0" style="1" hidden="1" customWidth="1"/>
    <col min="1821" max="1821" width="17.28515625" style="1" customWidth="1"/>
    <col min="1822" max="1822" width="12.7109375" style="1" customWidth="1"/>
    <col min="1823" max="1823" width="0" style="1" hidden="1" customWidth="1"/>
    <col min="1824" max="1824" width="5.28515625" style="1" customWidth="1"/>
    <col min="1825" max="1825" width="0" style="1" hidden="1" customWidth="1"/>
    <col min="1826" max="1826" width="17" style="1" customWidth="1"/>
    <col min="1827" max="1827" width="6.28515625" style="1" customWidth="1"/>
    <col min="1828" max="1828" width="0" style="1" hidden="1" customWidth="1"/>
    <col min="1829" max="1829" width="14.28515625" style="1" customWidth="1"/>
    <col min="1830" max="1830" width="7.5703125" style="1" customWidth="1"/>
    <col min="1831" max="1831" width="0" style="1" hidden="1" customWidth="1"/>
    <col min="1832" max="1833" width="14.28515625" style="1" customWidth="1"/>
    <col min="1834" max="1834" width="20.85546875" style="1" customWidth="1"/>
    <col min="1835" max="1835" width="14.42578125" style="1" customWidth="1"/>
    <col min="1836" max="1836" width="15" style="1" customWidth="1"/>
    <col min="1837" max="1837" width="2.7109375" style="1" customWidth="1"/>
    <col min="1838" max="1838" width="11.7109375" style="1" customWidth="1"/>
    <col min="1839" max="1839" width="11.5703125" style="1" customWidth="1"/>
    <col min="1840" max="1840" width="2.28515625" style="1" customWidth="1"/>
    <col min="1841" max="1841" width="41" style="1" customWidth="1"/>
    <col min="1842" max="1842" width="14.28515625" style="1" customWidth="1"/>
    <col min="1843" max="1844" width="11.5703125" style="1" customWidth="1"/>
    <col min="1845" max="1845" width="21.85546875" style="1" customWidth="1"/>
    <col min="1846" max="2037" width="11.42578125" style="1"/>
    <col min="2038" max="2038" width="21.85546875" style="1" customWidth="1"/>
    <col min="2039" max="2039" width="13.85546875" style="1" customWidth="1"/>
    <col min="2040" max="2040" width="38.7109375" style="1" customWidth="1"/>
    <col min="2041" max="2041" width="3" style="1" bestFit="1" customWidth="1"/>
    <col min="2042" max="2042" width="32.28515625" style="1" customWidth="1"/>
    <col min="2043" max="2043" width="46.28515625" style="1" customWidth="1"/>
    <col min="2044" max="2044" width="19" style="1" customWidth="1"/>
    <col min="2045" max="2045" width="0" style="1" hidden="1" customWidth="1"/>
    <col min="2046" max="2046" width="17.7109375" style="1" customWidth="1"/>
    <col min="2047" max="2047" width="0" style="1" hidden="1" customWidth="1"/>
    <col min="2048" max="2048" width="22.28515625" style="1" customWidth="1"/>
    <col min="2049" max="2049" width="5.28515625" style="1" customWidth="1"/>
    <col min="2050" max="2050" width="36.28515625" style="1" customWidth="1"/>
    <col min="2051" max="2051" width="5.7109375" style="1" customWidth="1"/>
    <col min="2052" max="2052" width="0" style="1" hidden="1" customWidth="1"/>
    <col min="2053" max="2053" width="20.7109375" style="1" customWidth="1"/>
    <col min="2054" max="2054" width="4.85546875" style="1" customWidth="1"/>
    <col min="2055" max="2055" width="0" style="1" hidden="1" customWidth="1"/>
    <col min="2056" max="2056" width="24.7109375" style="1" customWidth="1"/>
    <col min="2057" max="2057" width="12.28515625" style="1" customWidth="1"/>
    <col min="2058" max="2058" width="0" style="1" hidden="1" customWidth="1"/>
    <col min="2059" max="2059" width="3.42578125" style="1" customWidth="1"/>
    <col min="2060" max="2060" width="0" style="1" hidden="1" customWidth="1"/>
    <col min="2061" max="2061" width="17.7109375" style="1" customWidth="1"/>
    <col min="2062" max="2062" width="3.42578125" style="1" customWidth="1"/>
    <col min="2063" max="2063" width="0" style="1" hidden="1" customWidth="1"/>
    <col min="2064" max="2064" width="23.7109375" style="1" customWidth="1"/>
    <col min="2065" max="2065" width="10" style="1" customWidth="1"/>
    <col min="2066" max="2066" width="0" style="1" hidden="1" customWidth="1"/>
    <col min="2067" max="2068" width="14.7109375" style="1" customWidth="1"/>
    <col min="2069" max="2069" width="12.85546875" style="1" customWidth="1"/>
    <col min="2070" max="2070" width="3.28515625" style="1" customWidth="1"/>
    <col min="2071" max="2071" width="30.28515625" style="1" customWidth="1"/>
    <col min="2072" max="2072" width="5" style="1" customWidth="1"/>
    <col min="2073" max="2073" width="0" style="1" hidden="1" customWidth="1"/>
    <col min="2074" max="2074" width="14.28515625" style="1" customWidth="1"/>
    <col min="2075" max="2075" width="5.7109375" style="1" customWidth="1"/>
    <col min="2076" max="2076" width="0" style="1" hidden="1" customWidth="1"/>
    <col min="2077" max="2077" width="17.28515625" style="1" customWidth="1"/>
    <col min="2078" max="2078" width="12.7109375" style="1" customWidth="1"/>
    <col min="2079" max="2079" width="0" style="1" hidden="1" customWidth="1"/>
    <col min="2080" max="2080" width="5.28515625" style="1" customWidth="1"/>
    <col min="2081" max="2081" width="0" style="1" hidden="1" customWidth="1"/>
    <col min="2082" max="2082" width="17" style="1" customWidth="1"/>
    <col min="2083" max="2083" width="6.28515625" style="1" customWidth="1"/>
    <col min="2084" max="2084" width="0" style="1" hidden="1" customWidth="1"/>
    <col min="2085" max="2085" width="14.28515625" style="1" customWidth="1"/>
    <col min="2086" max="2086" width="7.5703125" style="1" customWidth="1"/>
    <col min="2087" max="2087" width="0" style="1" hidden="1" customWidth="1"/>
    <col min="2088" max="2089" width="14.28515625" style="1" customWidth="1"/>
    <col min="2090" max="2090" width="20.85546875" style="1" customWidth="1"/>
    <col min="2091" max="2091" width="14.42578125" style="1" customWidth="1"/>
    <col min="2092" max="2092" width="15" style="1" customWidth="1"/>
    <col min="2093" max="2093" width="2.7109375" style="1" customWidth="1"/>
    <col min="2094" max="2094" width="11.7109375" style="1" customWidth="1"/>
    <col min="2095" max="2095" width="11.5703125" style="1" customWidth="1"/>
    <col min="2096" max="2096" width="2.28515625" style="1" customWidth="1"/>
    <col min="2097" max="2097" width="41" style="1" customWidth="1"/>
    <col min="2098" max="2098" width="14.28515625" style="1" customWidth="1"/>
    <col min="2099" max="2100" width="11.5703125" style="1" customWidth="1"/>
    <col min="2101" max="2101" width="21.85546875" style="1" customWidth="1"/>
    <col min="2102" max="2293" width="11.42578125" style="1"/>
    <col min="2294" max="2294" width="21.85546875" style="1" customWidth="1"/>
    <col min="2295" max="2295" width="13.85546875" style="1" customWidth="1"/>
    <col min="2296" max="2296" width="38.7109375" style="1" customWidth="1"/>
    <col min="2297" max="2297" width="3" style="1" bestFit="1" customWidth="1"/>
    <col min="2298" max="2298" width="32.28515625" style="1" customWidth="1"/>
    <col min="2299" max="2299" width="46.28515625" style="1" customWidth="1"/>
    <col min="2300" max="2300" width="19" style="1" customWidth="1"/>
    <col min="2301" max="2301" width="0" style="1" hidden="1" customWidth="1"/>
    <col min="2302" max="2302" width="17.7109375" style="1" customWidth="1"/>
    <col min="2303" max="2303" width="0" style="1" hidden="1" customWidth="1"/>
    <col min="2304" max="2304" width="22.28515625" style="1" customWidth="1"/>
    <col min="2305" max="2305" width="5.28515625" style="1" customWidth="1"/>
    <col min="2306" max="2306" width="36.28515625" style="1" customWidth="1"/>
    <col min="2307" max="2307" width="5.7109375" style="1" customWidth="1"/>
    <col min="2308" max="2308" width="0" style="1" hidden="1" customWidth="1"/>
    <col min="2309" max="2309" width="20.7109375" style="1" customWidth="1"/>
    <col min="2310" max="2310" width="4.85546875" style="1" customWidth="1"/>
    <col min="2311" max="2311" width="0" style="1" hidden="1" customWidth="1"/>
    <col min="2312" max="2312" width="24.7109375" style="1" customWidth="1"/>
    <col min="2313" max="2313" width="12.28515625" style="1" customWidth="1"/>
    <col min="2314" max="2314" width="0" style="1" hidden="1" customWidth="1"/>
    <col min="2315" max="2315" width="3.42578125" style="1" customWidth="1"/>
    <col min="2316" max="2316" width="0" style="1" hidden="1" customWidth="1"/>
    <col min="2317" max="2317" width="17.7109375" style="1" customWidth="1"/>
    <col min="2318" max="2318" width="3.42578125" style="1" customWidth="1"/>
    <col min="2319" max="2319" width="0" style="1" hidden="1" customWidth="1"/>
    <col min="2320" max="2320" width="23.7109375" style="1" customWidth="1"/>
    <col min="2321" max="2321" width="10" style="1" customWidth="1"/>
    <col min="2322" max="2322" width="0" style="1" hidden="1" customWidth="1"/>
    <col min="2323" max="2324" width="14.7109375" style="1" customWidth="1"/>
    <col min="2325" max="2325" width="12.85546875" style="1" customWidth="1"/>
    <col min="2326" max="2326" width="3.28515625" style="1" customWidth="1"/>
    <col min="2327" max="2327" width="30.28515625" style="1" customWidth="1"/>
    <col min="2328" max="2328" width="5" style="1" customWidth="1"/>
    <col min="2329" max="2329" width="0" style="1" hidden="1" customWidth="1"/>
    <col min="2330" max="2330" width="14.28515625" style="1" customWidth="1"/>
    <col min="2331" max="2331" width="5.7109375" style="1" customWidth="1"/>
    <col min="2332" max="2332" width="0" style="1" hidden="1" customWidth="1"/>
    <col min="2333" max="2333" width="17.28515625" style="1" customWidth="1"/>
    <col min="2334" max="2334" width="12.7109375" style="1" customWidth="1"/>
    <col min="2335" max="2335" width="0" style="1" hidden="1" customWidth="1"/>
    <col min="2336" max="2336" width="5.28515625" style="1" customWidth="1"/>
    <col min="2337" max="2337" width="0" style="1" hidden="1" customWidth="1"/>
    <col min="2338" max="2338" width="17" style="1" customWidth="1"/>
    <col min="2339" max="2339" width="6.28515625" style="1" customWidth="1"/>
    <col min="2340" max="2340" width="0" style="1" hidden="1" customWidth="1"/>
    <col min="2341" max="2341" width="14.28515625" style="1" customWidth="1"/>
    <col min="2342" max="2342" width="7.5703125" style="1" customWidth="1"/>
    <col min="2343" max="2343" width="0" style="1" hidden="1" customWidth="1"/>
    <col min="2344" max="2345" width="14.28515625" style="1" customWidth="1"/>
    <col min="2346" max="2346" width="20.85546875" style="1" customWidth="1"/>
    <col min="2347" max="2347" width="14.42578125" style="1" customWidth="1"/>
    <col min="2348" max="2348" width="15" style="1" customWidth="1"/>
    <col min="2349" max="2349" width="2.7109375" style="1" customWidth="1"/>
    <col min="2350" max="2350" width="11.7109375" style="1" customWidth="1"/>
    <col min="2351" max="2351" width="11.5703125" style="1" customWidth="1"/>
    <col min="2352" max="2352" width="2.28515625" style="1" customWidth="1"/>
    <col min="2353" max="2353" width="41" style="1" customWidth="1"/>
    <col min="2354" max="2354" width="14.28515625" style="1" customWidth="1"/>
    <col min="2355" max="2356" width="11.5703125" style="1" customWidth="1"/>
    <col min="2357" max="2357" width="21.85546875" style="1" customWidth="1"/>
    <col min="2358" max="2549" width="11.42578125" style="1"/>
    <col min="2550" max="2550" width="21.85546875" style="1" customWidth="1"/>
    <col min="2551" max="2551" width="13.85546875" style="1" customWidth="1"/>
    <col min="2552" max="2552" width="38.7109375" style="1" customWidth="1"/>
    <col min="2553" max="2553" width="3" style="1" bestFit="1" customWidth="1"/>
    <col min="2554" max="2554" width="32.28515625" style="1" customWidth="1"/>
    <col min="2555" max="2555" width="46.28515625" style="1" customWidth="1"/>
    <col min="2556" max="2556" width="19" style="1" customWidth="1"/>
    <col min="2557" max="2557" width="0" style="1" hidden="1" customWidth="1"/>
    <col min="2558" max="2558" width="17.7109375" style="1" customWidth="1"/>
    <col min="2559" max="2559" width="0" style="1" hidden="1" customWidth="1"/>
    <col min="2560" max="2560" width="22.28515625" style="1" customWidth="1"/>
    <col min="2561" max="2561" width="5.28515625" style="1" customWidth="1"/>
    <col min="2562" max="2562" width="36.28515625" style="1" customWidth="1"/>
    <col min="2563" max="2563" width="5.7109375" style="1" customWidth="1"/>
    <col min="2564" max="2564" width="0" style="1" hidden="1" customWidth="1"/>
    <col min="2565" max="2565" width="20.7109375" style="1" customWidth="1"/>
    <col min="2566" max="2566" width="4.85546875" style="1" customWidth="1"/>
    <col min="2567" max="2567" width="0" style="1" hidden="1" customWidth="1"/>
    <col min="2568" max="2568" width="24.7109375" style="1" customWidth="1"/>
    <col min="2569" max="2569" width="12.28515625" style="1" customWidth="1"/>
    <col min="2570" max="2570" width="0" style="1" hidden="1" customWidth="1"/>
    <col min="2571" max="2571" width="3.42578125" style="1" customWidth="1"/>
    <col min="2572" max="2572" width="0" style="1" hidden="1" customWidth="1"/>
    <col min="2573" max="2573" width="17.7109375" style="1" customWidth="1"/>
    <col min="2574" max="2574" width="3.42578125" style="1" customWidth="1"/>
    <col min="2575" max="2575" width="0" style="1" hidden="1" customWidth="1"/>
    <col min="2576" max="2576" width="23.7109375" style="1" customWidth="1"/>
    <col min="2577" max="2577" width="10" style="1" customWidth="1"/>
    <col min="2578" max="2578" width="0" style="1" hidden="1" customWidth="1"/>
    <col min="2579" max="2580" width="14.7109375" style="1" customWidth="1"/>
    <col min="2581" max="2581" width="12.85546875" style="1" customWidth="1"/>
    <col min="2582" max="2582" width="3.28515625" style="1" customWidth="1"/>
    <col min="2583" max="2583" width="30.28515625" style="1" customWidth="1"/>
    <col min="2584" max="2584" width="5" style="1" customWidth="1"/>
    <col min="2585" max="2585" width="0" style="1" hidden="1" customWidth="1"/>
    <col min="2586" max="2586" width="14.28515625" style="1" customWidth="1"/>
    <col min="2587" max="2587" width="5.7109375" style="1" customWidth="1"/>
    <col min="2588" max="2588" width="0" style="1" hidden="1" customWidth="1"/>
    <col min="2589" max="2589" width="17.28515625" style="1" customWidth="1"/>
    <col min="2590" max="2590" width="12.7109375" style="1" customWidth="1"/>
    <col min="2591" max="2591" width="0" style="1" hidden="1" customWidth="1"/>
    <col min="2592" max="2592" width="5.28515625" style="1" customWidth="1"/>
    <col min="2593" max="2593" width="0" style="1" hidden="1" customWidth="1"/>
    <col min="2594" max="2594" width="17" style="1" customWidth="1"/>
    <col min="2595" max="2595" width="6.28515625" style="1" customWidth="1"/>
    <col min="2596" max="2596" width="0" style="1" hidden="1" customWidth="1"/>
    <col min="2597" max="2597" width="14.28515625" style="1" customWidth="1"/>
    <col min="2598" max="2598" width="7.5703125" style="1" customWidth="1"/>
    <col min="2599" max="2599" width="0" style="1" hidden="1" customWidth="1"/>
    <col min="2600" max="2601" width="14.28515625" style="1" customWidth="1"/>
    <col min="2602" max="2602" width="20.85546875" style="1" customWidth="1"/>
    <col min="2603" max="2603" width="14.42578125" style="1" customWidth="1"/>
    <col min="2604" max="2604" width="15" style="1" customWidth="1"/>
    <col min="2605" max="2605" width="2.7109375" style="1" customWidth="1"/>
    <col min="2606" max="2606" width="11.7109375" style="1" customWidth="1"/>
    <col min="2607" max="2607" width="11.5703125" style="1" customWidth="1"/>
    <col min="2608" max="2608" width="2.28515625" style="1" customWidth="1"/>
    <col min="2609" max="2609" width="41" style="1" customWidth="1"/>
    <col min="2610" max="2610" width="14.28515625" style="1" customWidth="1"/>
    <col min="2611" max="2612" width="11.5703125" style="1" customWidth="1"/>
    <col min="2613" max="2613" width="21.85546875" style="1" customWidth="1"/>
    <col min="2614" max="2805" width="11.42578125" style="1"/>
    <col min="2806" max="2806" width="21.85546875" style="1" customWidth="1"/>
    <col min="2807" max="2807" width="13.85546875" style="1" customWidth="1"/>
    <col min="2808" max="2808" width="38.7109375" style="1" customWidth="1"/>
    <col min="2809" max="2809" width="3" style="1" bestFit="1" customWidth="1"/>
    <col min="2810" max="2810" width="32.28515625" style="1" customWidth="1"/>
    <col min="2811" max="2811" width="46.28515625" style="1" customWidth="1"/>
    <col min="2812" max="2812" width="19" style="1" customWidth="1"/>
    <col min="2813" max="2813" width="0" style="1" hidden="1" customWidth="1"/>
    <col min="2814" max="2814" width="17.7109375" style="1" customWidth="1"/>
    <col min="2815" max="2815" width="0" style="1" hidden="1" customWidth="1"/>
    <col min="2816" max="2816" width="22.28515625" style="1" customWidth="1"/>
    <col min="2817" max="2817" width="5.28515625" style="1" customWidth="1"/>
    <col min="2818" max="2818" width="36.28515625" style="1" customWidth="1"/>
    <col min="2819" max="2819" width="5.7109375" style="1" customWidth="1"/>
    <col min="2820" max="2820" width="0" style="1" hidden="1" customWidth="1"/>
    <col min="2821" max="2821" width="20.7109375" style="1" customWidth="1"/>
    <col min="2822" max="2822" width="4.85546875" style="1" customWidth="1"/>
    <col min="2823" max="2823" width="0" style="1" hidden="1" customWidth="1"/>
    <col min="2824" max="2824" width="24.7109375" style="1" customWidth="1"/>
    <col min="2825" max="2825" width="12.28515625" style="1" customWidth="1"/>
    <col min="2826" max="2826" width="0" style="1" hidden="1" customWidth="1"/>
    <col min="2827" max="2827" width="3.42578125" style="1" customWidth="1"/>
    <col min="2828" max="2828" width="0" style="1" hidden="1" customWidth="1"/>
    <col min="2829" max="2829" width="17.7109375" style="1" customWidth="1"/>
    <col min="2830" max="2830" width="3.42578125" style="1" customWidth="1"/>
    <col min="2831" max="2831" width="0" style="1" hidden="1" customWidth="1"/>
    <col min="2832" max="2832" width="23.7109375" style="1" customWidth="1"/>
    <col min="2833" max="2833" width="10" style="1" customWidth="1"/>
    <col min="2834" max="2834" width="0" style="1" hidden="1" customWidth="1"/>
    <col min="2835" max="2836" width="14.7109375" style="1" customWidth="1"/>
    <col min="2837" max="2837" width="12.85546875" style="1" customWidth="1"/>
    <col min="2838" max="2838" width="3.28515625" style="1" customWidth="1"/>
    <col min="2839" max="2839" width="30.28515625" style="1" customWidth="1"/>
    <col min="2840" max="2840" width="5" style="1" customWidth="1"/>
    <col min="2841" max="2841" width="0" style="1" hidden="1" customWidth="1"/>
    <col min="2842" max="2842" width="14.28515625" style="1" customWidth="1"/>
    <col min="2843" max="2843" width="5.7109375" style="1" customWidth="1"/>
    <col min="2844" max="2844" width="0" style="1" hidden="1" customWidth="1"/>
    <col min="2845" max="2845" width="17.28515625" style="1" customWidth="1"/>
    <col min="2846" max="2846" width="12.7109375" style="1" customWidth="1"/>
    <col min="2847" max="2847" width="0" style="1" hidden="1" customWidth="1"/>
    <col min="2848" max="2848" width="5.28515625" style="1" customWidth="1"/>
    <col min="2849" max="2849" width="0" style="1" hidden="1" customWidth="1"/>
    <col min="2850" max="2850" width="17" style="1" customWidth="1"/>
    <col min="2851" max="2851" width="6.28515625" style="1" customWidth="1"/>
    <col min="2852" max="2852" width="0" style="1" hidden="1" customWidth="1"/>
    <col min="2853" max="2853" width="14.28515625" style="1" customWidth="1"/>
    <col min="2854" max="2854" width="7.5703125" style="1" customWidth="1"/>
    <col min="2855" max="2855" width="0" style="1" hidden="1" customWidth="1"/>
    <col min="2856" max="2857" width="14.28515625" style="1" customWidth="1"/>
    <col min="2858" max="2858" width="20.85546875" style="1" customWidth="1"/>
    <col min="2859" max="2859" width="14.42578125" style="1" customWidth="1"/>
    <col min="2860" max="2860" width="15" style="1" customWidth="1"/>
    <col min="2861" max="2861" width="2.7109375" style="1" customWidth="1"/>
    <col min="2862" max="2862" width="11.7109375" style="1" customWidth="1"/>
    <col min="2863" max="2863" width="11.5703125" style="1" customWidth="1"/>
    <col min="2864" max="2864" width="2.28515625" style="1" customWidth="1"/>
    <col min="2865" max="2865" width="41" style="1" customWidth="1"/>
    <col min="2866" max="2866" width="14.28515625" style="1" customWidth="1"/>
    <col min="2867" max="2868" width="11.5703125" style="1" customWidth="1"/>
    <col min="2869" max="2869" width="21.85546875" style="1" customWidth="1"/>
    <col min="2870" max="3061" width="11.42578125" style="1"/>
    <col min="3062" max="3062" width="21.85546875" style="1" customWidth="1"/>
    <col min="3063" max="3063" width="13.85546875" style="1" customWidth="1"/>
    <col min="3064" max="3064" width="38.7109375" style="1" customWidth="1"/>
    <col min="3065" max="3065" width="3" style="1" bestFit="1" customWidth="1"/>
    <col min="3066" max="3066" width="32.28515625" style="1" customWidth="1"/>
    <col min="3067" max="3067" width="46.28515625" style="1" customWidth="1"/>
    <col min="3068" max="3068" width="19" style="1" customWidth="1"/>
    <col min="3069" max="3069" width="0" style="1" hidden="1" customWidth="1"/>
    <col min="3070" max="3070" width="17.7109375" style="1" customWidth="1"/>
    <col min="3071" max="3071" width="0" style="1" hidden="1" customWidth="1"/>
    <col min="3072" max="3072" width="22.28515625" style="1" customWidth="1"/>
    <col min="3073" max="3073" width="5.28515625" style="1" customWidth="1"/>
    <col min="3074" max="3074" width="36.28515625" style="1" customWidth="1"/>
    <col min="3075" max="3075" width="5.7109375" style="1" customWidth="1"/>
    <col min="3076" max="3076" width="0" style="1" hidden="1" customWidth="1"/>
    <col min="3077" max="3077" width="20.7109375" style="1" customWidth="1"/>
    <col min="3078" max="3078" width="4.85546875" style="1" customWidth="1"/>
    <col min="3079" max="3079" width="0" style="1" hidden="1" customWidth="1"/>
    <col min="3080" max="3080" width="24.7109375" style="1" customWidth="1"/>
    <col min="3081" max="3081" width="12.28515625" style="1" customWidth="1"/>
    <col min="3082" max="3082" width="0" style="1" hidden="1" customWidth="1"/>
    <col min="3083" max="3083" width="3.42578125" style="1" customWidth="1"/>
    <col min="3084" max="3084" width="0" style="1" hidden="1" customWidth="1"/>
    <col min="3085" max="3085" width="17.7109375" style="1" customWidth="1"/>
    <col min="3086" max="3086" width="3.42578125" style="1" customWidth="1"/>
    <col min="3087" max="3087" width="0" style="1" hidden="1" customWidth="1"/>
    <col min="3088" max="3088" width="23.7109375" style="1" customWidth="1"/>
    <col min="3089" max="3089" width="10" style="1" customWidth="1"/>
    <col min="3090" max="3090" width="0" style="1" hidden="1" customWidth="1"/>
    <col min="3091" max="3092" width="14.7109375" style="1" customWidth="1"/>
    <col min="3093" max="3093" width="12.85546875" style="1" customWidth="1"/>
    <col min="3094" max="3094" width="3.28515625" style="1" customWidth="1"/>
    <col min="3095" max="3095" width="30.28515625" style="1" customWidth="1"/>
    <col min="3096" max="3096" width="5" style="1" customWidth="1"/>
    <col min="3097" max="3097" width="0" style="1" hidden="1" customWidth="1"/>
    <col min="3098" max="3098" width="14.28515625" style="1" customWidth="1"/>
    <col min="3099" max="3099" width="5.7109375" style="1" customWidth="1"/>
    <col min="3100" max="3100" width="0" style="1" hidden="1" customWidth="1"/>
    <col min="3101" max="3101" width="17.28515625" style="1" customWidth="1"/>
    <col min="3102" max="3102" width="12.7109375" style="1" customWidth="1"/>
    <col min="3103" max="3103" width="0" style="1" hidden="1" customWidth="1"/>
    <col min="3104" max="3104" width="5.28515625" style="1" customWidth="1"/>
    <col min="3105" max="3105" width="0" style="1" hidden="1" customWidth="1"/>
    <col min="3106" max="3106" width="17" style="1" customWidth="1"/>
    <col min="3107" max="3107" width="6.28515625" style="1" customWidth="1"/>
    <col min="3108" max="3108" width="0" style="1" hidden="1" customWidth="1"/>
    <col min="3109" max="3109" width="14.28515625" style="1" customWidth="1"/>
    <col min="3110" max="3110" width="7.5703125" style="1" customWidth="1"/>
    <col min="3111" max="3111" width="0" style="1" hidden="1" customWidth="1"/>
    <col min="3112" max="3113" width="14.28515625" style="1" customWidth="1"/>
    <col min="3114" max="3114" width="20.85546875" style="1" customWidth="1"/>
    <col min="3115" max="3115" width="14.42578125" style="1" customWidth="1"/>
    <col min="3116" max="3116" width="15" style="1" customWidth="1"/>
    <col min="3117" max="3117" width="2.7109375" style="1" customWidth="1"/>
    <col min="3118" max="3118" width="11.7109375" style="1" customWidth="1"/>
    <col min="3119" max="3119" width="11.5703125" style="1" customWidth="1"/>
    <col min="3120" max="3120" width="2.28515625" style="1" customWidth="1"/>
    <col min="3121" max="3121" width="41" style="1" customWidth="1"/>
    <col min="3122" max="3122" width="14.28515625" style="1" customWidth="1"/>
    <col min="3123" max="3124" width="11.5703125" style="1" customWidth="1"/>
    <col min="3125" max="3125" width="21.85546875" style="1" customWidth="1"/>
    <col min="3126" max="3317" width="11.42578125" style="1"/>
    <col min="3318" max="3318" width="21.85546875" style="1" customWidth="1"/>
    <col min="3319" max="3319" width="13.85546875" style="1" customWidth="1"/>
    <col min="3320" max="3320" width="38.7109375" style="1" customWidth="1"/>
    <col min="3321" max="3321" width="3" style="1" bestFit="1" customWidth="1"/>
    <col min="3322" max="3322" width="32.28515625" style="1" customWidth="1"/>
    <col min="3323" max="3323" width="46.28515625" style="1" customWidth="1"/>
    <col min="3324" max="3324" width="19" style="1" customWidth="1"/>
    <col min="3325" max="3325" width="0" style="1" hidden="1" customWidth="1"/>
    <col min="3326" max="3326" width="17.7109375" style="1" customWidth="1"/>
    <col min="3327" max="3327" width="0" style="1" hidden="1" customWidth="1"/>
    <col min="3328" max="3328" width="22.28515625" style="1" customWidth="1"/>
    <col min="3329" max="3329" width="5.28515625" style="1" customWidth="1"/>
    <col min="3330" max="3330" width="36.28515625" style="1" customWidth="1"/>
    <col min="3331" max="3331" width="5.7109375" style="1" customWidth="1"/>
    <col min="3332" max="3332" width="0" style="1" hidden="1" customWidth="1"/>
    <col min="3333" max="3333" width="20.7109375" style="1" customWidth="1"/>
    <col min="3334" max="3334" width="4.85546875" style="1" customWidth="1"/>
    <col min="3335" max="3335" width="0" style="1" hidden="1" customWidth="1"/>
    <col min="3336" max="3336" width="24.7109375" style="1" customWidth="1"/>
    <col min="3337" max="3337" width="12.28515625" style="1" customWidth="1"/>
    <col min="3338" max="3338" width="0" style="1" hidden="1" customWidth="1"/>
    <col min="3339" max="3339" width="3.42578125" style="1" customWidth="1"/>
    <col min="3340" max="3340" width="0" style="1" hidden="1" customWidth="1"/>
    <col min="3341" max="3341" width="17.7109375" style="1" customWidth="1"/>
    <col min="3342" max="3342" width="3.42578125" style="1" customWidth="1"/>
    <col min="3343" max="3343" width="0" style="1" hidden="1" customWidth="1"/>
    <col min="3344" max="3344" width="23.7109375" style="1" customWidth="1"/>
    <col min="3345" max="3345" width="10" style="1" customWidth="1"/>
    <col min="3346" max="3346" width="0" style="1" hidden="1" customWidth="1"/>
    <col min="3347" max="3348" width="14.7109375" style="1" customWidth="1"/>
    <col min="3349" max="3349" width="12.85546875" style="1" customWidth="1"/>
    <col min="3350" max="3350" width="3.28515625" style="1" customWidth="1"/>
    <col min="3351" max="3351" width="30.28515625" style="1" customWidth="1"/>
    <col min="3352" max="3352" width="5" style="1" customWidth="1"/>
    <col min="3353" max="3353" width="0" style="1" hidden="1" customWidth="1"/>
    <col min="3354" max="3354" width="14.28515625" style="1" customWidth="1"/>
    <col min="3355" max="3355" width="5.7109375" style="1" customWidth="1"/>
    <col min="3356" max="3356" width="0" style="1" hidden="1" customWidth="1"/>
    <col min="3357" max="3357" width="17.28515625" style="1" customWidth="1"/>
    <col min="3358" max="3358" width="12.7109375" style="1" customWidth="1"/>
    <col min="3359" max="3359" width="0" style="1" hidden="1" customWidth="1"/>
    <col min="3360" max="3360" width="5.28515625" style="1" customWidth="1"/>
    <col min="3361" max="3361" width="0" style="1" hidden="1" customWidth="1"/>
    <col min="3362" max="3362" width="17" style="1" customWidth="1"/>
    <col min="3363" max="3363" width="6.28515625" style="1" customWidth="1"/>
    <col min="3364" max="3364" width="0" style="1" hidden="1" customWidth="1"/>
    <col min="3365" max="3365" width="14.28515625" style="1" customWidth="1"/>
    <col min="3366" max="3366" width="7.5703125" style="1" customWidth="1"/>
    <col min="3367" max="3367" width="0" style="1" hidden="1" customWidth="1"/>
    <col min="3368" max="3369" width="14.28515625" style="1" customWidth="1"/>
    <col min="3370" max="3370" width="20.85546875" style="1" customWidth="1"/>
    <col min="3371" max="3371" width="14.42578125" style="1" customWidth="1"/>
    <col min="3372" max="3372" width="15" style="1" customWidth="1"/>
    <col min="3373" max="3373" width="2.7109375" style="1" customWidth="1"/>
    <col min="3374" max="3374" width="11.7109375" style="1" customWidth="1"/>
    <col min="3375" max="3375" width="11.5703125" style="1" customWidth="1"/>
    <col min="3376" max="3376" width="2.28515625" style="1" customWidth="1"/>
    <col min="3377" max="3377" width="41" style="1" customWidth="1"/>
    <col min="3378" max="3378" width="14.28515625" style="1" customWidth="1"/>
    <col min="3379" max="3380" width="11.5703125" style="1" customWidth="1"/>
    <col min="3381" max="3381" width="21.85546875" style="1" customWidth="1"/>
    <col min="3382" max="3573" width="11.42578125" style="1"/>
    <col min="3574" max="3574" width="21.85546875" style="1" customWidth="1"/>
    <col min="3575" max="3575" width="13.85546875" style="1" customWidth="1"/>
    <col min="3576" max="3576" width="38.7109375" style="1" customWidth="1"/>
    <col min="3577" max="3577" width="3" style="1" bestFit="1" customWidth="1"/>
    <col min="3578" max="3578" width="32.28515625" style="1" customWidth="1"/>
    <col min="3579" max="3579" width="46.28515625" style="1" customWidth="1"/>
    <col min="3580" max="3580" width="19" style="1" customWidth="1"/>
    <col min="3581" max="3581" width="0" style="1" hidden="1" customWidth="1"/>
    <col min="3582" max="3582" width="17.7109375" style="1" customWidth="1"/>
    <col min="3583" max="3583" width="0" style="1" hidden="1" customWidth="1"/>
    <col min="3584" max="3584" width="22.28515625" style="1" customWidth="1"/>
    <col min="3585" max="3585" width="5.28515625" style="1" customWidth="1"/>
    <col min="3586" max="3586" width="36.28515625" style="1" customWidth="1"/>
    <col min="3587" max="3587" width="5.7109375" style="1" customWidth="1"/>
    <col min="3588" max="3588" width="0" style="1" hidden="1" customWidth="1"/>
    <col min="3589" max="3589" width="20.7109375" style="1" customWidth="1"/>
    <col min="3590" max="3590" width="4.85546875" style="1" customWidth="1"/>
    <col min="3591" max="3591" width="0" style="1" hidden="1" customWidth="1"/>
    <col min="3592" max="3592" width="24.7109375" style="1" customWidth="1"/>
    <col min="3593" max="3593" width="12.28515625" style="1" customWidth="1"/>
    <col min="3594" max="3594" width="0" style="1" hidden="1" customWidth="1"/>
    <col min="3595" max="3595" width="3.42578125" style="1" customWidth="1"/>
    <col min="3596" max="3596" width="0" style="1" hidden="1" customWidth="1"/>
    <col min="3597" max="3597" width="17.7109375" style="1" customWidth="1"/>
    <col min="3598" max="3598" width="3.42578125" style="1" customWidth="1"/>
    <col min="3599" max="3599" width="0" style="1" hidden="1" customWidth="1"/>
    <col min="3600" max="3600" width="23.7109375" style="1" customWidth="1"/>
    <col min="3601" max="3601" width="10" style="1" customWidth="1"/>
    <col min="3602" max="3602" width="0" style="1" hidden="1" customWidth="1"/>
    <col min="3603" max="3604" width="14.7109375" style="1" customWidth="1"/>
    <col min="3605" max="3605" width="12.85546875" style="1" customWidth="1"/>
    <col min="3606" max="3606" width="3.28515625" style="1" customWidth="1"/>
    <col min="3607" max="3607" width="30.28515625" style="1" customWidth="1"/>
    <col min="3608" max="3608" width="5" style="1" customWidth="1"/>
    <col min="3609" max="3609" width="0" style="1" hidden="1" customWidth="1"/>
    <col min="3610" max="3610" width="14.28515625" style="1" customWidth="1"/>
    <col min="3611" max="3611" width="5.7109375" style="1" customWidth="1"/>
    <col min="3612" max="3612" width="0" style="1" hidden="1" customWidth="1"/>
    <col min="3613" max="3613" width="17.28515625" style="1" customWidth="1"/>
    <col min="3614" max="3614" width="12.7109375" style="1" customWidth="1"/>
    <col min="3615" max="3615" width="0" style="1" hidden="1" customWidth="1"/>
    <col min="3616" max="3616" width="5.28515625" style="1" customWidth="1"/>
    <col min="3617" max="3617" width="0" style="1" hidden="1" customWidth="1"/>
    <col min="3618" max="3618" width="17" style="1" customWidth="1"/>
    <col min="3619" max="3619" width="6.28515625" style="1" customWidth="1"/>
    <col min="3620" max="3620" width="0" style="1" hidden="1" customWidth="1"/>
    <col min="3621" max="3621" width="14.28515625" style="1" customWidth="1"/>
    <col min="3622" max="3622" width="7.5703125" style="1" customWidth="1"/>
    <col min="3623" max="3623" width="0" style="1" hidden="1" customWidth="1"/>
    <col min="3624" max="3625" width="14.28515625" style="1" customWidth="1"/>
    <col min="3626" max="3626" width="20.85546875" style="1" customWidth="1"/>
    <col min="3627" max="3627" width="14.42578125" style="1" customWidth="1"/>
    <col min="3628" max="3628" width="15" style="1" customWidth="1"/>
    <col min="3629" max="3629" width="2.7109375" style="1" customWidth="1"/>
    <col min="3630" max="3630" width="11.7109375" style="1" customWidth="1"/>
    <col min="3631" max="3631" width="11.5703125" style="1" customWidth="1"/>
    <col min="3632" max="3632" width="2.28515625" style="1" customWidth="1"/>
    <col min="3633" max="3633" width="41" style="1" customWidth="1"/>
    <col min="3634" max="3634" width="14.28515625" style="1" customWidth="1"/>
    <col min="3635" max="3636" width="11.5703125" style="1" customWidth="1"/>
    <col min="3637" max="3637" width="21.85546875" style="1" customWidth="1"/>
    <col min="3638" max="3829" width="11.42578125" style="1"/>
    <col min="3830" max="3830" width="21.85546875" style="1" customWidth="1"/>
    <col min="3831" max="3831" width="13.85546875" style="1" customWidth="1"/>
    <col min="3832" max="3832" width="38.7109375" style="1" customWidth="1"/>
    <col min="3833" max="3833" width="3" style="1" bestFit="1" customWidth="1"/>
    <col min="3834" max="3834" width="32.28515625" style="1" customWidth="1"/>
    <col min="3835" max="3835" width="46.28515625" style="1" customWidth="1"/>
    <col min="3836" max="3836" width="19" style="1" customWidth="1"/>
    <col min="3837" max="3837" width="0" style="1" hidden="1" customWidth="1"/>
    <col min="3838" max="3838" width="17.7109375" style="1" customWidth="1"/>
    <col min="3839" max="3839" width="0" style="1" hidden="1" customWidth="1"/>
    <col min="3840" max="3840" width="22.28515625" style="1" customWidth="1"/>
    <col min="3841" max="3841" width="5.28515625" style="1" customWidth="1"/>
    <col min="3842" max="3842" width="36.28515625" style="1" customWidth="1"/>
    <col min="3843" max="3843" width="5.7109375" style="1" customWidth="1"/>
    <col min="3844" max="3844" width="0" style="1" hidden="1" customWidth="1"/>
    <col min="3845" max="3845" width="20.7109375" style="1" customWidth="1"/>
    <col min="3846" max="3846" width="4.85546875" style="1" customWidth="1"/>
    <col min="3847" max="3847" width="0" style="1" hidden="1" customWidth="1"/>
    <col min="3848" max="3848" width="24.7109375" style="1" customWidth="1"/>
    <col min="3849" max="3849" width="12.28515625" style="1" customWidth="1"/>
    <col min="3850" max="3850" width="0" style="1" hidden="1" customWidth="1"/>
    <col min="3851" max="3851" width="3.42578125" style="1" customWidth="1"/>
    <col min="3852" max="3852" width="0" style="1" hidden="1" customWidth="1"/>
    <col min="3853" max="3853" width="17.7109375" style="1" customWidth="1"/>
    <col min="3854" max="3854" width="3.42578125" style="1" customWidth="1"/>
    <col min="3855" max="3855" width="0" style="1" hidden="1" customWidth="1"/>
    <col min="3856" max="3856" width="23.7109375" style="1" customWidth="1"/>
    <col min="3857" max="3857" width="10" style="1" customWidth="1"/>
    <col min="3858" max="3858" width="0" style="1" hidden="1" customWidth="1"/>
    <col min="3859" max="3860" width="14.7109375" style="1" customWidth="1"/>
    <col min="3861" max="3861" width="12.85546875" style="1" customWidth="1"/>
    <col min="3862" max="3862" width="3.28515625" style="1" customWidth="1"/>
    <col min="3863" max="3863" width="30.28515625" style="1" customWidth="1"/>
    <col min="3864" max="3864" width="5" style="1" customWidth="1"/>
    <col min="3865" max="3865" width="0" style="1" hidden="1" customWidth="1"/>
    <col min="3866" max="3866" width="14.28515625" style="1" customWidth="1"/>
    <col min="3867" max="3867" width="5.7109375" style="1" customWidth="1"/>
    <col min="3868" max="3868" width="0" style="1" hidden="1" customWidth="1"/>
    <col min="3869" max="3869" width="17.28515625" style="1" customWidth="1"/>
    <col min="3870" max="3870" width="12.7109375" style="1" customWidth="1"/>
    <col min="3871" max="3871" width="0" style="1" hidden="1" customWidth="1"/>
    <col min="3872" max="3872" width="5.28515625" style="1" customWidth="1"/>
    <col min="3873" max="3873" width="0" style="1" hidden="1" customWidth="1"/>
    <col min="3874" max="3874" width="17" style="1" customWidth="1"/>
    <col min="3875" max="3875" width="6.28515625" style="1" customWidth="1"/>
    <col min="3876" max="3876" width="0" style="1" hidden="1" customWidth="1"/>
    <col min="3877" max="3877" width="14.28515625" style="1" customWidth="1"/>
    <col min="3878" max="3878" width="7.5703125" style="1" customWidth="1"/>
    <col min="3879" max="3879" width="0" style="1" hidden="1" customWidth="1"/>
    <col min="3880" max="3881" width="14.28515625" style="1" customWidth="1"/>
    <col min="3882" max="3882" width="20.85546875" style="1" customWidth="1"/>
    <col min="3883" max="3883" width="14.42578125" style="1" customWidth="1"/>
    <col min="3884" max="3884" width="15" style="1" customWidth="1"/>
    <col min="3885" max="3885" width="2.7109375" style="1" customWidth="1"/>
    <col min="3886" max="3886" width="11.7109375" style="1" customWidth="1"/>
    <col min="3887" max="3887" width="11.5703125" style="1" customWidth="1"/>
    <col min="3888" max="3888" width="2.28515625" style="1" customWidth="1"/>
    <col min="3889" max="3889" width="41" style="1" customWidth="1"/>
    <col min="3890" max="3890" width="14.28515625" style="1" customWidth="1"/>
    <col min="3891" max="3892" width="11.5703125" style="1" customWidth="1"/>
    <col min="3893" max="3893" width="21.85546875" style="1" customWidth="1"/>
    <col min="3894" max="4085" width="11.42578125" style="1"/>
    <col min="4086" max="4086" width="21.85546875" style="1" customWidth="1"/>
    <col min="4087" max="4087" width="13.85546875" style="1" customWidth="1"/>
    <col min="4088" max="4088" width="38.7109375" style="1" customWidth="1"/>
    <col min="4089" max="4089" width="3" style="1" bestFit="1" customWidth="1"/>
    <col min="4090" max="4090" width="32.28515625" style="1" customWidth="1"/>
    <col min="4091" max="4091" width="46.28515625" style="1" customWidth="1"/>
    <col min="4092" max="4092" width="19" style="1" customWidth="1"/>
    <col min="4093" max="4093" width="0" style="1" hidden="1" customWidth="1"/>
    <col min="4094" max="4094" width="17.7109375" style="1" customWidth="1"/>
    <col min="4095" max="4095" width="0" style="1" hidden="1" customWidth="1"/>
    <col min="4096" max="4096" width="22.28515625" style="1" customWidth="1"/>
    <col min="4097" max="4097" width="5.28515625" style="1" customWidth="1"/>
    <col min="4098" max="4098" width="36.28515625" style="1" customWidth="1"/>
    <col min="4099" max="4099" width="5.7109375" style="1" customWidth="1"/>
    <col min="4100" max="4100" width="0" style="1" hidden="1" customWidth="1"/>
    <col min="4101" max="4101" width="20.7109375" style="1" customWidth="1"/>
    <col min="4102" max="4102" width="4.85546875" style="1" customWidth="1"/>
    <col min="4103" max="4103" width="0" style="1" hidden="1" customWidth="1"/>
    <col min="4104" max="4104" width="24.7109375" style="1" customWidth="1"/>
    <col min="4105" max="4105" width="12.28515625" style="1" customWidth="1"/>
    <col min="4106" max="4106" width="0" style="1" hidden="1" customWidth="1"/>
    <col min="4107" max="4107" width="3.42578125" style="1" customWidth="1"/>
    <col min="4108" max="4108" width="0" style="1" hidden="1" customWidth="1"/>
    <col min="4109" max="4109" width="17.7109375" style="1" customWidth="1"/>
    <col min="4110" max="4110" width="3.42578125" style="1" customWidth="1"/>
    <col min="4111" max="4111" width="0" style="1" hidden="1" customWidth="1"/>
    <col min="4112" max="4112" width="23.7109375" style="1" customWidth="1"/>
    <col min="4113" max="4113" width="10" style="1" customWidth="1"/>
    <col min="4114" max="4114" width="0" style="1" hidden="1" customWidth="1"/>
    <col min="4115" max="4116" width="14.7109375" style="1" customWidth="1"/>
    <col min="4117" max="4117" width="12.85546875" style="1" customWidth="1"/>
    <col min="4118" max="4118" width="3.28515625" style="1" customWidth="1"/>
    <col min="4119" max="4119" width="30.28515625" style="1" customWidth="1"/>
    <col min="4120" max="4120" width="5" style="1" customWidth="1"/>
    <col min="4121" max="4121" width="0" style="1" hidden="1" customWidth="1"/>
    <col min="4122" max="4122" width="14.28515625" style="1" customWidth="1"/>
    <col min="4123" max="4123" width="5.7109375" style="1" customWidth="1"/>
    <col min="4124" max="4124" width="0" style="1" hidden="1" customWidth="1"/>
    <col min="4125" max="4125" width="17.28515625" style="1" customWidth="1"/>
    <col min="4126" max="4126" width="12.7109375" style="1" customWidth="1"/>
    <col min="4127" max="4127" width="0" style="1" hidden="1" customWidth="1"/>
    <col min="4128" max="4128" width="5.28515625" style="1" customWidth="1"/>
    <col min="4129" max="4129" width="0" style="1" hidden="1" customWidth="1"/>
    <col min="4130" max="4130" width="17" style="1" customWidth="1"/>
    <col min="4131" max="4131" width="6.28515625" style="1" customWidth="1"/>
    <col min="4132" max="4132" width="0" style="1" hidden="1" customWidth="1"/>
    <col min="4133" max="4133" width="14.28515625" style="1" customWidth="1"/>
    <col min="4134" max="4134" width="7.5703125" style="1" customWidth="1"/>
    <col min="4135" max="4135" width="0" style="1" hidden="1" customWidth="1"/>
    <col min="4136" max="4137" width="14.28515625" style="1" customWidth="1"/>
    <col min="4138" max="4138" width="20.85546875" style="1" customWidth="1"/>
    <col min="4139" max="4139" width="14.42578125" style="1" customWidth="1"/>
    <col min="4140" max="4140" width="15" style="1" customWidth="1"/>
    <col min="4141" max="4141" width="2.7109375" style="1" customWidth="1"/>
    <col min="4142" max="4142" width="11.7109375" style="1" customWidth="1"/>
    <col min="4143" max="4143" width="11.5703125" style="1" customWidth="1"/>
    <col min="4144" max="4144" width="2.28515625" style="1" customWidth="1"/>
    <col min="4145" max="4145" width="41" style="1" customWidth="1"/>
    <col min="4146" max="4146" width="14.28515625" style="1" customWidth="1"/>
    <col min="4147" max="4148" width="11.5703125" style="1" customWidth="1"/>
    <col min="4149" max="4149" width="21.85546875" style="1" customWidth="1"/>
    <col min="4150" max="4341" width="11.42578125" style="1"/>
    <col min="4342" max="4342" width="21.85546875" style="1" customWidth="1"/>
    <col min="4343" max="4343" width="13.85546875" style="1" customWidth="1"/>
    <col min="4344" max="4344" width="38.7109375" style="1" customWidth="1"/>
    <col min="4345" max="4345" width="3" style="1" bestFit="1" customWidth="1"/>
    <col min="4346" max="4346" width="32.28515625" style="1" customWidth="1"/>
    <col min="4347" max="4347" width="46.28515625" style="1" customWidth="1"/>
    <col min="4348" max="4348" width="19" style="1" customWidth="1"/>
    <col min="4349" max="4349" width="0" style="1" hidden="1" customWidth="1"/>
    <col min="4350" max="4350" width="17.7109375" style="1" customWidth="1"/>
    <col min="4351" max="4351" width="0" style="1" hidden="1" customWidth="1"/>
    <col min="4352" max="4352" width="22.28515625" style="1" customWidth="1"/>
    <col min="4353" max="4353" width="5.28515625" style="1" customWidth="1"/>
    <col min="4354" max="4354" width="36.28515625" style="1" customWidth="1"/>
    <col min="4355" max="4355" width="5.7109375" style="1" customWidth="1"/>
    <col min="4356" max="4356" width="0" style="1" hidden="1" customWidth="1"/>
    <col min="4357" max="4357" width="20.7109375" style="1" customWidth="1"/>
    <col min="4358" max="4358" width="4.85546875" style="1" customWidth="1"/>
    <col min="4359" max="4359" width="0" style="1" hidden="1" customWidth="1"/>
    <col min="4360" max="4360" width="24.7109375" style="1" customWidth="1"/>
    <col min="4361" max="4361" width="12.28515625" style="1" customWidth="1"/>
    <col min="4362" max="4362" width="0" style="1" hidden="1" customWidth="1"/>
    <col min="4363" max="4363" width="3.42578125" style="1" customWidth="1"/>
    <col min="4364" max="4364" width="0" style="1" hidden="1" customWidth="1"/>
    <col min="4365" max="4365" width="17.7109375" style="1" customWidth="1"/>
    <col min="4366" max="4366" width="3.42578125" style="1" customWidth="1"/>
    <col min="4367" max="4367" width="0" style="1" hidden="1" customWidth="1"/>
    <col min="4368" max="4368" width="23.7109375" style="1" customWidth="1"/>
    <col min="4369" max="4369" width="10" style="1" customWidth="1"/>
    <col min="4370" max="4370" width="0" style="1" hidden="1" customWidth="1"/>
    <col min="4371" max="4372" width="14.7109375" style="1" customWidth="1"/>
    <col min="4373" max="4373" width="12.85546875" style="1" customWidth="1"/>
    <col min="4374" max="4374" width="3.28515625" style="1" customWidth="1"/>
    <col min="4375" max="4375" width="30.28515625" style="1" customWidth="1"/>
    <col min="4376" max="4376" width="5" style="1" customWidth="1"/>
    <col min="4377" max="4377" width="0" style="1" hidden="1" customWidth="1"/>
    <col min="4378" max="4378" width="14.28515625" style="1" customWidth="1"/>
    <col min="4379" max="4379" width="5.7109375" style="1" customWidth="1"/>
    <col min="4380" max="4380" width="0" style="1" hidden="1" customWidth="1"/>
    <col min="4381" max="4381" width="17.28515625" style="1" customWidth="1"/>
    <col min="4382" max="4382" width="12.7109375" style="1" customWidth="1"/>
    <col min="4383" max="4383" width="0" style="1" hidden="1" customWidth="1"/>
    <col min="4384" max="4384" width="5.28515625" style="1" customWidth="1"/>
    <col min="4385" max="4385" width="0" style="1" hidden="1" customWidth="1"/>
    <col min="4386" max="4386" width="17" style="1" customWidth="1"/>
    <col min="4387" max="4387" width="6.28515625" style="1" customWidth="1"/>
    <col min="4388" max="4388" width="0" style="1" hidden="1" customWidth="1"/>
    <col min="4389" max="4389" width="14.28515625" style="1" customWidth="1"/>
    <col min="4390" max="4390" width="7.5703125" style="1" customWidth="1"/>
    <col min="4391" max="4391" width="0" style="1" hidden="1" customWidth="1"/>
    <col min="4392" max="4393" width="14.28515625" style="1" customWidth="1"/>
    <col min="4394" max="4394" width="20.85546875" style="1" customWidth="1"/>
    <col min="4395" max="4395" width="14.42578125" style="1" customWidth="1"/>
    <col min="4396" max="4396" width="15" style="1" customWidth="1"/>
    <col min="4397" max="4397" width="2.7109375" style="1" customWidth="1"/>
    <col min="4398" max="4398" width="11.7109375" style="1" customWidth="1"/>
    <col min="4399" max="4399" width="11.5703125" style="1" customWidth="1"/>
    <col min="4400" max="4400" width="2.28515625" style="1" customWidth="1"/>
    <col min="4401" max="4401" width="41" style="1" customWidth="1"/>
    <col min="4402" max="4402" width="14.28515625" style="1" customWidth="1"/>
    <col min="4403" max="4404" width="11.5703125" style="1" customWidth="1"/>
    <col min="4405" max="4405" width="21.85546875" style="1" customWidth="1"/>
    <col min="4406" max="4597" width="11.42578125" style="1"/>
    <col min="4598" max="4598" width="21.85546875" style="1" customWidth="1"/>
    <col min="4599" max="4599" width="13.85546875" style="1" customWidth="1"/>
    <col min="4600" max="4600" width="38.7109375" style="1" customWidth="1"/>
    <col min="4601" max="4601" width="3" style="1" bestFit="1" customWidth="1"/>
    <col min="4602" max="4602" width="32.28515625" style="1" customWidth="1"/>
    <col min="4603" max="4603" width="46.28515625" style="1" customWidth="1"/>
    <col min="4604" max="4604" width="19" style="1" customWidth="1"/>
    <col min="4605" max="4605" width="0" style="1" hidden="1" customWidth="1"/>
    <col min="4606" max="4606" width="17.7109375" style="1" customWidth="1"/>
    <col min="4607" max="4607" width="0" style="1" hidden="1" customWidth="1"/>
    <col min="4608" max="4608" width="22.28515625" style="1" customWidth="1"/>
    <col min="4609" max="4609" width="5.28515625" style="1" customWidth="1"/>
    <col min="4610" max="4610" width="36.28515625" style="1" customWidth="1"/>
    <col min="4611" max="4611" width="5.7109375" style="1" customWidth="1"/>
    <col min="4612" max="4612" width="0" style="1" hidden="1" customWidth="1"/>
    <col min="4613" max="4613" width="20.7109375" style="1" customWidth="1"/>
    <col min="4614" max="4614" width="4.85546875" style="1" customWidth="1"/>
    <col min="4615" max="4615" width="0" style="1" hidden="1" customWidth="1"/>
    <col min="4616" max="4616" width="24.7109375" style="1" customWidth="1"/>
    <col min="4617" max="4617" width="12.28515625" style="1" customWidth="1"/>
    <col min="4618" max="4618" width="0" style="1" hidden="1" customWidth="1"/>
    <col min="4619" max="4619" width="3.42578125" style="1" customWidth="1"/>
    <col min="4620" max="4620" width="0" style="1" hidden="1" customWidth="1"/>
    <col min="4621" max="4621" width="17.7109375" style="1" customWidth="1"/>
    <col min="4622" max="4622" width="3.42578125" style="1" customWidth="1"/>
    <col min="4623" max="4623" width="0" style="1" hidden="1" customWidth="1"/>
    <col min="4624" max="4624" width="23.7109375" style="1" customWidth="1"/>
    <col min="4625" max="4625" width="10" style="1" customWidth="1"/>
    <col min="4626" max="4626" width="0" style="1" hidden="1" customWidth="1"/>
    <col min="4627" max="4628" width="14.7109375" style="1" customWidth="1"/>
    <col min="4629" max="4629" width="12.85546875" style="1" customWidth="1"/>
    <col min="4630" max="4630" width="3.28515625" style="1" customWidth="1"/>
    <col min="4631" max="4631" width="30.28515625" style="1" customWidth="1"/>
    <col min="4632" max="4632" width="5" style="1" customWidth="1"/>
    <col min="4633" max="4633" width="0" style="1" hidden="1" customWidth="1"/>
    <col min="4634" max="4634" width="14.28515625" style="1" customWidth="1"/>
    <col min="4635" max="4635" width="5.7109375" style="1" customWidth="1"/>
    <col min="4636" max="4636" width="0" style="1" hidden="1" customWidth="1"/>
    <col min="4637" max="4637" width="17.28515625" style="1" customWidth="1"/>
    <col min="4638" max="4638" width="12.7109375" style="1" customWidth="1"/>
    <col min="4639" max="4639" width="0" style="1" hidden="1" customWidth="1"/>
    <col min="4640" max="4640" width="5.28515625" style="1" customWidth="1"/>
    <col min="4641" max="4641" width="0" style="1" hidden="1" customWidth="1"/>
    <col min="4642" max="4642" width="17" style="1" customWidth="1"/>
    <col min="4643" max="4643" width="6.28515625" style="1" customWidth="1"/>
    <col min="4644" max="4644" width="0" style="1" hidden="1" customWidth="1"/>
    <col min="4645" max="4645" width="14.28515625" style="1" customWidth="1"/>
    <col min="4646" max="4646" width="7.5703125" style="1" customWidth="1"/>
    <col min="4647" max="4647" width="0" style="1" hidden="1" customWidth="1"/>
    <col min="4648" max="4649" width="14.28515625" style="1" customWidth="1"/>
    <col min="4650" max="4650" width="20.85546875" style="1" customWidth="1"/>
    <col min="4651" max="4651" width="14.42578125" style="1" customWidth="1"/>
    <col min="4652" max="4652" width="15" style="1" customWidth="1"/>
    <col min="4653" max="4653" width="2.7109375" style="1" customWidth="1"/>
    <col min="4654" max="4654" width="11.7109375" style="1" customWidth="1"/>
    <col min="4655" max="4655" width="11.5703125" style="1" customWidth="1"/>
    <col min="4656" max="4656" width="2.28515625" style="1" customWidth="1"/>
    <col min="4657" max="4657" width="41" style="1" customWidth="1"/>
    <col min="4658" max="4658" width="14.28515625" style="1" customWidth="1"/>
    <col min="4659" max="4660" width="11.5703125" style="1" customWidth="1"/>
    <col min="4661" max="4661" width="21.85546875" style="1" customWidth="1"/>
    <col min="4662" max="4853" width="11.42578125" style="1"/>
    <col min="4854" max="4854" width="21.85546875" style="1" customWidth="1"/>
    <col min="4855" max="4855" width="13.85546875" style="1" customWidth="1"/>
    <col min="4856" max="4856" width="38.7109375" style="1" customWidth="1"/>
    <col min="4857" max="4857" width="3" style="1" bestFit="1" customWidth="1"/>
    <col min="4858" max="4858" width="32.28515625" style="1" customWidth="1"/>
    <col min="4859" max="4859" width="46.28515625" style="1" customWidth="1"/>
    <col min="4860" max="4860" width="19" style="1" customWidth="1"/>
    <col min="4861" max="4861" width="0" style="1" hidden="1" customWidth="1"/>
    <col min="4862" max="4862" width="17.7109375" style="1" customWidth="1"/>
    <col min="4863" max="4863" width="0" style="1" hidden="1" customWidth="1"/>
    <col min="4864" max="4864" width="22.28515625" style="1" customWidth="1"/>
    <col min="4865" max="4865" width="5.28515625" style="1" customWidth="1"/>
    <col min="4866" max="4866" width="36.28515625" style="1" customWidth="1"/>
    <col min="4867" max="4867" width="5.7109375" style="1" customWidth="1"/>
    <col min="4868" max="4868" width="0" style="1" hidden="1" customWidth="1"/>
    <col min="4869" max="4869" width="20.7109375" style="1" customWidth="1"/>
    <col min="4870" max="4870" width="4.85546875" style="1" customWidth="1"/>
    <col min="4871" max="4871" width="0" style="1" hidden="1" customWidth="1"/>
    <col min="4872" max="4872" width="24.7109375" style="1" customWidth="1"/>
    <col min="4873" max="4873" width="12.28515625" style="1" customWidth="1"/>
    <col min="4874" max="4874" width="0" style="1" hidden="1" customWidth="1"/>
    <col min="4875" max="4875" width="3.42578125" style="1" customWidth="1"/>
    <col min="4876" max="4876" width="0" style="1" hidden="1" customWidth="1"/>
    <col min="4877" max="4877" width="17.7109375" style="1" customWidth="1"/>
    <col min="4878" max="4878" width="3.42578125" style="1" customWidth="1"/>
    <col min="4879" max="4879" width="0" style="1" hidden="1" customWidth="1"/>
    <col min="4880" max="4880" width="23.7109375" style="1" customWidth="1"/>
    <col min="4881" max="4881" width="10" style="1" customWidth="1"/>
    <col min="4882" max="4882" width="0" style="1" hidden="1" customWidth="1"/>
    <col min="4883" max="4884" width="14.7109375" style="1" customWidth="1"/>
    <col min="4885" max="4885" width="12.85546875" style="1" customWidth="1"/>
    <col min="4886" max="4886" width="3.28515625" style="1" customWidth="1"/>
    <col min="4887" max="4887" width="30.28515625" style="1" customWidth="1"/>
    <col min="4888" max="4888" width="5" style="1" customWidth="1"/>
    <col min="4889" max="4889" width="0" style="1" hidden="1" customWidth="1"/>
    <col min="4890" max="4890" width="14.28515625" style="1" customWidth="1"/>
    <col min="4891" max="4891" width="5.7109375" style="1" customWidth="1"/>
    <col min="4892" max="4892" width="0" style="1" hidden="1" customWidth="1"/>
    <col min="4893" max="4893" width="17.28515625" style="1" customWidth="1"/>
    <col min="4894" max="4894" width="12.7109375" style="1" customWidth="1"/>
    <col min="4895" max="4895" width="0" style="1" hidden="1" customWidth="1"/>
    <col min="4896" max="4896" width="5.28515625" style="1" customWidth="1"/>
    <col min="4897" max="4897" width="0" style="1" hidden="1" customWidth="1"/>
    <col min="4898" max="4898" width="17" style="1" customWidth="1"/>
    <col min="4899" max="4899" width="6.28515625" style="1" customWidth="1"/>
    <col min="4900" max="4900" width="0" style="1" hidden="1" customWidth="1"/>
    <col min="4901" max="4901" width="14.28515625" style="1" customWidth="1"/>
    <col min="4902" max="4902" width="7.5703125" style="1" customWidth="1"/>
    <col min="4903" max="4903" width="0" style="1" hidden="1" customWidth="1"/>
    <col min="4904" max="4905" width="14.28515625" style="1" customWidth="1"/>
    <col min="4906" max="4906" width="20.85546875" style="1" customWidth="1"/>
    <col min="4907" max="4907" width="14.42578125" style="1" customWidth="1"/>
    <col min="4908" max="4908" width="15" style="1" customWidth="1"/>
    <col min="4909" max="4909" width="2.7109375" style="1" customWidth="1"/>
    <col min="4910" max="4910" width="11.7109375" style="1" customWidth="1"/>
    <col min="4911" max="4911" width="11.5703125" style="1" customWidth="1"/>
    <col min="4912" max="4912" width="2.28515625" style="1" customWidth="1"/>
    <col min="4913" max="4913" width="41" style="1" customWidth="1"/>
    <col min="4914" max="4914" width="14.28515625" style="1" customWidth="1"/>
    <col min="4915" max="4916" width="11.5703125" style="1" customWidth="1"/>
    <col min="4917" max="4917" width="21.85546875" style="1" customWidth="1"/>
    <col min="4918" max="5109" width="11.42578125" style="1"/>
    <col min="5110" max="5110" width="21.85546875" style="1" customWidth="1"/>
    <col min="5111" max="5111" width="13.85546875" style="1" customWidth="1"/>
    <col min="5112" max="5112" width="38.7109375" style="1" customWidth="1"/>
    <col min="5113" max="5113" width="3" style="1" bestFit="1" customWidth="1"/>
    <col min="5114" max="5114" width="32.28515625" style="1" customWidth="1"/>
    <col min="5115" max="5115" width="46.28515625" style="1" customWidth="1"/>
    <col min="5116" max="5116" width="19" style="1" customWidth="1"/>
    <col min="5117" max="5117" width="0" style="1" hidden="1" customWidth="1"/>
    <col min="5118" max="5118" width="17.7109375" style="1" customWidth="1"/>
    <col min="5119" max="5119" width="0" style="1" hidden="1" customWidth="1"/>
    <col min="5120" max="5120" width="22.28515625" style="1" customWidth="1"/>
    <col min="5121" max="5121" width="5.28515625" style="1" customWidth="1"/>
    <col min="5122" max="5122" width="36.28515625" style="1" customWidth="1"/>
    <col min="5123" max="5123" width="5.7109375" style="1" customWidth="1"/>
    <col min="5124" max="5124" width="0" style="1" hidden="1" customWidth="1"/>
    <col min="5125" max="5125" width="20.7109375" style="1" customWidth="1"/>
    <col min="5126" max="5126" width="4.85546875" style="1" customWidth="1"/>
    <col min="5127" max="5127" width="0" style="1" hidden="1" customWidth="1"/>
    <col min="5128" max="5128" width="24.7109375" style="1" customWidth="1"/>
    <col min="5129" max="5129" width="12.28515625" style="1" customWidth="1"/>
    <col min="5130" max="5130" width="0" style="1" hidden="1" customWidth="1"/>
    <col min="5131" max="5131" width="3.42578125" style="1" customWidth="1"/>
    <col min="5132" max="5132" width="0" style="1" hidden="1" customWidth="1"/>
    <col min="5133" max="5133" width="17.7109375" style="1" customWidth="1"/>
    <col min="5134" max="5134" width="3.42578125" style="1" customWidth="1"/>
    <col min="5135" max="5135" width="0" style="1" hidden="1" customWidth="1"/>
    <col min="5136" max="5136" width="23.7109375" style="1" customWidth="1"/>
    <col min="5137" max="5137" width="10" style="1" customWidth="1"/>
    <col min="5138" max="5138" width="0" style="1" hidden="1" customWidth="1"/>
    <col min="5139" max="5140" width="14.7109375" style="1" customWidth="1"/>
    <col min="5141" max="5141" width="12.85546875" style="1" customWidth="1"/>
    <col min="5142" max="5142" width="3.28515625" style="1" customWidth="1"/>
    <col min="5143" max="5143" width="30.28515625" style="1" customWidth="1"/>
    <col min="5144" max="5144" width="5" style="1" customWidth="1"/>
    <col min="5145" max="5145" width="0" style="1" hidden="1" customWidth="1"/>
    <col min="5146" max="5146" width="14.28515625" style="1" customWidth="1"/>
    <col min="5147" max="5147" width="5.7109375" style="1" customWidth="1"/>
    <col min="5148" max="5148" width="0" style="1" hidden="1" customWidth="1"/>
    <col min="5149" max="5149" width="17.28515625" style="1" customWidth="1"/>
    <col min="5150" max="5150" width="12.7109375" style="1" customWidth="1"/>
    <col min="5151" max="5151" width="0" style="1" hidden="1" customWidth="1"/>
    <col min="5152" max="5152" width="5.28515625" style="1" customWidth="1"/>
    <col min="5153" max="5153" width="0" style="1" hidden="1" customWidth="1"/>
    <col min="5154" max="5154" width="17" style="1" customWidth="1"/>
    <col min="5155" max="5155" width="6.28515625" style="1" customWidth="1"/>
    <col min="5156" max="5156" width="0" style="1" hidden="1" customWidth="1"/>
    <col min="5157" max="5157" width="14.28515625" style="1" customWidth="1"/>
    <col min="5158" max="5158" width="7.5703125" style="1" customWidth="1"/>
    <col min="5159" max="5159" width="0" style="1" hidden="1" customWidth="1"/>
    <col min="5160" max="5161" width="14.28515625" style="1" customWidth="1"/>
    <col min="5162" max="5162" width="20.85546875" style="1" customWidth="1"/>
    <col min="5163" max="5163" width="14.42578125" style="1" customWidth="1"/>
    <col min="5164" max="5164" width="15" style="1" customWidth="1"/>
    <col min="5165" max="5165" width="2.7109375" style="1" customWidth="1"/>
    <col min="5166" max="5166" width="11.7109375" style="1" customWidth="1"/>
    <col min="5167" max="5167" width="11.5703125" style="1" customWidth="1"/>
    <col min="5168" max="5168" width="2.28515625" style="1" customWidth="1"/>
    <col min="5169" max="5169" width="41" style="1" customWidth="1"/>
    <col min="5170" max="5170" width="14.28515625" style="1" customWidth="1"/>
    <col min="5171" max="5172" width="11.5703125" style="1" customWidth="1"/>
    <col min="5173" max="5173" width="21.85546875" style="1" customWidth="1"/>
    <col min="5174" max="5365" width="11.42578125" style="1"/>
    <col min="5366" max="5366" width="21.85546875" style="1" customWidth="1"/>
    <col min="5367" max="5367" width="13.85546875" style="1" customWidth="1"/>
    <col min="5368" max="5368" width="38.7109375" style="1" customWidth="1"/>
    <col min="5369" max="5369" width="3" style="1" bestFit="1" customWidth="1"/>
    <col min="5370" max="5370" width="32.28515625" style="1" customWidth="1"/>
    <col min="5371" max="5371" width="46.28515625" style="1" customWidth="1"/>
    <col min="5372" max="5372" width="19" style="1" customWidth="1"/>
    <col min="5373" max="5373" width="0" style="1" hidden="1" customWidth="1"/>
    <col min="5374" max="5374" width="17.7109375" style="1" customWidth="1"/>
    <col min="5375" max="5375" width="0" style="1" hidden="1" customWidth="1"/>
    <col min="5376" max="5376" width="22.28515625" style="1" customWidth="1"/>
    <col min="5377" max="5377" width="5.28515625" style="1" customWidth="1"/>
    <col min="5378" max="5378" width="36.28515625" style="1" customWidth="1"/>
    <col min="5379" max="5379" width="5.7109375" style="1" customWidth="1"/>
    <col min="5380" max="5380" width="0" style="1" hidden="1" customWidth="1"/>
    <col min="5381" max="5381" width="20.7109375" style="1" customWidth="1"/>
    <col min="5382" max="5382" width="4.85546875" style="1" customWidth="1"/>
    <col min="5383" max="5383" width="0" style="1" hidden="1" customWidth="1"/>
    <col min="5384" max="5384" width="24.7109375" style="1" customWidth="1"/>
    <col min="5385" max="5385" width="12.28515625" style="1" customWidth="1"/>
    <col min="5386" max="5386" width="0" style="1" hidden="1" customWidth="1"/>
    <col min="5387" max="5387" width="3.42578125" style="1" customWidth="1"/>
    <col min="5388" max="5388" width="0" style="1" hidden="1" customWidth="1"/>
    <col min="5389" max="5389" width="17.7109375" style="1" customWidth="1"/>
    <col min="5390" max="5390" width="3.42578125" style="1" customWidth="1"/>
    <col min="5391" max="5391" width="0" style="1" hidden="1" customWidth="1"/>
    <col min="5392" max="5392" width="23.7109375" style="1" customWidth="1"/>
    <col min="5393" max="5393" width="10" style="1" customWidth="1"/>
    <col min="5394" max="5394" width="0" style="1" hidden="1" customWidth="1"/>
    <col min="5395" max="5396" width="14.7109375" style="1" customWidth="1"/>
    <col min="5397" max="5397" width="12.85546875" style="1" customWidth="1"/>
    <col min="5398" max="5398" width="3.28515625" style="1" customWidth="1"/>
    <col min="5399" max="5399" width="30.28515625" style="1" customWidth="1"/>
    <col min="5400" max="5400" width="5" style="1" customWidth="1"/>
    <col min="5401" max="5401" width="0" style="1" hidden="1" customWidth="1"/>
    <col min="5402" max="5402" width="14.28515625" style="1" customWidth="1"/>
    <col min="5403" max="5403" width="5.7109375" style="1" customWidth="1"/>
    <col min="5404" max="5404" width="0" style="1" hidden="1" customWidth="1"/>
    <col min="5405" max="5405" width="17.28515625" style="1" customWidth="1"/>
    <col min="5406" max="5406" width="12.7109375" style="1" customWidth="1"/>
    <col min="5407" max="5407" width="0" style="1" hidden="1" customWidth="1"/>
    <col min="5408" max="5408" width="5.28515625" style="1" customWidth="1"/>
    <col min="5409" max="5409" width="0" style="1" hidden="1" customWidth="1"/>
    <col min="5410" max="5410" width="17" style="1" customWidth="1"/>
    <col min="5411" max="5411" width="6.28515625" style="1" customWidth="1"/>
    <col min="5412" max="5412" width="0" style="1" hidden="1" customWidth="1"/>
    <col min="5413" max="5413" width="14.28515625" style="1" customWidth="1"/>
    <col min="5414" max="5414" width="7.5703125" style="1" customWidth="1"/>
    <col min="5415" max="5415" width="0" style="1" hidden="1" customWidth="1"/>
    <col min="5416" max="5417" width="14.28515625" style="1" customWidth="1"/>
    <col min="5418" max="5418" width="20.85546875" style="1" customWidth="1"/>
    <col min="5419" max="5419" width="14.42578125" style="1" customWidth="1"/>
    <col min="5420" max="5420" width="15" style="1" customWidth="1"/>
    <col min="5421" max="5421" width="2.7109375" style="1" customWidth="1"/>
    <col min="5422" max="5422" width="11.7109375" style="1" customWidth="1"/>
    <col min="5423" max="5423" width="11.5703125" style="1" customWidth="1"/>
    <col min="5424" max="5424" width="2.28515625" style="1" customWidth="1"/>
    <col min="5425" max="5425" width="41" style="1" customWidth="1"/>
    <col min="5426" max="5426" width="14.28515625" style="1" customWidth="1"/>
    <col min="5427" max="5428" width="11.5703125" style="1" customWidth="1"/>
    <col min="5429" max="5429" width="21.85546875" style="1" customWidth="1"/>
    <col min="5430" max="5621" width="11.42578125" style="1"/>
    <col min="5622" max="5622" width="21.85546875" style="1" customWidth="1"/>
    <col min="5623" max="5623" width="13.85546875" style="1" customWidth="1"/>
    <col min="5624" max="5624" width="38.7109375" style="1" customWidth="1"/>
    <col min="5625" max="5625" width="3" style="1" bestFit="1" customWidth="1"/>
    <col min="5626" max="5626" width="32.28515625" style="1" customWidth="1"/>
    <col min="5627" max="5627" width="46.28515625" style="1" customWidth="1"/>
    <col min="5628" max="5628" width="19" style="1" customWidth="1"/>
    <col min="5629" max="5629" width="0" style="1" hidden="1" customWidth="1"/>
    <col min="5630" max="5630" width="17.7109375" style="1" customWidth="1"/>
    <col min="5631" max="5631" width="0" style="1" hidden="1" customWidth="1"/>
    <col min="5632" max="5632" width="22.28515625" style="1" customWidth="1"/>
    <col min="5633" max="5633" width="5.28515625" style="1" customWidth="1"/>
    <col min="5634" max="5634" width="36.28515625" style="1" customWidth="1"/>
    <col min="5635" max="5635" width="5.7109375" style="1" customWidth="1"/>
    <col min="5636" max="5636" width="0" style="1" hidden="1" customWidth="1"/>
    <col min="5637" max="5637" width="20.7109375" style="1" customWidth="1"/>
    <col min="5638" max="5638" width="4.85546875" style="1" customWidth="1"/>
    <col min="5639" max="5639" width="0" style="1" hidden="1" customWidth="1"/>
    <col min="5640" max="5640" width="24.7109375" style="1" customWidth="1"/>
    <col min="5641" max="5641" width="12.28515625" style="1" customWidth="1"/>
    <col min="5642" max="5642" width="0" style="1" hidden="1" customWidth="1"/>
    <col min="5643" max="5643" width="3.42578125" style="1" customWidth="1"/>
    <col min="5644" max="5644" width="0" style="1" hidden="1" customWidth="1"/>
    <col min="5645" max="5645" width="17.7109375" style="1" customWidth="1"/>
    <col min="5646" max="5646" width="3.42578125" style="1" customWidth="1"/>
    <col min="5647" max="5647" width="0" style="1" hidden="1" customWidth="1"/>
    <col min="5648" max="5648" width="23.7109375" style="1" customWidth="1"/>
    <col min="5649" max="5649" width="10" style="1" customWidth="1"/>
    <col min="5650" max="5650" width="0" style="1" hidden="1" customWidth="1"/>
    <col min="5651" max="5652" width="14.7109375" style="1" customWidth="1"/>
    <col min="5653" max="5653" width="12.85546875" style="1" customWidth="1"/>
    <col min="5654" max="5654" width="3.28515625" style="1" customWidth="1"/>
    <col min="5655" max="5655" width="30.28515625" style="1" customWidth="1"/>
    <col min="5656" max="5656" width="5" style="1" customWidth="1"/>
    <col min="5657" max="5657" width="0" style="1" hidden="1" customWidth="1"/>
    <col min="5658" max="5658" width="14.28515625" style="1" customWidth="1"/>
    <col min="5659" max="5659" width="5.7109375" style="1" customWidth="1"/>
    <col min="5660" max="5660" width="0" style="1" hidden="1" customWidth="1"/>
    <col min="5661" max="5661" width="17.28515625" style="1" customWidth="1"/>
    <col min="5662" max="5662" width="12.7109375" style="1" customWidth="1"/>
    <col min="5663" max="5663" width="0" style="1" hidden="1" customWidth="1"/>
    <col min="5664" max="5664" width="5.28515625" style="1" customWidth="1"/>
    <col min="5665" max="5665" width="0" style="1" hidden="1" customWidth="1"/>
    <col min="5666" max="5666" width="17" style="1" customWidth="1"/>
    <col min="5667" max="5667" width="6.28515625" style="1" customWidth="1"/>
    <col min="5668" max="5668" width="0" style="1" hidden="1" customWidth="1"/>
    <col min="5669" max="5669" width="14.28515625" style="1" customWidth="1"/>
    <col min="5670" max="5670" width="7.5703125" style="1" customWidth="1"/>
    <col min="5671" max="5671" width="0" style="1" hidden="1" customWidth="1"/>
    <col min="5672" max="5673" width="14.28515625" style="1" customWidth="1"/>
    <col min="5674" max="5674" width="20.85546875" style="1" customWidth="1"/>
    <col min="5675" max="5675" width="14.42578125" style="1" customWidth="1"/>
    <col min="5676" max="5676" width="15" style="1" customWidth="1"/>
    <col min="5677" max="5677" width="2.7109375" style="1" customWidth="1"/>
    <col min="5678" max="5678" width="11.7109375" style="1" customWidth="1"/>
    <col min="5679" max="5679" width="11.5703125" style="1" customWidth="1"/>
    <col min="5680" max="5680" width="2.28515625" style="1" customWidth="1"/>
    <col min="5681" max="5681" width="41" style="1" customWidth="1"/>
    <col min="5682" max="5682" width="14.28515625" style="1" customWidth="1"/>
    <col min="5683" max="5684" width="11.5703125" style="1" customWidth="1"/>
    <col min="5685" max="5685" width="21.85546875" style="1" customWidth="1"/>
    <col min="5686" max="5877" width="11.42578125" style="1"/>
    <col min="5878" max="5878" width="21.85546875" style="1" customWidth="1"/>
    <col min="5879" max="5879" width="13.85546875" style="1" customWidth="1"/>
    <col min="5880" max="5880" width="38.7109375" style="1" customWidth="1"/>
    <col min="5881" max="5881" width="3" style="1" bestFit="1" customWidth="1"/>
    <col min="5882" max="5882" width="32.28515625" style="1" customWidth="1"/>
    <col min="5883" max="5883" width="46.28515625" style="1" customWidth="1"/>
    <col min="5884" max="5884" width="19" style="1" customWidth="1"/>
    <col min="5885" max="5885" width="0" style="1" hidden="1" customWidth="1"/>
    <col min="5886" max="5886" width="17.7109375" style="1" customWidth="1"/>
    <col min="5887" max="5887" width="0" style="1" hidden="1" customWidth="1"/>
    <col min="5888" max="5888" width="22.28515625" style="1" customWidth="1"/>
    <col min="5889" max="5889" width="5.28515625" style="1" customWidth="1"/>
    <col min="5890" max="5890" width="36.28515625" style="1" customWidth="1"/>
    <col min="5891" max="5891" width="5.7109375" style="1" customWidth="1"/>
    <col min="5892" max="5892" width="0" style="1" hidden="1" customWidth="1"/>
    <col min="5893" max="5893" width="20.7109375" style="1" customWidth="1"/>
    <col min="5894" max="5894" width="4.85546875" style="1" customWidth="1"/>
    <col min="5895" max="5895" width="0" style="1" hidden="1" customWidth="1"/>
    <col min="5896" max="5896" width="24.7109375" style="1" customWidth="1"/>
    <col min="5897" max="5897" width="12.28515625" style="1" customWidth="1"/>
    <col min="5898" max="5898" width="0" style="1" hidden="1" customWidth="1"/>
    <col min="5899" max="5899" width="3.42578125" style="1" customWidth="1"/>
    <col min="5900" max="5900" width="0" style="1" hidden="1" customWidth="1"/>
    <col min="5901" max="5901" width="17.7109375" style="1" customWidth="1"/>
    <col min="5902" max="5902" width="3.42578125" style="1" customWidth="1"/>
    <col min="5903" max="5903" width="0" style="1" hidden="1" customWidth="1"/>
    <col min="5904" max="5904" width="23.7109375" style="1" customWidth="1"/>
    <col min="5905" max="5905" width="10" style="1" customWidth="1"/>
    <col min="5906" max="5906" width="0" style="1" hidden="1" customWidth="1"/>
    <col min="5907" max="5908" width="14.7109375" style="1" customWidth="1"/>
    <col min="5909" max="5909" width="12.85546875" style="1" customWidth="1"/>
    <col min="5910" max="5910" width="3.28515625" style="1" customWidth="1"/>
    <col min="5911" max="5911" width="30.28515625" style="1" customWidth="1"/>
    <col min="5912" max="5912" width="5" style="1" customWidth="1"/>
    <col min="5913" max="5913" width="0" style="1" hidden="1" customWidth="1"/>
    <col min="5914" max="5914" width="14.28515625" style="1" customWidth="1"/>
    <col min="5915" max="5915" width="5.7109375" style="1" customWidth="1"/>
    <col min="5916" max="5916" width="0" style="1" hidden="1" customWidth="1"/>
    <col min="5917" max="5917" width="17.28515625" style="1" customWidth="1"/>
    <col min="5918" max="5918" width="12.7109375" style="1" customWidth="1"/>
    <col min="5919" max="5919" width="0" style="1" hidden="1" customWidth="1"/>
    <col min="5920" max="5920" width="5.28515625" style="1" customWidth="1"/>
    <col min="5921" max="5921" width="0" style="1" hidden="1" customWidth="1"/>
    <col min="5922" max="5922" width="17" style="1" customWidth="1"/>
    <col min="5923" max="5923" width="6.28515625" style="1" customWidth="1"/>
    <col min="5924" max="5924" width="0" style="1" hidden="1" customWidth="1"/>
    <col min="5925" max="5925" width="14.28515625" style="1" customWidth="1"/>
    <col min="5926" max="5926" width="7.5703125" style="1" customWidth="1"/>
    <col min="5927" max="5927" width="0" style="1" hidden="1" customWidth="1"/>
    <col min="5928" max="5929" width="14.28515625" style="1" customWidth="1"/>
    <col min="5930" max="5930" width="20.85546875" style="1" customWidth="1"/>
    <col min="5931" max="5931" width="14.42578125" style="1" customWidth="1"/>
    <col min="5932" max="5932" width="15" style="1" customWidth="1"/>
    <col min="5933" max="5933" width="2.7109375" style="1" customWidth="1"/>
    <col min="5934" max="5934" width="11.7109375" style="1" customWidth="1"/>
    <col min="5935" max="5935" width="11.5703125" style="1" customWidth="1"/>
    <col min="5936" max="5936" width="2.28515625" style="1" customWidth="1"/>
    <col min="5937" max="5937" width="41" style="1" customWidth="1"/>
    <col min="5938" max="5938" width="14.28515625" style="1" customWidth="1"/>
    <col min="5939" max="5940" width="11.5703125" style="1" customWidth="1"/>
    <col min="5941" max="5941" width="21.85546875" style="1" customWidth="1"/>
    <col min="5942" max="6133" width="11.42578125" style="1"/>
    <col min="6134" max="6134" width="21.85546875" style="1" customWidth="1"/>
    <col min="6135" max="6135" width="13.85546875" style="1" customWidth="1"/>
    <col min="6136" max="6136" width="38.7109375" style="1" customWidth="1"/>
    <col min="6137" max="6137" width="3" style="1" bestFit="1" customWidth="1"/>
    <col min="6138" max="6138" width="32.28515625" style="1" customWidth="1"/>
    <col min="6139" max="6139" width="46.28515625" style="1" customWidth="1"/>
    <col min="6140" max="6140" width="19" style="1" customWidth="1"/>
    <col min="6141" max="6141" width="0" style="1" hidden="1" customWidth="1"/>
    <col min="6142" max="6142" width="17.7109375" style="1" customWidth="1"/>
    <col min="6143" max="6143" width="0" style="1" hidden="1" customWidth="1"/>
    <col min="6144" max="6144" width="22.28515625" style="1" customWidth="1"/>
    <col min="6145" max="6145" width="5.28515625" style="1" customWidth="1"/>
    <col min="6146" max="6146" width="36.28515625" style="1" customWidth="1"/>
    <col min="6147" max="6147" width="5.7109375" style="1" customWidth="1"/>
    <col min="6148" max="6148" width="0" style="1" hidden="1" customWidth="1"/>
    <col min="6149" max="6149" width="20.7109375" style="1" customWidth="1"/>
    <col min="6150" max="6150" width="4.85546875" style="1" customWidth="1"/>
    <col min="6151" max="6151" width="0" style="1" hidden="1" customWidth="1"/>
    <col min="6152" max="6152" width="24.7109375" style="1" customWidth="1"/>
    <col min="6153" max="6153" width="12.28515625" style="1" customWidth="1"/>
    <col min="6154" max="6154" width="0" style="1" hidden="1" customWidth="1"/>
    <col min="6155" max="6155" width="3.42578125" style="1" customWidth="1"/>
    <col min="6156" max="6156" width="0" style="1" hidden="1" customWidth="1"/>
    <col min="6157" max="6157" width="17.7109375" style="1" customWidth="1"/>
    <col min="6158" max="6158" width="3.42578125" style="1" customWidth="1"/>
    <col min="6159" max="6159" width="0" style="1" hidden="1" customWidth="1"/>
    <col min="6160" max="6160" width="23.7109375" style="1" customWidth="1"/>
    <col min="6161" max="6161" width="10" style="1" customWidth="1"/>
    <col min="6162" max="6162" width="0" style="1" hidden="1" customWidth="1"/>
    <col min="6163" max="6164" width="14.7109375" style="1" customWidth="1"/>
    <col min="6165" max="6165" width="12.85546875" style="1" customWidth="1"/>
    <col min="6166" max="6166" width="3.28515625" style="1" customWidth="1"/>
    <col min="6167" max="6167" width="30.28515625" style="1" customWidth="1"/>
    <col min="6168" max="6168" width="5" style="1" customWidth="1"/>
    <col min="6169" max="6169" width="0" style="1" hidden="1" customWidth="1"/>
    <col min="6170" max="6170" width="14.28515625" style="1" customWidth="1"/>
    <col min="6171" max="6171" width="5.7109375" style="1" customWidth="1"/>
    <col min="6172" max="6172" width="0" style="1" hidden="1" customWidth="1"/>
    <col min="6173" max="6173" width="17.28515625" style="1" customWidth="1"/>
    <col min="6174" max="6174" width="12.7109375" style="1" customWidth="1"/>
    <col min="6175" max="6175" width="0" style="1" hidden="1" customWidth="1"/>
    <col min="6176" max="6176" width="5.28515625" style="1" customWidth="1"/>
    <col min="6177" max="6177" width="0" style="1" hidden="1" customWidth="1"/>
    <col min="6178" max="6178" width="17" style="1" customWidth="1"/>
    <col min="6179" max="6179" width="6.28515625" style="1" customWidth="1"/>
    <col min="6180" max="6180" width="0" style="1" hidden="1" customWidth="1"/>
    <col min="6181" max="6181" width="14.28515625" style="1" customWidth="1"/>
    <col min="6182" max="6182" width="7.5703125" style="1" customWidth="1"/>
    <col min="6183" max="6183" width="0" style="1" hidden="1" customWidth="1"/>
    <col min="6184" max="6185" width="14.28515625" style="1" customWidth="1"/>
    <col min="6186" max="6186" width="20.85546875" style="1" customWidth="1"/>
    <col min="6187" max="6187" width="14.42578125" style="1" customWidth="1"/>
    <col min="6188" max="6188" width="15" style="1" customWidth="1"/>
    <col min="6189" max="6189" width="2.7109375" style="1" customWidth="1"/>
    <col min="6190" max="6190" width="11.7109375" style="1" customWidth="1"/>
    <col min="6191" max="6191" width="11.5703125" style="1" customWidth="1"/>
    <col min="6192" max="6192" width="2.28515625" style="1" customWidth="1"/>
    <col min="6193" max="6193" width="41" style="1" customWidth="1"/>
    <col min="6194" max="6194" width="14.28515625" style="1" customWidth="1"/>
    <col min="6195" max="6196" width="11.5703125" style="1" customWidth="1"/>
    <col min="6197" max="6197" width="21.85546875" style="1" customWidth="1"/>
    <col min="6198" max="6389" width="11.42578125" style="1"/>
    <col min="6390" max="6390" width="21.85546875" style="1" customWidth="1"/>
    <col min="6391" max="6391" width="13.85546875" style="1" customWidth="1"/>
    <col min="6392" max="6392" width="38.7109375" style="1" customWidth="1"/>
    <col min="6393" max="6393" width="3" style="1" bestFit="1" customWidth="1"/>
    <col min="6394" max="6394" width="32.28515625" style="1" customWidth="1"/>
    <col min="6395" max="6395" width="46.28515625" style="1" customWidth="1"/>
    <col min="6396" max="6396" width="19" style="1" customWidth="1"/>
    <col min="6397" max="6397" width="0" style="1" hidden="1" customWidth="1"/>
    <col min="6398" max="6398" width="17.7109375" style="1" customWidth="1"/>
    <col min="6399" max="6399" width="0" style="1" hidden="1" customWidth="1"/>
    <col min="6400" max="6400" width="22.28515625" style="1" customWidth="1"/>
    <col min="6401" max="6401" width="5.28515625" style="1" customWidth="1"/>
    <col min="6402" max="6402" width="36.28515625" style="1" customWidth="1"/>
    <col min="6403" max="6403" width="5.7109375" style="1" customWidth="1"/>
    <col min="6404" max="6404" width="0" style="1" hidden="1" customWidth="1"/>
    <col min="6405" max="6405" width="20.7109375" style="1" customWidth="1"/>
    <col min="6406" max="6406" width="4.85546875" style="1" customWidth="1"/>
    <col min="6407" max="6407" width="0" style="1" hidden="1" customWidth="1"/>
    <col min="6408" max="6408" width="24.7109375" style="1" customWidth="1"/>
    <col min="6409" max="6409" width="12.28515625" style="1" customWidth="1"/>
    <col min="6410" max="6410" width="0" style="1" hidden="1" customWidth="1"/>
    <col min="6411" max="6411" width="3.42578125" style="1" customWidth="1"/>
    <col min="6412" max="6412" width="0" style="1" hidden="1" customWidth="1"/>
    <col min="6413" max="6413" width="17.7109375" style="1" customWidth="1"/>
    <col min="6414" max="6414" width="3.42578125" style="1" customWidth="1"/>
    <col min="6415" max="6415" width="0" style="1" hidden="1" customWidth="1"/>
    <col min="6416" max="6416" width="23.7109375" style="1" customWidth="1"/>
    <col min="6417" max="6417" width="10" style="1" customWidth="1"/>
    <col min="6418" max="6418" width="0" style="1" hidden="1" customWidth="1"/>
    <col min="6419" max="6420" width="14.7109375" style="1" customWidth="1"/>
    <col min="6421" max="6421" width="12.85546875" style="1" customWidth="1"/>
    <col min="6422" max="6422" width="3.28515625" style="1" customWidth="1"/>
    <col min="6423" max="6423" width="30.28515625" style="1" customWidth="1"/>
    <col min="6424" max="6424" width="5" style="1" customWidth="1"/>
    <col min="6425" max="6425" width="0" style="1" hidden="1" customWidth="1"/>
    <col min="6426" max="6426" width="14.28515625" style="1" customWidth="1"/>
    <col min="6427" max="6427" width="5.7109375" style="1" customWidth="1"/>
    <col min="6428" max="6428" width="0" style="1" hidden="1" customWidth="1"/>
    <col min="6429" max="6429" width="17.28515625" style="1" customWidth="1"/>
    <col min="6430" max="6430" width="12.7109375" style="1" customWidth="1"/>
    <col min="6431" max="6431" width="0" style="1" hidden="1" customWidth="1"/>
    <col min="6432" max="6432" width="5.28515625" style="1" customWidth="1"/>
    <col min="6433" max="6433" width="0" style="1" hidden="1" customWidth="1"/>
    <col min="6434" max="6434" width="17" style="1" customWidth="1"/>
    <col min="6435" max="6435" width="6.28515625" style="1" customWidth="1"/>
    <col min="6436" max="6436" width="0" style="1" hidden="1" customWidth="1"/>
    <col min="6437" max="6437" width="14.28515625" style="1" customWidth="1"/>
    <col min="6438" max="6438" width="7.5703125" style="1" customWidth="1"/>
    <col min="6439" max="6439" width="0" style="1" hidden="1" customWidth="1"/>
    <col min="6440" max="6441" width="14.28515625" style="1" customWidth="1"/>
    <col min="6442" max="6442" width="20.85546875" style="1" customWidth="1"/>
    <col min="6443" max="6443" width="14.42578125" style="1" customWidth="1"/>
    <col min="6444" max="6444" width="15" style="1" customWidth="1"/>
    <col min="6445" max="6445" width="2.7109375" style="1" customWidth="1"/>
    <col min="6446" max="6446" width="11.7109375" style="1" customWidth="1"/>
    <col min="6447" max="6447" width="11.5703125" style="1" customWidth="1"/>
    <col min="6448" max="6448" width="2.28515625" style="1" customWidth="1"/>
    <col min="6449" max="6449" width="41" style="1" customWidth="1"/>
    <col min="6450" max="6450" width="14.28515625" style="1" customWidth="1"/>
    <col min="6451" max="6452" width="11.5703125" style="1" customWidth="1"/>
    <col min="6453" max="6453" width="21.85546875" style="1" customWidth="1"/>
    <col min="6454" max="6645" width="11.42578125" style="1"/>
    <col min="6646" max="6646" width="21.85546875" style="1" customWidth="1"/>
    <col min="6647" max="6647" width="13.85546875" style="1" customWidth="1"/>
    <col min="6648" max="6648" width="38.7109375" style="1" customWidth="1"/>
    <col min="6649" max="6649" width="3" style="1" bestFit="1" customWidth="1"/>
    <col min="6650" max="6650" width="32.28515625" style="1" customWidth="1"/>
    <col min="6651" max="6651" width="46.28515625" style="1" customWidth="1"/>
    <col min="6652" max="6652" width="19" style="1" customWidth="1"/>
    <col min="6653" max="6653" width="0" style="1" hidden="1" customWidth="1"/>
    <col min="6654" max="6654" width="17.7109375" style="1" customWidth="1"/>
    <col min="6655" max="6655" width="0" style="1" hidden="1" customWidth="1"/>
    <col min="6656" max="6656" width="22.28515625" style="1" customWidth="1"/>
    <col min="6657" max="6657" width="5.28515625" style="1" customWidth="1"/>
    <col min="6658" max="6658" width="36.28515625" style="1" customWidth="1"/>
    <col min="6659" max="6659" width="5.7109375" style="1" customWidth="1"/>
    <col min="6660" max="6660" width="0" style="1" hidden="1" customWidth="1"/>
    <col min="6661" max="6661" width="20.7109375" style="1" customWidth="1"/>
    <col min="6662" max="6662" width="4.85546875" style="1" customWidth="1"/>
    <col min="6663" max="6663" width="0" style="1" hidden="1" customWidth="1"/>
    <col min="6664" max="6664" width="24.7109375" style="1" customWidth="1"/>
    <col min="6665" max="6665" width="12.28515625" style="1" customWidth="1"/>
    <col min="6666" max="6666" width="0" style="1" hidden="1" customWidth="1"/>
    <col min="6667" max="6667" width="3.42578125" style="1" customWidth="1"/>
    <col min="6668" max="6668" width="0" style="1" hidden="1" customWidth="1"/>
    <col min="6669" max="6669" width="17.7109375" style="1" customWidth="1"/>
    <col min="6670" max="6670" width="3.42578125" style="1" customWidth="1"/>
    <col min="6671" max="6671" width="0" style="1" hidden="1" customWidth="1"/>
    <col min="6672" max="6672" width="23.7109375" style="1" customWidth="1"/>
    <col min="6673" max="6673" width="10" style="1" customWidth="1"/>
    <col min="6674" max="6674" width="0" style="1" hidden="1" customWidth="1"/>
    <col min="6675" max="6676" width="14.7109375" style="1" customWidth="1"/>
    <col min="6677" max="6677" width="12.85546875" style="1" customWidth="1"/>
    <col min="6678" max="6678" width="3.28515625" style="1" customWidth="1"/>
    <col min="6679" max="6679" width="30.28515625" style="1" customWidth="1"/>
    <col min="6680" max="6680" width="5" style="1" customWidth="1"/>
    <col min="6681" max="6681" width="0" style="1" hidden="1" customWidth="1"/>
    <col min="6682" max="6682" width="14.28515625" style="1" customWidth="1"/>
    <col min="6683" max="6683" width="5.7109375" style="1" customWidth="1"/>
    <col min="6684" max="6684" width="0" style="1" hidden="1" customWidth="1"/>
    <col min="6685" max="6685" width="17.28515625" style="1" customWidth="1"/>
    <col min="6686" max="6686" width="12.7109375" style="1" customWidth="1"/>
    <col min="6687" max="6687" width="0" style="1" hidden="1" customWidth="1"/>
    <col min="6688" max="6688" width="5.28515625" style="1" customWidth="1"/>
    <col min="6689" max="6689" width="0" style="1" hidden="1" customWidth="1"/>
    <col min="6690" max="6690" width="17" style="1" customWidth="1"/>
    <col min="6691" max="6691" width="6.28515625" style="1" customWidth="1"/>
    <col min="6692" max="6692" width="0" style="1" hidden="1" customWidth="1"/>
    <col min="6693" max="6693" width="14.28515625" style="1" customWidth="1"/>
    <col min="6694" max="6694" width="7.5703125" style="1" customWidth="1"/>
    <col min="6695" max="6695" width="0" style="1" hidden="1" customWidth="1"/>
    <col min="6696" max="6697" width="14.28515625" style="1" customWidth="1"/>
    <col min="6698" max="6698" width="20.85546875" style="1" customWidth="1"/>
    <col min="6699" max="6699" width="14.42578125" style="1" customWidth="1"/>
    <col min="6700" max="6700" width="15" style="1" customWidth="1"/>
    <col min="6701" max="6701" width="2.7109375" style="1" customWidth="1"/>
    <col min="6702" max="6702" width="11.7109375" style="1" customWidth="1"/>
    <col min="6703" max="6703" width="11.5703125" style="1" customWidth="1"/>
    <col min="6704" max="6704" width="2.28515625" style="1" customWidth="1"/>
    <col min="6705" max="6705" width="41" style="1" customWidth="1"/>
    <col min="6706" max="6706" width="14.28515625" style="1" customWidth="1"/>
    <col min="6707" max="6708" width="11.5703125" style="1" customWidth="1"/>
    <col min="6709" max="6709" width="21.85546875" style="1" customWidth="1"/>
    <col min="6710" max="6901" width="11.42578125" style="1"/>
    <col min="6902" max="6902" width="21.85546875" style="1" customWidth="1"/>
    <col min="6903" max="6903" width="13.85546875" style="1" customWidth="1"/>
    <col min="6904" max="6904" width="38.7109375" style="1" customWidth="1"/>
    <col min="6905" max="6905" width="3" style="1" bestFit="1" customWidth="1"/>
    <col min="6906" max="6906" width="32.28515625" style="1" customWidth="1"/>
    <col min="6907" max="6907" width="46.28515625" style="1" customWidth="1"/>
    <col min="6908" max="6908" width="19" style="1" customWidth="1"/>
    <col min="6909" max="6909" width="0" style="1" hidden="1" customWidth="1"/>
    <col min="6910" max="6910" width="17.7109375" style="1" customWidth="1"/>
    <col min="6911" max="6911" width="0" style="1" hidden="1" customWidth="1"/>
    <col min="6912" max="6912" width="22.28515625" style="1" customWidth="1"/>
    <col min="6913" max="6913" width="5.28515625" style="1" customWidth="1"/>
    <col min="6914" max="6914" width="36.28515625" style="1" customWidth="1"/>
    <col min="6915" max="6915" width="5.7109375" style="1" customWidth="1"/>
    <col min="6916" max="6916" width="0" style="1" hidden="1" customWidth="1"/>
    <col min="6917" max="6917" width="20.7109375" style="1" customWidth="1"/>
    <col min="6918" max="6918" width="4.85546875" style="1" customWidth="1"/>
    <col min="6919" max="6919" width="0" style="1" hidden="1" customWidth="1"/>
    <col min="6920" max="6920" width="24.7109375" style="1" customWidth="1"/>
    <col min="6921" max="6921" width="12.28515625" style="1" customWidth="1"/>
    <col min="6922" max="6922" width="0" style="1" hidden="1" customWidth="1"/>
    <col min="6923" max="6923" width="3.42578125" style="1" customWidth="1"/>
    <col min="6924" max="6924" width="0" style="1" hidden="1" customWidth="1"/>
    <col min="6925" max="6925" width="17.7109375" style="1" customWidth="1"/>
    <col min="6926" max="6926" width="3.42578125" style="1" customWidth="1"/>
    <col min="6927" max="6927" width="0" style="1" hidden="1" customWidth="1"/>
    <col min="6928" max="6928" width="23.7109375" style="1" customWidth="1"/>
    <col min="6929" max="6929" width="10" style="1" customWidth="1"/>
    <col min="6930" max="6930" width="0" style="1" hidden="1" customWidth="1"/>
    <col min="6931" max="6932" width="14.7109375" style="1" customWidth="1"/>
    <col min="6933" max="6933" width="12.85546875" style="1" customWidth="1"/>
    <col min="6934" max="6934" width="3.28515625" style="1" customWidth="1"/>
    <col min="6935" max="6935" width="30.28515625" style="1" customWidth="1"/>
    <col min="6936" max="6936" width="5" style="1" customWidth="1"/>
    <col min="6937" max="6937" width="0" style="1" hidden="1" customWidth="1"/>
    <col min="6938" max="6938" width="14.28515625" style="1" customWidth="1"/>
    <col min="6939" max="6939" width="5.7109375" style="1" customWidth="1"/>
    <col min="6940" max="6940" width="0" style="1" hidden="1" customWidth="1"/>
    <col min="6941" max="6941" width="17.28515625" style="1" customWidth="1"/>
    <col min="6942" max="6942" width="12.7109375" style="1" customWidth="1"/>
    <col min="6943" max="6943" width="0" style="1" hidden="1" customWidth="1"/>
    <col min="6944" max="6944" width="5.28515625" style="1" customWidth="1"/>
    <col min="6945" max="6945" width="0" style="1" hidden="1" customWidth="1"/>
    <col min="6946" max="6946" width="17" style="1" customWidth="1"/>
    <col min="6947" max="6947" width="6.28515625" style="1" customWidth="1"/>
    <col min="6948" max="6948" width="0" style="1" hidden="1" customWidth="1"/>
    <col min="6949" max="6949" width="14.28515625" style="1" customWidth="1"/>
    <col min="6950" max="6950" width="7.5703125" style="1" customWidth="1"/>
    <col min="6951" max="6951" width="0" style="1" hidden="1" customWidth="1"/>
    <col min="6952" max="6953" width="14.28515625" style="1" customWidth="1"/>
    <col min="6954" max="6954" width="20.85546875" style="1" customWidth="1"/>
    <col min="6955" max="6955" width="14.42578125" style="1" customWidth="1"/>
    <col min="6956" max="6956" width="15" style="1" customWidth="1"/>
    <col min="6957" max="6957" width="2.7109375" style="1" customWidth="1"/>
    <col min="6958" max="6958" width="11.7109375" style="1" customWidth="1"/>
    <col min="6959" max="6959" width="11.5703125" style="1" customWidth="1"/>
    <col min="6960" max="6960" width="2.28515625" style="1" customWidth="1"/>
    <col min="6961" max="6961" width="41" style="1" customWidth="1"/>
    <col min="6962" max="6962" width="14.28515625" style="1" customWidth="1"/>
    <col min="6963" max="6964" width="11.5703125" style="1" customWidth="1"/>
    <col min="6965" max="6965" width="21.85546875" style="1" customWidth="1"/>
    <col min="6966" max="7157" width="11.42578125" style="1"/>
    <col min="7158" max="7158" width="21.85546875" style="1" customWidth="1"/>
    <col min="7159" max="7159" width="13.85546875" style="1" customWidth="1"/>
    <col min="7160" max="7160" width="38.7109375" style="1" customWidth="1"/>
    <col min="7161" max="7161" width="3" style="1" bestFit="1" customWidth="1"/>
    <col min="7162" max="7162" width="32.28515625" style="1" customWidth="1"/>
    <col min="7163" max="7163" width="46.28515625" style="1" customWidth="1"/>
    <col min="7164" max="7164" width="19" style="1" customWidth="1"/>
    <col min="7165" max="7165" width="0" style="1" hidden="1" customWidth="1"/>
    <col min="7166" max="7166" width="17.7109375" style="1" customWidth="1"/>
    <col min="7167" max="7167" width="0" style="1" hidden="1" customWidth="1"/>
    <col min="7168" max="7168" width="22.28515625" style="1" customWidth="1"/>
    <col min="7169" max="7169" width="5.28515625" style="1" customWidth="1"/>
    <col min="7170" max="7170" width="36.28515625" style="1" customWidth="1"/>
    <col min="7171" max="7171" width="5.7109375" style="1" customWidth="1"/>
    <col min="7172" max="7172" width="0" style="1" hidden="1" customWidth="1"/>
    <col min="7173" max="7173" width="20.7109375" style="1" customWidth="1"/>
    <col min="7174" max="7174" width="4.85546875" style="1" customWidth="1"/>
    <col min="7175" max="7175" width="0" style="1" hidden="1" customWidth="1"/>
    <col min="7176" max="7176" width="24.7109375" style="1" customWidth="1"/>
    <col min="7177" max="7177" width="12.28515625" style="1" customWidth="1"/>
    <col min="7178" max="7178" width="0" style="1" hidden="1" customWidth="1"/>
    <col min="7179" max="7179" width="3.42578125" style="1" customWidth="1"/>
    <col min="7180" max="7180" width="0" style="1" hidden="1" customWidth="1"/>
    <col min="7181" max="7181" width="17.7109375" style="1" customWidth="1"/>
    <col min="7182" max="7182" width="3.42578125" style="1" customWidth="1"/>
    <col min="7183" max="7183" width="0" style="1" hidden="1" customWidth="1"/>
    <col min="7184" max="7184" width="23.7109375" style="1" customWidth="1"/>
    <col min="7185" max="7185" width="10" style="1" customWidth="1"/>
    <col min="7186" max="7186" width="0" style="1" hidden="1" customWidth="1"/>
    <col min="7187" max="7188" width="14.7109375" style="1" customWidth="1"/>
    <col min="7189" max="7189" width="12.85546875" style="1" customWidth="1"/>
    <col min="7190" max="7190" width="3.28515625" style="1" customWidth="1"/>
    <col min="7191" max="7191" width="30.28515625" style="1" customWidth="1"/>
    <col min="7192" max="7192" width="5" style="1" customWidth="1"/>
    <col min="7193" max="7193" width="0" style="1" hidden="1" customWidth="1"/>
    <col min="7194" max="7194" width="14.28515625" style="1" customWidth="1"/>
    <col min="7195" max="7195" width="5.7109375" style="1" customWidth="1"/>
    <col min="7196" max="7196" width="0" style="1" hidden="1" customWidth="1"/>
    <col min="7197" max="7197" width="17.28515625" style="1" customWidth="1"/>
    <col min="7198" max="7198" width="12.7109375" style="1" customWidth="1"/>
    <col min="7199" max="7199" width="0" style="1" hidden="1" customWidth="1"/>
    <col min="7200" max="7200" width="5.28515625" style="1" customWidth="1"/>
    <col min="7201" max="7201" width="0" style="1" hidden="1" customWidth="1"/>
    <col min="7202" max="7202" width="17" style="1" customWidth="1"/>
    <col min="7203" max="7203" width="6.28515625" style="1" customWidth="1"/>
    <col min="7204" max="7204" width="0" style="1" hidden="1" customWidth="1"/>
    <col min="7205" max="7205" width="14.28515625" style="1" customWidth="1"/>
    <col min="7206" max="7206" width="7.5703125" style="1" customWidth="1"/>
    <col min="7207" max="7207" width="0" style="1" hidden="1" customWidth="1"/>
    <col min="7208" max="7209" width="14.28515625" style="1" customWidth="1"/>
    <col min="7210" max="7210" width="20.85546875" style="1" customWidth="1"/>
    <col min="7211" max="7211" width="14.42578125" style="1" customWidth="1"/>
    <col min="7212" max="7212" width="15" style="1" customWidth="1"/>
    <col min="7213" max="7213" width="2.7109375" style="1" customWidth="1"/>
    <col min="7214" max="7214" width="11.7109375" style="1" customWidth="1"/>
    <col min="7215" max="7215" width="11.5703125" style="1" customWidth="1"/>
    <col min="7216" max="7216" width="2.28515625" style="1" customWidth="1"/>
    <col min="7217" max="7217" width="41" style="1" customWidth="1"/>
    <col min="7218" max="7218" width="14.28515625" style="1" customWidth="1"/>
    <col min="7219" max="7220" width="11.5703125" style="1" customWidth="1"/>
    <col min="7221" max="7221" width="21.85546875" style="1" customWidth="1"/>
    <col min="7222" max="7413" width="11.42578125" style="1"/>
    <col min="7414" max="7414" width="21.85546875" style="1" customWidth="1"/>
    <col min="7415" max="7415" width="13.85546875" style="1" customWidth="1"/>
    <col min="7416" max="7416" width="38.7109375" style="1" customWidth="1"/>
    <col min="7417" max="7417" width="3" style="1" bestFit="1" customWidth="1"/>
    <col min="7418" max="7418" width="32.28515625" style="1" customWidth="1"/>
    <col min="7419" max="7419" width="46.28515625" style="1" customWidth="1"/>
    <col min="7420" max="7420" width="19" style="1" customWidth="1"/>
    <col min="7421" max="7421" width="0" style="1" hidden="1" customWidth="1"/>
    <col min="7422" max="7422" width="17.7109375" style="1" customWidth="1"/>
    <col min="7423" max="7423" width="0" style="1" hidden="1" customWidth="1"/>
    <col min="7424" max="7424" width="22.28515625" style="1" customWidth="1"/>
    <col min="7425" max="7425" width="5.28515625" style="1" customWidth="1"/>
    <col min="7426" max="7426" width="36.28515625" style="1" customWidth="1"/>
    <col min="7427" max="7427" width="5.7109375" style="1" customWidth="1"/>
    <col min="7428" max="7428" width="0" style="1" hidden="1" customWidth="1"/>
    <col min="7429" max="7429" width="20.7109375" style="1" customWidth="1"/>
    <col min="7430" max="7430" width="4.85546875" style="1" customWidth="1"/>
    <col min="7431" max="7431" width="0" style="1" hidden="1" customWidth="1"/>
    <col min="7432" max="7432" width="24.7109375" style="1" customWidth="1"/>
    <col min="7433" max="7433" width="12.28515625" style="1" customWidth="1"/>
    <col min="7434" max="7434" width="0" style="1" hidden="1" customWidth="1"/>
    <col min="7435" max="7435" width="3.42578125" style="1" customWidth="1"/>
    <col min="7436" max="7436" width="0" style="1" hidden="1" customWidth="1"/>
    <col min="7437" max="7437" width="17.7109375" style="1" customWidth="1"/>
    <col min="7438" max="7438" width="3.42578125" style="1" customWidth="1"/>
    <col min="7439" max="7439" width="0" style="1" hidden="1" customWidth="1"/>
    <col min="7440" max="7440" width="23.7109375" style="1" customWidth="1"/>
    <col min="7441" max="7441" width="10" style="1" customWidth="1"/>
    <col min="7442" max="7442" width="0" style="1" hidden="1" customWidth="1"/>
    <col min="7443" max="7444" width="14.7109375" style="1" customWidth="1"/>
    <col min="7445" max="7445" width="12.85546875" style="1" customWidth="1"/>
    <col min="7446" max="7446" width="3.28515625" style="1" customWidth="1"/>
    <col min="7447" max="7447" width="30.28515625" style="1" customWidth="1"/>
    <col min="7448" max="7448" width="5" style="1" customWidth="1"/>
    <col min="7449" max="7449" width="0" style="1" hidden="1" customWidth="1"/>
    <col min="7450" max="7450" width="14.28515625" style="1" customWidth="1"/>
    <col min="7451" max="7451" width="5.7109375" style="1" customWidth="1"/>
    <col min="7452" max="7452" width="0" style="1" hidden="1" customWidth="1"/>
    <col min="7453" max="7453" width="17.28515625" style="1" customWidth="1"/>
    <col min="7454" max="7454" width="12.7109375" style="1" customWidth="1"/>
    <col min="7455" max="7455" width="0" style="1" hidden="1" customWidth="1"/>
    <col min="7456" max="7456" width="5.28515625" style="1" customWidth="1"/>
    <col min="7457" max="7457" width="0" style="1" hidden="1" customWidth="1"/>
    <col min="7458" max="7458" width="17" style="1" customWidth="1"/>
    <col min="7459" max="7459" width="6.28515625" style="1" customWidth="1"/>
    <col min="7460" max="7460" width="0" style="1" hidden="1" customWidth="1"/>
    <col min="7461" max="7461" width="14.28515625" style="1" customWidth="1"/>
    <col min="7462" max="7462" width="7.5703125" style="1" customWidth="1"/>
    <col min="7463" max="7463" width="0" style="1" hidden="1" customWidth="1"/>
    <col min="7464" max="7465" width="14.28515625" style="1" customWidth="1"/>
    <col min="7466" max="7466" width="20.85546875" style="1" customWidth="1"/>
    <col min="7467" max="7467" width="14.42578125" style="1" customWidth="1"/>
    <col min="7468" max="7468" width="15" style="1" customWidth="1"/>
    <col min="7469" max="7469" width="2.7109375" style="1" customWidth="1"/>
    <col min="7470" max="7470" width="11.7109375" style="1" customWidth="1"/>
    <col min="7471" max="7471" width="11.5703125" style="1" customWidth="1"/>
    <col min="7472" max="7472" width="2.28515625" style="1" customWidth="1"/>
    <col min="7473" max="7473" width="41" style="1" customWidth="1"/>
    <col min="7474" max="7474" width="14.28515625" style="1" customWidth="1"/>
    <col min="7475" max="7476" width="11.5703125" style="1" customWidth="1"/>
    <col min="7477" max="7477" width="21.85546875" style="1" customWidth="1"/>
    <col min="7478" max="7669" width="11.42578125" style="1"/>
    <col min="7670" max="7670" width="21.85546875" style="1" customWidth="1"/>
    <col min="7671" max="7671" width="13.85546875" style="1" customWidth="1"/>
    <col min="7672" max="7672" width="38.7109375" style="1" customWidth="1"/>
    <col min="7673" max="7673" width="3" style="1" bestFit="1" customWidth="1"/>
    <col min="7674" max="7674" width="32.28515625" style="1" customWidth="1"/>
    <col min="7675" max="7675" width="46.28515625" style="1" customWidth="1"/>
    <col min="7676" max="7676" width="19" style="1" customWidth="1"/>
    <col min="7677" max="7677" width="0" style="1" hidden="1" customWidth="1"/>
    <col min="7678" max="7678" width="17.7109375" style="1" customWidth="1"/>
    <col min="7679" max="7679" width="0" style="1" hidden="1" customWidth="1"/>
    <col min="7680" max="7680" width="22.28515625" style="1" customWidth="1"/>
    <col min="7681" max="7681" width="5.28515625" style="1" customWidth="1"/>
    <col min="7682" max="7682" width="36.28515625" style="1" customWidth="1"/>
    <col min="7683" max="7683" width="5.7109375" style="1" customWidth="1"/>
    <col min="7684" max="7684" width="0" style="1" hidden="1" customWidth="1"/>
    <col min="7685" max="7685" width="20.7109375" style="1" customWidth="1"/>
    <col min="7686" max="7686" width="4.85546875" style="1" customWidth="1"/>
    <col min="7687" max="7687" width="0" style="1" hidden="1" customWidth="1"/>
    <col min="7688" max="7688" width="24.7109375" style="1" customWidth="1"/>
    <col min="7689" max="7689" width="12.28515625" style="1" customWidth="1"/>
    <col min="7690" max="7690" width="0" style="1" hidden="1" customWidth="1"/>
    <col min="7691" max="7691" width="3.42578125" style="1" customWidth="1"/>
    <col min="7692" max="7692" width="0" style="1" hidden="1" customWidth="1"/>
    <col min="7693" max="7693" width="17.7109375" style="1" customWidth="1"/>
    <col min="7694" max="7694" width="3.42578125" style="1" customWidth="1"/>
    <col min="7695" max="7695" width="0" style="1" hidden="1" customWidth="1"/>
    <col min="7696" max="7696" width="23.7109375" style="1" customWidth="1"/>
    <col min="7697" max="7697" width="10" style="1" customWidth="1"/>
    <col min="7698" max="7698" width="0" style="1" hidden="1" customWidth="1"/>
    <col min="7699" max="7700" width="14.7109375" style="1" customWidth="1"/>
    <col min="7701" max="7701" width="12.85546875" style="1" customWidth="1"/>
    <col min="7702" max="7702" width="3.28515625" style="1" customWidth="1"/>
    <col min="7703" max="7703" width="30.28515625" style="1" customWidth="1"/>
    <col min="7704" max="7704" width="5" style="1" customWidth="1"/>
    <col min="7705" max="7705" width="0" style="1" hidden="1" customWidth="1"/>
    <col min="7706" max="7706" width="14.28515625" style="1" customWidth="1"/>
    <col min="7707" max="7707" width="5.7109375" style="1" customWidth="1"/>
    <col min="7708" max="7708" width="0" style="1" hidden="1" customWidth="1"/>
    <col min="7709" max="7709" width="17.28515625" style="1" customWidth="1"/>
    <col min="7710" max="7710" width="12.7109375" style="1" customWidth="1"/>
    <col min="7711" max="7711" width="0" style="1" hidden="1" customWidth="1"/>
    <col min="7712" max="7712" width="5.28515625" style="1" customWidth="1"/>
    <col min="7713" max="7713" width="0" style="1" hidden="1" customWidth="1"/>
    <col min="7714" max="7714" width="17" style="1" customWidth="1"/>
    <col min="7715" max="7715" width="6.28515625" style="1" customWidth="1"/>
    <col min="7716" max="7716" width="0" style="1" hidden="1" customWidth="1"/>
    <col min="7717" max="7717" width="14.28515625" style="1" customWidth="1"/>
    <col min="7718" max="7718" width="7.5703125" style="1" customWidth="1"/>
    <col min="7719" max="7719" width="0" style="1" hidden="1" customWidth="1"/>
    <col min="7720" max="7721" width="14.28515625" style="1" customWidth="1"/>
    <col min="7722" max="7722" width="20.85546875" style="1" customWidth="1"/>
    <col min="7723" max="7723" width="14.42578125" style="1" customWidth="1"/>
    <col min="7724" max="7724" width="15" style="1" customWidth="1"/>
    <col min="7725" max="7725" width="2.7109375" style="1" customWidth="1"/>
    <col min="7726" max="7726" width="11.7109375" style="1" customWidth="1"/>
    <col min="7727" max="7727" width="11.5703125" style="1" customWidth="1"/>
    <col min="7728" max="7728" width="2.28515625" style="1" customWidth="1"/>
    <col min="7729" max="7729" width="41" style="1" customWidth="1"/>
    <col min="7730" max="7730" width="14.28515625" style="1" customWidth="1"/>
    <col min="7731" max="7732" width="11.5703125" style="1" customWidth="1"/>
    <col min="7733" max="7733" width="21.85546875" style="1" customWidth="1"/>
    <col min="7734" max="7925" width="11.42578125" style="1"/>
    <col min="7926" max="7926" width="21.85546875" style="1" customWidth="1"/>
    <col min="7927" max="7927" width="13.85546875" style="1" customWidth="1"/>
    <col min="7928" max="7928" width="38.7109375" style="1" customWidth="1"/>
    <col min="7929" max="7929" width="3" style="1" bestFit="1" customWidth="1"/>
    <col min="7930" max="7930" width="32.28515625" style="1" customWidth="1"/>
    <col min="7931" max="7931" width="46.28515625" style="1" customWidth="1"/>
    <col min="7932" max="7932" width="19" style="1" customWidth="1"/>
    <col min="7933" max="7933" width="0" style="1" hidden="1" customWidth="1"/>
    <col min="7934" max="7934" width="17.7109375" style="1" customWidth="1"/>
    <col min="7935" max="7935" width="0" style="1" hidden="1" customWidth="1"/>
    <col min="7936" max="7936" width="22.28515625" style="1" customWidth="1"/>
    <col min="7937" max="7937" width="5.28515625" style="1" customWidth="1"/>
    <col min="7938" max="7938" width="36.28515625" style="1" customWidth="1"/>
    <col min="7939" max="7939" width="5.7109375" style="1" customWidth="1"/>
    <col min="7940" max="7940" width="0" style="1" hidden="1" customWidth="1"/>
    <col min="7941" max="7941" width="20.7109375" style="1" customWidth="1"/>
    <col min="7942" max="7942" width="4.85546875" style="1" customWidth="1"/>
    <col min="7943" max="7943" width="0" style="1" hidden="1" customWidth="1"/>
    <col min="7944" max="7944" width="24.7109375" style="1" customWidth="1"/>
    <col min="7945" max="7945" width="12.28515625" style="1" customWidth="1"/>
    <col min="7946" max="7946" width="0" style="1" hidden="1" customWidth="1"/>
    <col min="7947" max="7947" width="3.42578125" style="1" customWidth="1"/>
    <col min="7948" max="7948" width="0" style="1" hidden="1" customWidth="1"/>
    <col min="7949" max="7949" width="17.7109375" style="1" customWidth="1"/>
    <col min="7950" max="7950" width="3.42578125" style="1" customWidth="1"/>
    <col min="7951" max="7951" width="0" style="1" hidden="1" customWidth="1"/>
    <col min="7952" max="7952" width="23.7109375" style="1" customWidth="1"/>
    <col min="7953" max="7953" width="10" style="1" customWidth="1"/>
    <col min="7954" max="7954" width="0" style="1" hidden="1" customWidth="1"/>
    <col min="7955" max="7956" width="14.7109375" style="1" customWidth="1"/>
    <col min="7957" max="7957" width="12.85546875" style="1" customWidth="1"/>
    <col min="7958" max="7958" width="3.28515625" style="1" customWidth="1"/>
    <col min="7959" max="7959" width="30.28515625" style="1" customWidth="1"/>
    <col min="7960" max="7960" width="5" style="1" customWidth="1"/>
    <col min="7961" max="7961" width="0" style="1" hidden="1" customWidth="1"/>
    <col min="7962" max="7962" width="14.28515625" style="1" customWidth="1"/>
    <col min="7963" max="7963" width="5.7109375" style="1" customWidth="1"/>
    <col min="7964" max="7964" width="0" style="1" hidden="1" customWidth="1"/>
    <col min="7965" max="7965" width="17.28515625" style="1" customWidth="1"/>
    <col min="7966" max="7966" width="12.7109375" style="1" customWidth="1"/>
    <col min="7967" max="7967" width="0" style="1" hidden="1" customWidth="1"/>
    <col min="7968" max="7968" width="5.28515625" style="1" customWidth="1"/>
    <col min="7969" max="7969" width="0" style="1" hidden="1" customWidth="1"/>
    <col min="7970" max="7970" width="17" style="1" customWidth="1"/>
    <col min="7971" max="7971" width="6.28515625" style="1" customWidth="1"/>
    <col min="7972" max="7972" width="0" style="1" hidden="1" customWidth="1"/>
    <col min="7973" max="7973" width="14.28515625" style="1" customWidth="1"/>
    <col min="7974" max="7974" width="7.5703125" style="1" customWidth="1"/>
    <col min="7975" max="7975" width="0" style="1" hidden="1" customWidth="1"/>
    <col min="7976" max="7977" width="14.28515625" style="1" customWidth="1"/>
    <col min="7978" max="7978" width="20.85546875" style="1" customWidth="1"/>
    <col min="7979" max="7979" width="14.42578125" style="1" customWidth="1"/>
    <col min="7980" max="7980" width="15" style="1" customWidth="1"/>
    <col min="7981" max="7981" width="2.7109375" style="1" customWidth="1"/>
    <col min="7982" max="7982" width="11.7109375" style="1" customWidth="1"/>
    <col min="7983" max="7983" width="11.5703125" style="1" customWidth="1"/>
    <col min="7984" max="7984" width="2.28515625" style="1" customWidth="1"/>
    <col min="7985" max="7985" width="41" style="1" customWidth="1"/>
    <col min="7986" max="7986" width="14.28515625" style="1" customWidth="1"/>
    <col min="7987" max="7988" width="11.5703125" style="1" customWidth="1"/>
    <col min="7989" max="7989" width="21.85546875" style="1" customWidth="1"/>
    <col min="7990" max="8181" width="11.42578125" style="1"/>
    <col min="8182" max="8182" width="21.85546875" style="1" customWidth="1"/>
    <col min="8183" max="8183" width="13.85546875" style="1" customWidth="1"/>
    <col min="8184" max="8184" width="38.7109375" style="1" customWidth="1"/>
    <col min="8185" max="8185" width="3" style="1" bestFit="1" customWidth="1"/>
    <col min="8186" max="8186" width="32.28515625" style="1" customWidth="1"/>
    <col min="8187" max="8187" width="46.28515625" style="1" customWidth="1"/>
    <col min="8188" max="8188" width="19" style="1" customWidth="1"/>
    <col min="8189" max="8189" width="0" style="1" hidden="1" customWidth="1"/>
    <col min="8190" max="8190" width="17.7109375" style="1" customWidth="1"/>
    <col min="8191" max="8191" width="0" style="1" hidden="1" customWidth="1"/>
    <col min="8192" max="8192" width="22.28515625" style="1" customWidth="1"/>
    <col min="8193" max="8193" width="5.28515625" style="1" customWidth="1"/>
    <col min="8194" max="8194" width="36.28515625" style="1" customWidth="1"/>
    <col min="8195" max="8195" width="5.7109375" style="1" customWidth="1"/>
    <col min="8196" max="8196" width="0" style="1" hidden="1" customWidth="1"/>
    <col min="8197" max="8197" width="20.7109375" style="1" customWidth="1"/>
    <col min="8198" max="8198" width="4.85546875" style="1" customWidth="1"/>
    <col min="8199" max="8199" width="0" style="1" hidden="1" customWidth="1"/>
    <col min="8200" max="8200" width="24.7109375" style="1" customWidth="1"/>
    <col min="8201" max="8201" width="12.28515625" style="1" customWidth="1"/>
    <col min="8202" max="8202" width="0" style="1" hidden="1" customWidth="1"/>
    <col min="8203" max="8203" width="3.42578125" style="1" customWidth="1"/>
    <col min="8204" max="8204" width="0" style="1" hidden="1" customWidth="1"/>
    <col min="8205" max="8205" width="17.7109375" style="1" customWidth="1"/>
    <col min="8206" max="8206" width="3.42578125" style="1" customWidth="1"/>
    <col min="8207" max="8207" width="0" style="1" hidden="1" customWidth="1"/>
    <col min="8208" max="8208" width="23.7109375" style="1" customWidth="1"/>
    <col min="8209" max="8209" width="10" style="1" customWidth="1"/>
    <col min="8210" max="8210" width="0" style="1" hidden="1" customWidth="1"/>
    <col min="8211" max="8212" width="14.7109375" style="1" customWidth="1"/>
    <col min="8213" max="8213" width="12.85546875" style="1" customWidth="1"/>
    <col min="8214" max="8214" width="3.28515625" style="1" customWidth="1"/>
    <col min="8215" max="8215" width="30.28515625" style="1" customWidth="1"/>
    <col min="8216" max="8216" width="5" style="1" customWidth="1"/>
    <col min="8217" max="8217" width="0" style="1" hidden="1" customWidth="1"/>
    <col min="8218" max="8218" width="14.28515625" style="1" customWidth="1"/>
    <col min="8219" max="8219" width="5.7109375" style="1" customWidth="1"/>
    <col min="8220" max="8220" width="0" style="1" hidden="1" customWidth="1"/>
    <col min="8221" max="8221" width="17.28515625" style="1" customWidth="1"/>
    <col min="8222" max="8222" width="12.7109375" style="1" customWidth="1"/>
    <col min="8223" max="8223" width="0" style="1" hidden="1" customWidth="1"/>
    <col min="8224" max="8224" width="5.28515625" style="1" customWidth="1"/>
    <col min="8225" max="8225" width="0" style="1" hidden="1" customWidth="1"/>
    <col min="8226" max="8226" width="17" style="1" customWidth="1"/>
    <col min="8227" max="8227" width="6.28515625" style="1" customWidth="1"/>
    <col min="8228" max="8228" width="0" style="1" hidden="1" customWidth="1"/>
    <col min="8229" max="8229" width="14.28515625" style="1" customWidth="1"/>
    <col min="8230" max="8230" width="7.5703125" style="1" customWidth="1"/>
    <col min="8231" max="8231" width="0" style="1" hidden="1" customWidth="1"/>
    <col min="8232" max="8233" width="14.28515625" style="1" customWidth="1"/>
    <col min="8234" max="8234" width="20.85546875" style="1" customWidth="1"/>
    <col min="8235" max="8235" width="14.42578125" style="1" customWidth="1"/>
    <col min="8236" max="8236" width="15" style="1" customWidth="1"/>
    <col min="8237" max="8237" width="2.7109375" style="1" customWidth="1"/>
    <col min="8238" max="8238" width="11.7109375" style="1" customWidth="1"/>
    <col min="8239" max="8239" width="11.5703125" style="1" customWidth="1"/>
    <col min="8240" max="8240" width="2.28515625" style="1" customWidth="1"/>
    <col min="8241" max="8241" width="41" style="1" customWidth="1"/>
    <col min="8242" max="8242" width="14.28515625" style="1" customWidth="1"/>
    <col min="8243" max="8244" width="11.5703125" style="1" customWidth="1"/>
    <col min="8245" max="8245" width="21.85546875" style="1" customWidth="1"/>
    <col min="8246" max="8437" width="11.42578125" style="1"/>
    <col min="8438" max="8438" width="21.85546875" style="1" customWidth="1"/>
    <col min="8439" max="8439" width="13.85546875" style="1" customWidth="1"/>
    <col min="8440" max="8440" width="38.7109375" style="1" customWidth="1"/>
    <col min="8441" max="8441" width="3" style="1" bestFit="1" customWidth="1"/>
    <col min="8442" max="8442" width="32.28515625" style="1" customWidth="1"/>
    <col min="8443" max="8443" width="46.28515625" style="1" customWidth="1"/>
    <col min="8444" max="8444" width="19" style="1" customWidth="1"/>
    <col min="8445" max="8445" width="0" style="1" hidden="1" customWidth="1"/>
    <col min="8446" max="8446" width="17.7109375" style="1" customWidth="1"/>
    <col min="8447" max="8447" width="0" style="1" hidden="1" customWidth="1"/>
    <col min="8448" max="8448" width="22.28515625" style="1" customWidth="1"/>
    <col min="8449" max="8449" width="5.28515625" style="1" customWidth="1"/>
    <col min="8450" max="8450" width="36.28515625" style="1" customWidth="1"/>
    <col min="8451" max="8451" width="5.7109375" style="1" customWidth="1"/>
    <col min="8452" max="8452" width="0" style="1" hidden="1" customWidth="1"/>
    <col min="8453" max="8453" width="20.7109375" style="1" customWidth="1"/>
    <col min="8454" max="8454" width="4.85546875" style="1" customWidth="1"/>
    <col min="8455" max="8455" width="0" style="1" hidden="1" customWidth="1"/>
    <col min="8456" max="8456" width="24.7109375" style="1" customWidth="1"/>
    <col min="8457" max="8457" width="12.28515625" style="1" customWidth="1"/>
    <col min="8458" max="8458" width="0" style="1" hidden="1" customWidth="1"/>
    <col min="8459" max="8459" width="3.42578125" style="1" customWidth="1"/>
    <col min="8460" max="8460" width="0" style="1" hidden="1" customWidth="1"/>
    <col min="8461" max="8461" width="17.7109375" style="1" customWidth="1"/>
    <col min="8462" max="8462" width="3.42578125" style="1" customWidth="1"/>
    <col min="8463" max="8463" width="0" style="1" hidden="1" customWidth="1"/>
    <col min="8464" max="8464" width="23.7109375" style="1" customWidth="1"/>
    <col min="8465" max="8465" width="10" style="1" customWidth="1"/>
    <col min="8466" max="8466" width="0" style="1" hidden="1" customWidth="1"/>
    <col min="8467" max="8468" width="14.7109375" style="1" customWidth="1"/>
    <col min="8469" max="8469" width="12.85546875" style="1" customWidth="1"/>
    <col min="8470" max="8470" width="3.28515625" style="1" customWidth="1"/>
    <col min="8471" max="8471" width="30.28515625" style="1" customWidth="1"/>
    <col min="8472" max="8472" width="5" style="1" customWidth="1"/>
    <col min="8473" max="8473" width="0" style="1" hidden="1" customWidth="1"/>
    <col min="8474" max="8474" width="14.28515625" style="1" customWidth="1"/>
    <col min="8475" max="8475" width="5.7109375" style="1" customWidth="1"/>
    <col min="8476" max="8476" width="0" style="1" hidden="1" customWidth="1"/>
    <col min="8477" max="8477" width="17.28515625" style="1" customWidth="1"/>
    <col min="8478" max="8478" width="12.7109375" style="1" customWidth="1"/>
    <col min="8479" max="8479" width="0" style="1" hidden="1" customWidth="1"/>
    <col min="8480" max="8480" width="5.28515625" style="1" customWidth="1"/>
    <col min="8481" max="8481" width="0" style="1" hidden="1" customWidth="1"/>
    <col min="8482" max="8482" width="17" style="1" customWidth="1"/>
    <col min="8483" max="8483" width="6.28515625" style="1" customWidth="1"/>
    <col min="8484" max="8484" width="0" style="1" hidden="1" customWidth="1"/>
    <col min="8485" max="8485" width="14.28515625" style="1" customWidth="1"/>
    <col min="8486" max="8486" width="7.5703125" style="1" customWidth="1"/>
    <col min="8487" max="8487" width="0" style="1" hidden="1" customWidth="1"/>
    <col min="8488" max="8489" width="14.28515625" style="1" customWidth="1"/>
    <col min="8490" max="8490" width="20.85546875" style="1" customWidth="1"/>
    <col min="8491" max="8491" width="14.42578125" style="1" customWidth="1"/>
    <col min="8492" max="8492" width="15" style="1" customWidth="1"/>
    <col min="8493" max="8493" width="2.7109375" style="1" customWidth="1"/>
    <col min="8494" max="8494" width="11.7109375" style="1" customWidth="1"/>
    <col min="8495" max="8495" width="11.5703125" style="1" customWidth="1"/>
    <col min="8496" max="8496" width="2.28515625" style="1" customWidth="1"/>
    <col min="8497" max="8497" width="41" style="1" customWidth="1"/>
    <col min="8498" max="8498" width="14.28515625" style="1" customWidth="1"/>
    <col min="8499" max="8500" width="11.5703125" style="1" customWidth="1"/>
    <col min="8501" max="8501" width="21.85546875" style="1" customWidth="1"/>
    <col min="8502" max="8693" width="11.42578125" style="1"/>
    <col min="8694" max="8694" width="21.85546875" style="1" customWidth="1"/>
    <col min="8695" max="8695" width="13.85546875" style="1" customWidth="1"/>
    <col min="8696" max="8696" width="38.7109375" style="1" customWidth="1"/>
    <col min="8697" max="8697" width="3" style="1" bestFit="1" customWidth="1"/>
    <col min="8698" max="8698" width="32.28515625" style="1" customWidth="1"/>
    <col min="8699" max="8699" width="46.28515625" style="1" customWidth="1"/>
    <col min="8700" max="8700" width="19" style="1" customWidth="1"/>
    <col min="8701" max="8701" width="0" style="1" hidden="1" customWidth="1"/>
    <col min="8702" max="8702" width="17.7109375" style="1" customWidth="1"/>
    <col min="8703" max="8703" width="0" style="1" hidden="1" customWidth="1"/>
    <col min="8704" max="8704" width="22.28515625" style="1" customWidth="1"/>
    <col min="8705" max="8705" width="5.28515625" style="1" customWidth="1"/>
    <col min="8706" max="8706" width="36.28515625" style="1" customWidth="1"/>
    <col min="8707" max="8707" width="5.7109375" style="1" customWidth="1"/>
    <col min="8708" max="8708" width="0" style="1" hidden="1" customWidth="1"/>
    <col min="8709" max="8709" width="20.7109375" style="1" customWidth="1"/>
    <col min="8710" max="8710" width="4.85546875" style="1" customWidth="1"/>
    <col min="8711" max="8711" width="0" style="1" hidden="1" customWidth="1"/>
    <col min="8712" max="8712" width="24.7109375" style="1" customWidth="1"/>
    <col min="8713" max="8713" width="12.28515625" style="1" customWidth="1"/>
    <col min="8714" max="8714" width="0" style="1" hidden="1" customWidth="1"/>
    <col min="8715" max="8715" width="3.42578125" style="1" customWidth="1"/>
    <col min="8716" max="8716" width="0" style="1" hidden="1" customWidth="1"/>
    <col min="8717" max="8717" width="17.7109375" style="1" customWidth="1"/>
    <col min="8718" max="8718" width="3.42578125" style="1" customWidth="1"/>
    <col min="8719" max="8719" width="0" style="1" hidden="1" customWidth="1"/>
    <col min="8720" max="8720" width="23.7109375" style="1" customWidth="1"/>
    <col min="8721" max="8721" width="10" style="1" customWidth="1"/>
    <col min="8722" max="8722" width="0" style="1" hidden="1" customWidth="1"/>
    <col min="8723" max="8724" width="14.7109375" style="1" customWidth="1"/>
    <col min="8725" max="8725" width="12.85546875" style="1" customWidth="1"/>
    <col min="8726" max="8726" width="3.28515625" style="1" customWidth="1"/>
    <col min="8727" max="8727" width="30.28515625" style="1" customWidth="1"/>
    <col min="8728" max="8728" width="5" style="1" customWidth="1"/>
    <col min="8729" max="8729" width="0" style="1" hidden="1" customWidth="1"/>
    <col min="8730" max="8730" width="14.28515625" style="1" customWidth="1"/>
    <col min="8731" max="8731" width="5.7109375" style="1" customWidth="1"/>
    <col min="8732" max="8732" width="0" style="1" hidden="1" customWidth="1"/>
    <col min="8733" max="8733" width="17.28515625" style="1" customWidth="1"/>
    <col min="8734" max="8734" width="12.7109375" style="1" customWidth="1"/>
    <col min="8735" max="8735" width="0" style="1" hidden="1" customWidth="1"/>
    <col min="8736" max="8736" width="5.28515625" style="1" customWidth="1"/>
    <col min="8737" max="8737" width="0" style="1" hidden="1" customWidth="1"/>
    <col min="8738" max="8738" width="17" style="1" customWidth="1"/>
    <col min="8739" max="8739" width="6.28515625" style="1" customWidth="1"/>
    <col min="8740" max="8740" width="0" style="1" hidden="1" customWidth="1"/>
    <col min="8741" max="8741" width="14.28515625" style="1" customWidth="1"/>
    <col min="8742" max="8742" width="7.5703125" style="1" customWidth="1"/>
    <col min="8743" max="8743" width="0" style="1" hidden="1" customWidth="1"/>
    <col min="8744" max="8745" width="14.28515625" style="1" customWidth="1"/>
    <col min="8746" max="8746" width="20.85546875" style="1" customWidth="1"/>
    <col min="8747" max="8747" width="14.42578125" style="1" customWidth="1"/>
    <col min="8748" max="8748" width="15" style="1" customWidth="1"/>
    <col min="8749" max="8749" width="2.7109375" style="1" customWidth="1"/>
    <col min="8750" max="8750" width="11.7109375" style="1" customWidth="1"/>
    <col min="8751" max="8751" width="11.5703125" style="1" customWidth="1"/>
    <col min="8752" max="8752" width="2.28515625" style="1" customWidth="1"/>
    <col min="8753" max="8753" width="41" style="1" customWidth="1"/>
    <col min="8754" max="8754" width="14.28515625" style="1" customWidth="1"/>
    <col min="8755" max="8756" width="11.5703125" style="1" customWidth="1"/>
    <col min="8757" max="8757" width="21.85546875" style="1" customWidth="1"/>
    <col min="8758" max="8949" width="11.42578125" style="1"/>
    <col min="8950" max="8950" width="21.85546875" style="1" customWidth="1"/>
    <col min="8951" max="8951" width="13.85546875" style="1" customWidth="1"/>
    <col min="8952" max="8952" width="38.7109375" style="1" customWidth="1"/>
    <col min="8953" max="8953" width="3" style="1" bestFit="1" customWidth="1"/>
    <col min="8954" max="8954" width="32.28515625" style="1" customWidth="1"/>
    <col min="8955" max="8955" width="46.28515625" style="1" customWidth="1"/>
    <col min="8956" max="8956" width="19" style="1" customWidth="1"/>
    <col min="8957" max="8957" width="0" style="1" hidden="1" customWidth="1"/>
    <col min="8958" max="8958" width="17.7109375" style="1" customWidth="1"/>
    <col min="8959" max="8959" width="0" style="1" hidden="1" customWidth="1"/>
    <col min="8960" max="8960" width="22.28515625" style="1" customWidth="1"/>
    <col min="8961" max="8961" width="5.28515625" style="1" customWidth="1"/>
    <col min="8962" max="8962" width="36.28515625" style="1" customWidth="1"/>
    <col min="8963" max="8963" width="5.7109375" style="1" customWidth="1"/>
    <col min="8964" max="8964" width="0" style="1" hidden="1" customWidth="1"/>
    <col min="8965" max="8965" width="20.7109375" style="1" customWidth="1"/>
    <col min="8966" max="8966" width="4.85546875" style="1" customWidth="1"/>
    <col min="8967" max="8967" width="0" style="1" hidden="1" customWidth="1"/>
    <col min="8968" max="8968" width="24.7109375" style="1" customWidth="1"/>
    <col min="8969" max="8969" width="12.28515625" style="1" customWidth="1"/>
    <col min="8970" max="8970" width="0" style="1" hidden="1" customWidth="1"/>
    <col min="8971" max="8971" width="3.42578125" style="1" customWidth="1"/>
    <col min="8972" max="8972" width="0" style="1" hidden="1" customWidth="1"/>
    <col min="8973" max="8973" width="17.7109375" style="1" customWidth="1"/>
    <col min="8974" max="8974" width="3.42578125" style="1" customWidth="1"/>
    <col min="8975" max="8975" width="0" style="1" hidden="1" customWidth="1"/>
    <col min="8976" max="8976" width="23.7109375" style="1" customWidth="1"/>
    <col min="8977" max="8977" width="10" style="1" customWidth="1"/>
    <col min="8978" max="8978" width="0" style="1" hidden="1" customWidth="1"/>
    <col min="8979" max="8980" width="14.7109375" style="1" customWidth="1"/>
    <col min="8981" max="8981" width="12.85546875" style="1" customWidth="1"/>
    <col min="8982" max="8982" width="3.28515625" style="1" customWidth="1"/>
    <col min="8983" max="8983" width="30.28515625" style="1" customWidth="1"/>
    <col min="8984" max="8984" width="5" style="1" customWidth="1"/>
    <col min="8985" max="8985" width="0" style="1" hidden="1" customWidth="1"/>
    <col min="8986" max="8986" width="14.28515625" style="1" customWidth="1"/>
    <col min="8987" max="8987" width="5.7109375" style="1" customWidth="1"/>
    <col min="8988" max="8988" width="0" style="1" hidden="1" customWidth="1"/>
    <col min="8989" max="8989" width="17.28515625" style="1" customWidth="1"/>
    <col min="8990" max="8990" width="12.7109375" style="1" customWidth="1"/>
    <col min="8991" max="8991" width="0" style="1" hidden="1" customWidth="1"/>
    <col min="8992" max="8992" width="5.28515625" style="1" customWidth="1"/>
    <col min="8993" max="8993" width="0" style="1" hidden="1" customWidth="1"/>
    <col min="8994" max="8994" width="17" style="1" customWidth="1"/>
    <col min="8995" max="8995" width="6.28515625" style="1" customWidth="1"/>
    <col min="8996" max="8996" width="0" style="1" hidden="1" customWidth="1"/>
    <col min="8997" max="8997" width="14.28515625" style="1" customWidth="1"/>
    <col min="8998" max="8998" width="7.5703125" style="1" customWidth="1"/>
    <col min="8999" max="8999" width="0" style="1" hidden="1" customWidth="1"/>
    <col min="9000" max="9001" width="14.28515625" style="1" customWidth="1"/>
    <col min="9002" max="9002" width="20.85546875" style="1" customWidth="1"/>
    <col min="9003" max="9003" width="14.42578125" style="1" customWidth="1"/>
    <col min="9004" max="9004" width="15" style="1" customWidth="1"/>
    <col min="9005" max="9005" width="2.7109375" style="1" customWidth="1"/>
    <col min="9006" max="9006" width="11.7109375" style="1" customWidth="1"/>
    <col min="9007" max="9007" width="11.5703125" style="1" customWidth="1"/>
    <col min="9008" max="9008" width="2.28515625" style="1" customWidth="1"/>
    <col min="9009" max="9009" width="41" style="1" customWidth="1"/>
    <col min="9010" max="9010" width="14.28515625" style="1" customWidth="1"/>
    <col min="9011" max="9012" width="11.5703125" style="1" customWidth="1"/>
    <col min="9013" max="9013" width="21.85546875" style="1" customWidth="1"/>
    <col min="9014" max="9205" width="11.42578125" style="1"/>
    <col min="9206" max="9206" width="21.85546875" style="1" customWidth="1"/>
    <col min="9207" max="9207" width="13.85546875" style="1" customWidth="1"/>
    <col min="9208" max="9208" width="38.7109375" style="1" customWidth="1"/>
    <col min="9209" max="9209" width="3" style="1" bestFit="1" customWidth="1"/>
    <col min="9210" max="9210" width="32.28515625" style="1" customWidth="1"/>
    <col min="9211" max="9211" width="46.28515625" style="1" customWidth="1"/>
    <col min="9212" max="9212" width="19" style="1" customWidth="1"/>
    <col min="9213" max="9213" width="0" style="1" hidden="1" customWidth="1"/>
    <col min="9214" max="9214" width="17.7109375" style="1" customWidth="1"/>
    <col min="9215" max="9215" width="0" style="1" hidden="1" customWidth="1"/>
    <col min="9216" max="9216" width="22.28515625" style="1" customWidth="1"/>
    <col min="9217" max="9217" width="5.28515625" style="1" customWidth="1"/>
    <col min="9218" max="9218" width="36.28515625" style="1" customWidth="1"/>
    <col min="9219" max="9219" width="5.7109375" style="1" customWidth="1"/>
    <col min="9220" max="9220" width="0" style="1" hidden="1" customWidth="1"/>
    <col min="9221" max="9221" width="20.7109375" style="1" customWidth="1"/>
    <col min="9222" max="9222" width="4.85546875" style="1" customWidth="1"/>
    <col min="9223" max="9223" width="0" style="1" hidden="1" customWidth="1"/>
    <col min="9224" max="9224" width="24.7109375" style="1" customWidth="1"/>
    <col min="9225" max="9225" width="12.28515625" style="1" customWidth="1"/>
    <col min="9226" max="9226" width="0" style="1" hidden="1" customWidth="1"/>
    <col min="9227" max="9227" width="3.42578125" style="1" customWidth="1"/>
    <col min="9228" max="9228" width="0" style="1" hidden="1" customWidth="1"/>
    <col min="9229" max="9229" width="17.7109375" style="1" customWidth="1"/>
    <col min="9230" max="9230" width="3.42578125" style="1" customWidth="1"/>
    <col min="9231" max="9231" width="0" style="1" hidden="1" customWidth="1"/>
    <col min="9232" max="9232" width="23.7109375" style="1" customWidth="1"/>
    <col min="9233" max="9233" width="10" style="1" customWidth="1"/>
    <col min="9234" max="9234" width="0" style="1" hidden="1" customWidth="1"/>
    <col min="9235" max="9236" width="14.7109375" style="1" customWidth="1"/>
    <col min="9237" max="9237" width="12.85546875" style="1" customWidth="1"/>
    <col min="9238" max="9238" width="3.28515625" style="1" customWidth="1"/>
    <col min="9239" max="9239" width="30.28515625" style="1" customWidth="1"/>
    <col min="9240" max="9240" width="5" style="1" customWidth="1"/>
    <col min="9241" max="9241" width="0" style="1" hidden="1" customWidth="1"/>
    <col min="9242" max="9242" width="14.28515625" style="1" customWidth="1"/>
    <col min="9243" max="9243" width="5.7109375" style="1" customWidth="1"/>
    <col min="9244" max="9244" width="0" style="1" hidden="1" customWidth="1"/>
    <col min="9245" max="9245" width="17.28515625" style="1" customWidth="1"/>
    <col min="9246" max="9246" width="12.7109375" style="1" customWidth="1"/>
    <col min="9247" max="9247" width="0" style="1" hidden="1" customWidth="1"/>
    <col min="9248" max="9248" width="5.28515625" style="1" customWidth="1"/>
    <col min="9249" max="9249" width="0" style="1" hidden="1" customWidth="1"/>
    <col min="9250" max="9250" width="17" style="1" customWidth="1"/>
    <col min="9251" max="9251" width="6.28515625" style="1" customWidth="1"/>
    <col min="9252" max="9252" width="0" style="1" hidden="1" customWidth="1"/>
    <col min="9253" max="9253" width="14.28515625" style="1" customWidth="1"/>
    <col min="9254" max="9254" width="7.5703125" style="1" customWidth="1"/>
    <col min="9255" max="9255" width="0" style="1" hidden="1" customWidth="1"/>
    <col min="9256" max="9257" width="14.28515625" style="1" customWidth="1"/>
    <col min="9258" max="9258" width="20.85546875" style="1" customWidth="1"/>
    <col min="9259" max="9259" width="14.42578125" style="1" customWidth="1"/>
    <col min="9260" max="9260" width="15" style="1" customWidth="1"/>
    <col min="9261" max="9261" width="2.7109375" style="1" customWidth="1"/>
    <col min="9262" max="9262" width="11.7109375" style="1" customWidth="1"/>
    <col min="9263" max="9263" width="11.5703125" style="1" customWidth="1"/>
    <col min="9264" max="9264" width="2.28515625" style="1" customWidth="1"/>
    <col min="9265" max="9265" width="41" style="1" customWidth="1"/>
    <col min="9266" max="9266" width="14.28515625" style="1" customWidth="1"/>
    <col min="9267" max="9268" width="11.5703125" style="1" customWidth="1"/>
    <col min="9269" max="9269" width="21.85546875" style="1" customWidth="1"/>
    <col min="9270" max="9461" width="11.42578125" style="1"/>
    <col min="9462" max="9462" width="21.85546875" style="1" customWidth="1"/>
    <col min="9463" max="9463" width="13.85546875" style="1" customWidth="1"/>
    <col min="9464" max="9464" width="38.7109375" style="1" customWidth="1"/>
    <col min="9465" max="9465" width="3" style="1" bestFit="1" customWidth="1"/>
    <col min="9466" max="9466" width="32.28515625" style="1" customWidth="1"/>
    <col min="9467" max="9467" width="46.28515625" style="1" customWidth="1"/>
    <col min="9468" max="9468" width="19" style="1" customWidth="1"/>
    <col min="9469" max="9469" width="0" style="1" hidden="1" customWidth="1"/>
    <col min="9470" max="9470" width="17.7109375" style="1" customWidth="1"/>
    <col min="9471" max="9471" width="0" style="1" hidden="1" customWidth="1"/>
    <col min="9472" max="9472" width="22.28515625" style="1" customWidth="1"/>
    <col min="9473" max="9473" width="5.28515625" style="1" customWidth="1"/>
    <col min="9474" max="9474" width="36.28515625" style="1" customWidth="1"/>
    <col min="9475" max="9475" width="5.7109375" style="1" customWidth="1"/>
    <col min="9476" max="9476" width="0" style="1" hidden="1" customWidth="1"/>
    <col min="9477" max="9477" width="20.7109375" style="1" customWidth="1"/>
    <col min="9478" max="9478" width="4.85546875" style="1" customWidth="1"/>
    <col min="9479" max="9479" width="0" style="1" hidden="1" customWidth="1"/>
    <col min="9480" max="9480" width="24.7109375" style="1" customWidth="1"/>
    <col min="9481" max="9481" width="12.28515625" style="1" customWidth="1"/>
    <col min="9482" max="9482" width="0" style="1" hidden="1" customWidth="1"/>
    <col min="9483" max="9483" width="3.42578125" style="1" customWidth="1"/>
    <col min="9484" max="9484" width="0" style="1" hidden="1" customWidth="1"/>
    <col min="9485" max="9485" width="17.7109375" style="1" customWidth="1"/>
    <col min="9486" max="9486" width="3.42578125" style="1" customWidth="1"/>
    <col min="9487" max="9487" width="0" style="1" hidden="1" customWidth="1"/>
    <col min="9488" max="9488" width="23.7109375" style="1" customWidth="1"/>
    <col min="9489" max="9489" width="10" style="1" customWidth="1"/>
    <col min="9490" max="9490" width="0" style="1" hidden="1" customWidth="1"/>
    <col min="9491" max="9492" width="14.7109375" style="1" customWidth="1"/>
    <col min="9493" max="9493" width="12.85546875" style="1" customWidth="1"/>
    <col min="9494" max="9494" width="3.28515625" style="1" customWidth="1"/>
    <col min="9495" max="9495" width="30.28515625" style="1" customWidth="1"/>
    <col min="9496" max="9496" width="5" style="1" customWidth="1"/>
    <col min="9497" max="9497" width="0" style="1" hidden="1" customWidth="1"/>
    <col min="9498" max="9498" width="14.28515625" style="1" customWidth="1"/>
    <col min="9499" max="9499" width="5.7109375" style="1" customWidth="1"/>
    <col min="9500" max="9500" width="0" style="1" hidden="1" customWidth="1"/>
    <col min="9501" max="9501" width="17.28515625" style="1" customWidth="1"/>
    <col min="9502" max="9502" width="12.7109375" style="1" customWidth="1"/>
    <col min="9503" max="9503" width="0" style="1" hidden="1" customWidth="1"/>
    <col min="9504" max="9504" width="5.28515625" style="1" customWidth="1"/>
    <col min="9505" max="9505" width="0" style="1" hidden="1" customWidth="1"/>
    <col min="9506" max="9506" width="17" style="1" customWidth="1"/>
    <col min="9507" max="9507" width="6.28515625" style="1" customWidth="1"/>
    <col min="9508" max="9508" width="0" style="1" hidden="1" customWidth="1"/>
    <col min="9509" max="9509" width="14.28515625" style="1" customWidth="1"/>
    <col min="9510" max="9510" width="7.5703125" style="1" customWidth="1"/>
    <col min="9511" max="9511" width="0" style="1" hidden="1" customWidth="1"/>
    <col min="9512" max="9513" width="14.28515625" style="1" customWidth="1"/>
    <col min="9514" max="9514" width="20.85546875" style="1" customWidth="1"/>
    <col min="9515" max="9515" width="14.42578125" style="1" customWidth="1"/>
    <col min="9516" max="9516" width="15" style="1" customWidth="1"/>
    <col min="9517" max="9517" width="2.7109375" style="1" customWidth="1"/>
    <col min="9518" max="9518" width="11.7109375" style="1" customWidth="1"/>
    <col min="9519" max="9519" width="11.5703125" style="1" customWidth="1"/>
    <col min="9520" max="9520" width="2.28515625" style="1" customWidth="1"/>
    <col min="9521" max="9521" width="41" style="1" customWidth="1"/>
    <col min="9522" max="9522" width="14.28515625" style="1" customWidth="1"/>
    <col min="9523" max="9524" width="11.5703125" style="1" customWidth="1"/>
    <col min="9525" max="9525" width="21.85546875" style="1" customWidth="1"/>
    <col min="9526" max="9717" width="11.42578125" style="1"/>
    <col min="9718" max="9718" width="21.85546875" style="1" customWidth="1"/>
    <col min="9719" max="9719" width="13.85546875" style="1" customWidth="1"/>
    <col min="9720" max="9720" width="38.7109375" style="1" customWidth="1"/>
    <col min="9721" max="9721" width="3" style="1" bestFit="1" customWidth="1"/>
    <col min="9722" max="9722" width="32.28515625" style="1" customWidth="1"/>
    <col min="9723" max="9723" width="46.28515625" style="1" customWidth="1"/>
    <col min="9724" max="9724" width="19" style="1" customWidth="1"/>
    <col min="9725" max="9725" width="0" style="1" hidden="1" customWidth="1"/>
    <col min="9726" max="9726" width="17.7109375" style="1" customWidth="1"/>
    <col min="9727" max="9727" width="0" style="1" hidden="1" customWidth="1"/>
    <col min="9728" max="9728" width="22.28515625" style="1" customWidth="1"/>
    <col min="9729" max="9729" width="5.28515625" style="1" customWidth="1"/>
    <col min="9730" max="9730" width="36.28515625" style="1" customWidth="1"/>
    <col min="9731" max="9731" width="5.7109375" style="1" customWidth="1"/>
    <col min="9732" max="9732" width="0" style="1" hidden="1" customWidth="1"/>
    <col min="9733" max="9733" width="20.7109375" style="1" customWidth="1"/>
    <col min="9734" max="9734" width="4.85546875" style="1" customWidth="1"/>
    <col min="9735" max="9735" width="0" style="1" hidden="1" customWidth="1"/>
    <col min="9736" max="9736" width="24.7109375" style="1" customWidth="1"/>
    <col min="9737" max="9737" width="12.28515625" style="1" customWidth="1"/>
    <col min="9738" max="9738" width="0" style="1" hidden="1" customWidth="1"/>
    <col min="9739" max="9739" width="3.42578125" style="1" customWidth="1"/>
    <col min="9740" max="9740" width="0" style="1" hidden="1" customWidth="1"/>
    <col min="9741" max="9741" width="17.7109375" style="1" customWidth="1"/>
    <col min="9742" max="9742" width="3.42578125" style="1" customWidth="1"/>
    <col min="9743" max="9743" width="0" style="1" hidden="1" customWidth="1"/>
    <col min="9744" max="9744" width="23.7109375" style="1" customWidth="1"/>
    <col min="9745" max="9745" width="10" style="1" customWidth="1"/>
    <col min="9746" max="9746" width="0" style="1" hidden="1" customWidth="1"/>
    <col min="9747" max="9748" width="14.7109375" style="1" customWidth="1"/>
    <col min="9749" max="9749" width="12.85546875" style="1" customWidth="1"/>
    <col min="9750" max="9750" width="3.28515625" style="1" customWidth="1"/>
    <col min="9751" max="9751" width="30.28515625" style="1" customWidth="1"/>
    <col min="9752" max="9752" width="5" style="1" customWidth="1"/>
    <col min="9753" max="9753" width="0" style="1" hidden="1" customWidth="1"/>
    <col min="9754" max="9754" width="14.28515625" style="1" customWidth="1"/>
    <col min="9755" max="9755" width="5.7109375" style="1" customWidth="1"/>
    <col min="9756" max="9756" width="0" style="1" hidden="1" customWidth="1"/>
    <col min="9757" max="9757" width="17.28515625" style="1" customWidth="1"/>
    <col min="9758" max="9758" width="12.7109375" style="1" customWidth="1"/>
    <col min="9759" max="9759" width="0" style="1" hidden="1" customWidth="1"/>
    <col min="9760" max="9760" width="5.28515625" style="1" customWidth="1"/>
    <col min="9761" max="9761" width="0" style="1" hidden="1" customWidth="1"/>
    <col min="9762" max="9762" width="17" style="1" customWidth="1"/>
    <col min="9763" max="9763" width="6.28515625" style="1" customWidth="1"/>
    <col min="9764" max="9764" width="0" style="1" hidden="1" customWidth="1"/>
    <col min="9765" max="9765" width="14.28515625" style="1" customWidth="1"/>
    <col min="9766" max="9766" width="7.5703125" style="1" customWidth="1"/>
    <col min="9767" max="9767" width="0" style="1" hidden="1" customWidth="1"/>
    <col min="9768" max="9769" width="14.28515625" style="1" customWidth="1"/>
    <col min="9770" max="9770" width="20.85546875" style="1" customWidth="1"/>
    <col min="9771" max="9771" width="14.42578125" style="1" customWidth="1"/>
    <col min="9772" max="9772" width="15" style="1" customWidth="1"/>
    <col min="9773" max="9773" width="2.7109375" style="1" customWidth="1"/>
    <col min="9774" max="9774" width="11.7109375" style="1" customWidth="1"/>
    <col min="9775" max="9775" width="11.5703125" style="1" customWidth="1"/>
    <col min="9776" max="9776" width="2.28515625" style="1" customWidth="1"/>
    <col min="9777" max="9777" width="41" style="1" customWidth="1"/>
    <col min="9778" max="9778" width="14.28515625" style="1" customWidth="1"/>
    <col min="9779" max="9780" width="11.5703125" style="1" customWidth="1"/>
    <col min="9781" max="9781" width="21.85546875" style="1" customWidth="1"/>
    <col min="9782" max="9973" width="11.42578125" style="1"/>
    <col min="9974" max="9974" width="21.85546875" style="1" customWidth="1"/>
    <col min="9975" max="9975" width="13.85546875" style="1" customWidth="1"/>
    <col min="9976" max="9976" width="38.7109375" style="1" customWidth="1"/>
    <col min="9977" max="9977" width="3" style="1" bestFit="1" customWidth="1"/>
    <col min="9978" max="9978" width="32.28515625" style="1" customWidth="1"/>
    <col min="9979" max="9979" width="46.28515625" style="1" customWidth="1"/>
    <col min="9980" max="9980" width="19" style="1" customWidth="1"/>
    <col min="9981" max="9981" width="0" style="1" hidden="1" customWidth="1"/>
    <col min="9982" max="9982" width="17.7109375" style="1" customWidth="1"/>
    <col min="9983" max="9983" width="0" style="1" hidden="1" customWidth="1"/>
    <col min="9984" max="9984" width="22.28515625" style="1" customWidth="1"/>
    <col min="9985" max="9985" width="5.28515625" style="1" customWidth="1"/>
    <col min="9986" max="9986" width="36.28515625" style="1" customWidth="1"/>
    <col min="9987" max="9987" width="5.7109375" style="1" customWidth="1"/>
    <col min="9988" max="9988" width="0" style="1" hidden="1" customWidth="1"/>
    <col min="9989" max="9989" width="20.7109375" style="1" customWidth="1"/>
    <col min="9990" max="9990" width="4.85546875" style="1" customWidth="1"/>
    <col min="9991" max="9991" width="0" style="1" hidden="1" customWidth="1"/>
    <col min="9992" max="9992" width="24.7109375" style="1" customWidth="1"/>
    <col min="9993" max="9993" width="12.28515625" style="1" customWidth="1"/>
    <col min="9994" max="9994" width="0" style="1" hidden="1" customWidth="1"/>
    <col min="9995" max="9995" width="3.42578125" style="1" customWidth="1"/>
    <col min="9996" max="9996" width="0" style="1" hidden="1" customWidth="1"/>
    <col min="9997" max="9997" width="17.7109375" style="1" customWidth="1"/>
    <col min="9998" max="9998" width="3.42578125" style="1" customWidth="1"/>
    <col min="9999" max="9999" width="0" style="1" hidden="1" customWidth="1"/>
    <col min="10000" max="10000" width="23.7109375" style="1" customWidth="1"/>
    <col min="10001" max="10001" width="10" style="1" customWidth="1"/>
    <col min="10002" max="10002" width="0" style="1" hidden="1" customWidth="1"/>
    <col min="10003" max="10004" width="14.7109375" style="1" customWidth="1"/>
    <col min="10005" max="10005" width="12.85546875" style="1" customWidth="1"/>
    <col min="10006" max="10006" width="3.28515625" style="1" customWidth="1"/>
    <col min="10007" max="10007" width="30.28515625" style="1" customWidth="1"/>
    <col min="10008" max="10008" width="5" style="1" customWidth="1"/>
    <col min="10009" max="10009" width="0" style="1" hidden="1" customWidth="1"/>
    <col min="10010" max="10010" width="14.28515625" style="1" customWidth="1"/>
    <col min="10011" max="10011" width="5.7109375" style="1" customWidth="1"/>
    <col min="10012" max="10012" width="0" style="1" hidden="1" customWidth="1"/>
    <col min="10013" max="10013" width="17.28515625" style="1" customWidth="1"/>
    <col min="10014" max="10014" width="12.7109375" style="1" customWidth="1"/>
    <col min="10015" max="10015" width="0" style="1" hidden="1" customWidth="1"/>
    <col min="10016" max="10016" width="5.28515625" style="1" customWidth="1"/>
    <col min="10017" max="10017" width="0" style="1" hidden="1" customWidth="1"/>
    <col min="10018" max="10018" width="17" style="1" customWidth="1"/>
    <col min="10019" max="10019" width="6.28515625" style="1" customWidth="1"/>
    <col min="10020" max="10020" width="0" style="1" hidden="1" customWidth="1"/>
    <col min="10021" max="10021" width="14.28515625" style="1" customWidth="1"/>
    <col min="10022" max="10022" width="7.5703125" style="1" customWidth="1"/>
    <col min="10023" max="10023" width="0" style="1" hidden="1" customWidth="1"/>
    <col min="10024" max="10025" width="14.28515625" style="1" customWidth="1"/>
    <col min="10026" max="10026" width="20.85546875" style="1" customWidth="1"/>
    <col min="10027" max="10027" width="14.42578125" style="1" customWidth="1"/>
    <col min="10028" max="10028" width="15" style="1" customWidth="1"/>
    <col min="10029" max="10029" width="2.7109375" style="1" customWidth="1"/>
    <col min="10030" max="10030" width="11.7109375" style="1" customWidth="1"/>
    <col min="10031" max="10031" width="11.5703125" style="1" customWidth="1"/>
    <col min="10032" max="10032" width="2.28515625" style="1" customWidth="1"/>
    <col min="10033" max="10033" width="41" style="1" customWidth="1"/>
    <col min="10034" max="10034" width="14.28515625" style="1" customWidth="1"/>
    <col min="10035" max="10036" width="11.5703125" style="1" customWidth="1"/>
    <col min="10037" max="10037" width="21.85546875" style="1" customWidth="1"/>
    <col min="10038" max="10229" width="11.42578125" style="1"/>
    <col min="10230" max="10230" width="21.85546875" style="1" customWidth="1"/>
    <col min="10231" max="10231" width="13.85546875" style="1" customWidth="1"/>
    <col min="10232" max="10232" width="38.7109375" style="1" customWidth="1"/>
    <col min="10233" max="10233" width="3" style="1" bestFit="1" customWidth="1"/>
    <col min="10234" max="10234" width="32.28515625" style="1" customWidth="1"/>
    <col min="10235" max="10235" width="46.28515625" style="1" customWidth="1"/>
    <col min="10236" max="10236" width="19" style="1" customWidth="1"/>
    <col min="10237" max="10237" width="0" style="1" hidden="1" customWidth="1"/>
    <col min="10238" max="10238" width="17.7109375" style="1" customWidth="1"/>
    <col min="10239" max="10239" width="0" style="1" hidden="1" customWidth="1"/>
    <col min="10240" max="10240" width="22.28515625" style="1" customWidth="1"/>
    <col min="10241" max="10241" width="5.28515625" style="1" customWidth="1"/>
    <col min="10242" max="10242" width="36.28515625" style="1" customWidth="1"/>
    <col min="10243" max="10243" width="5.7109375" style="1" customWidth="1"/>
    <col min="10244" max="10244" width="0" style="1" hidden="1" customWidth="1"/>
    <col min="10245" max="10245" width="20.7109375" style="1" customWidth="1"/>
    <col min="10246" max="10246" width="4.85546875" style="1" customWidth="1"/>
    <col min="10247" max="10247" width="0" style="1" hidden="1" customWidth="1"/>
    <col min="10248" max="10248" width="24.7109375" style="1" customWidth="1"/>
    <col min="10249" max="10249" width="12.28515625" style="1" customWidth="1"/>
    <col min="10250" max="10250" width="0" style="1" hidden="1" customWidth="1"/>
    <col min="10251" max="10251" width="3.42578125" style="1" customWidth="1"/>
    <col min="10252" max="10252" width="0" style="1" hidden="1" customWidth="1"/>
    <col min="10253" max="10253" width="17.7109375" style="1" customWidth="1"/>
    <col min="10254" max="10254" width="3.42578125" style="1" customWidth="1"/>
    <col min="10255" max="10255" width="0" style="1" hidden="1" customWidth="1"/>
    <col min="10256" max="10256" width="23.7109375" style="1" customWidth="1"/>
    <col min="10257" max="10257" width="10" style="1" customWidth="1"/>
    <col min="10258" max="10258" width="0" style="1" hidden="1" customWidth="1"/>
    <col min="10259" max="10260" width="14.7109375" style="1" customWidth="1"/>
    <col min="10261" max="10261" width="12.85546875" style="1" customWidth="1"/>
    <col min="10262" max="10262" width="3.28515625" style="1" customWidth="1"/>
    <col min="10263" max="10263" width="30.28515625" style="1" customWidth="1"/>
    <col min="10264" max="10264" width="5" style="1" customWidth="1"/>
    <col min="10265" max="10265" width="0" style="1" hidden="1" customWidth="1"/>
    <col min="10266" max="10266" width="14.28515625" style="1" customWidth="1"/>
    <col min="10267" max="10267" width="5.7109375" style="1" customWidth="1"/>
    <col min="10268" max="10268" width="0" style="1" hidden="1" customWidth="1"/>
    <col min="10269" max="10269" width="17.28515625" style="1" customWidth="1"/>
    <col min="10270" max="10270" width="12.7109375" style="1" customWidth="1"/>
    <col min="10271" max="10271" width="0" style="1" hidden="1" customWidth="1"/>
    <col min="10272" max="10272" width="5.28515625" style="1" customWidth="1"/>
    <col min="10273" max="10273" width="0" style="1" hidden="1" customWidth="1"/>
    <col min="10274" max="10274" width="17" style="1" customWidth="1"/>
    <col min="10275" max="10275" width="6.28515625" style="1" customWidth="1"/>
    <col min="10276" max="10276" width="0" style="1" hidden="1" customWidth="1"/>
    <col min="10277" max="10277" width="14.28515625" style="1" customWidth="1"/>
    <col min="10278" max="10278" width="7.5703125" style="1" customWidth="1"/>
    <col min="10279" max="10279" width="0" style="1" hidden="1" customWidth="1"/>
    <col min="10280" max="10281" width="14.28515625" style="1" customWidth="1"/>
    <col min="10282" max="10282" width="20.85546875" style="1" customWidth="1"/>
    <col min="10283" max="10283" width="14.42578125" style="1" customWidth="1"/>
    <col min="10284" max="10284" width="15" style="1" customWidth="1"/>
    <col min="10285" max="10285" width="2.7109375" style="1" customWidth="1"/>
    <col min="10286" max="10286" width="11.7109375" style="1" customWidth="1"/>
    <col min="10287" max="10287" width="11.5703125" style="1" customWidth="1"/>
    <col min="10288" max="10288" width="2.28515625" style="1" customWidth="1"/>
    <col min="10289" max="10289" width="41" style="1" customWidth="1"/>
    <col min="10290" max="10290" width="14.28515625" style="1" customWidth="1"/>
    <col min="10291" max="10292" width="11.5703125" style="1" customWidth="1"/>
    <col min="10293" max="10293" width="21.85546875" style="1" customWidth="1"/>
    <col min="10294" max="10485" width="11.42578125" style="1"/>
    <col min="10486" max="10486" width="21.85546875" style="1" customWidth="1"/>
    <col min="10487" max="10487" width="13.85546875" style="1" customWidth="1"/>
    <col min="10488" max="10488" width="38.7109375" style="1" customWidth="1"/>
    <col min="10489" max="10489" width="3" style="1" bestFit="1" customWidth="1"/>
    <col min="10490" max="10490" width="32.28515625" style="1" customWidth="1"/>
    <col min="10491" max="10491" width="46.28515625" style="1" customWidth="1"/>
    <col min="10492" max="10492" width="19" style="1" customWidth="1"/>
    <col min="10493" max="10493" width="0" style="1" hidden="1" customWidth="1"/>
    <col min="10494" max="10494" width="17.7109375" style="1" customWidth="1"/>
    <col min="10495" max="10495" width="0" style="1" hidden="1" customWidth="1"/>
    <col min="10496" max="10496" width="22.28515625" style="1" customWidth="1"/>
    <col min="10497" max="10497" width="5.28515625" style="1" customWidth="1"/>
    <col min="10498" max="10498" width="36.28515625" style="1" customWidth="1"/>
    <col min="10499" max="10499" width="5.7109375" style="1" customWidth="1"/>
    <col min="10500" max="10500" width="0" style="1" hidden="1" customWidth="1"/>
    <col min="10501" max="10501" width="20.7109375" style="1" customWidth="1"/>
    <col min="10502" max="10502" width="4.85546875" style="1" customWidth="1"/>
    <col min="10503" max="10503" width="0" style="1" hidden="1" customWidth="1"/>
    <col min="10504" max="10504" width="24.7109375" style="1" customWidth="1"/>
    <col min="10505" max="10505" width="12.28515625" style="1" customWidth="1"/>
    <col min="10506" max="10506" width="0" style="1" hidden="1" customWidth="1"/>
    <col min="10507" max="10507" width="3.42578125" style="1" customWidth="1"/>
    <col min="10508" max="10508" width="0" style="1" hidden="1" customWidth="1"/>
    <col min="10509" max="10509" width="17.7109375" style="1" customWidth="1"/>
    <col min="10510" max="10510" width="3.42578125" style="1" customWidth="1"/>
    <col min="10511" max="10511" width="0" style="1" hidden="1" customWidth="1"/>
    <col min="10512" max="10512" width="23.7109375" style="1" customWidth="1"/>
    <col min="10513" max="10513" width="10" style="1" customWidth="1"/>
    <col min="10514" max="10514" width="0" style="1" hidden="1" customWidth="1"/>
    <col min="10515" max="10516" width="14.7109375" style="1" customWidth="1"/>
    <col min="10517" max="10517" width="12.85546875" style="1" customWidth="1"/>
    <col min="10518" max="10518" width="3.28515625" style="1" customWidth="1"/>
    <col min="10519" max="10519" width="30.28515625" style="1" customWidth="1"/>
    <col min="10520" max="10520" width="5" style="1" customWidth="1"/>
    <col min="10521" max="10521" width="0" style="1" hidden="1" customWidth="1"/>
    <col min="10522" max="10522" width="14.28515625" style="1" customWidth="1"/>
    <col min="10523" max="10523" width="5.7109375" style="1" customWidth="1"/>
    <col min="10524" max="10524" width="0" style="1" hidden="1" customWidth="1"/>
    <col min="10525" max="10525" width="17.28515625" style="1" customWidth="1"/>
    <col min="10526" max="10526" width="12.7109375" style="1" customWidth="1"/>
    <col min="10527" max="10527" width="0" style="1" hidden="1" customWidth="1"/>
    <col min="10528" max="10528" width="5.28515625" style="1" customWidth="1"/>
    <col min="10529" max="10529" width="0" style="1" hidden="1" customWidth="1"/>
    <col min="10530" max="10530" width="17" style="1" customWidth="1"/>
    <col min="10531" max="10531" width="6.28515625" style="1" customWidth="1"/>
    <col min="10532" max="10532" width="0" style="1" hidden="1" customWidth="1"/>
    <col min="10533" max="10533" width="14.28515625" style="1" customWidth="1"/>
    <col min="10534" max="10534" width="7.5703125" style="1" customWidth="1"/>
    <col min="10535" max="10535" width="0" style="1" hidden="1" customWidth="1"/>
    <col min="10536" max="10537" width="14.28515625" style="1" customWidth="1"/>
    <col min="10538" max="10538" width="20.85546875" style="1" customWidth="1"/>
    <col min="10539" max="10539" width="14.42578125" style="1" customWidth="1"/>
    <col min="10540" max="10540" width="15" style="1" customWidth="1"/>
    <col min="10541" max="10541" width="2.7109375" style="1" customWidth="1"/>
    <col min="10542" max="10542" width="11.7109375" style="1" customWidth="1"/>
    <col min="10543" max="10543" width="11.5703125" style="1" customWidth="1"/>
    <col min="10544" max="10544" width="2.28515625" style="1" customWidth="1"/>
    <col min="10545" max="10545" width="41" style="1" customWidth="1"/>
    <col min="10546" max="10546" width="14.28515625" style="1" customWidth="1"/>
    <col min="10547" max="10548" width="11.5703125" style="1" customWidth="1"/>
    <col min="10549" max="10549" width="21.85546875" style="1" customWidth="1"/>
    <col min="10550" max="10741" width="11.42578125" style="1"/>
    <col min="10742" max="10742" width="21.85546875" style="1" customWidth="1"/>
    <col min="10743" max="10743" width="13.85546875" style="1" customWidth="1"/>
    <col min="10744" max="10744" width="38.7109375" style="1" customWidth="1"/>
    <col min="10745" max="10745" width="3" style="1" bestFit="1" customWidth="1"/>
    <col min="10746" max="10746" width="32.28515625" style="1" customWidth="1"/>
    <col min="10747" max="10747" width="46.28515625" style="1" customWidth="1"/>
    <col min="10748" max="10748" width="19" style="1" customWidth="1"/>
    <col min="10749" max="10749" width="0" style="1" hidden="1" customWidth="1"/>
    <col min="10750" max="10750" width="17.7109375" style="1" customWidth="1"/>
    <col min="10751" max="10751" width="0" style="1" hidden="1" customWidth="1"/>
    <col min="10752" max="10752" width="22.28515625" style="1" customWidth="1"/>
    <col min="10753" max="10753" width="5.28515625" style="1" customWidth="1"/>
    <col min="10754" max="10754" width="36.28515625" style="1" customWidth="1"/>
    <col min="10755" max="10755" width="5.7109375" style="1" customWidth="1"/>
    <col min="10756" max="10756" width="0" style="1" hidden="1" customWidth="1"/>
    <col min="10757" max="10757" width="20.7109375" style="1" customWidth="1"/>
    <col min="10758" max="10758" width="4.85546875" style="1" customWidth="1"/>
    <col min="10759" max="10759" width="0" style="1" hidden="1" customWidth="1"/>
    <col min="10760" max="10760" width="24.7109375" style="1" customWidth="1"/>
    <col min="10761" max="10761" width="12.28515625" style="1" customWidth="1"/>
    <col min="10762" max="10762" width="0" style="1" hidden="1" customWidth="1"/>
    <col min="10763" max="10763" width="3.42578125" style="1" customWidth="1"/>
    <col min="10764" max="10764" width="0" style="1" hidden="1" customWidth="1"/>
    <col min="10765" max="10765" width="17.7109375" style="1" customWidth="1"/>
    <col min="10766" max="10766" width="3.42578125" style="1" customWidth="1"/>
    <col min="10767" max="10767" width="0" style="1" hidden="1" customWidth="1"/>
    <col min="10768" max="10768" width="23.7109375" style="1" customWidth="1"/>
    <col min="10769" max="10769" width="10" style="1" customWidth="1"/>
    <col min="10770" max="10770" width="0" style="1" hidden="1" customWidth="1"/>
    <col min="10771" max="10772" width="14.7109375" style="1" customWidth="1"/>
    <col min="10773" max="10773" width="12.85546875" style="1" customWidth="1"/>
    <col min="10774" max="10774" width="3.28515625" style="1" customWidth="1"/>
    <col min="10775" max="10775" width="30.28515625" style="1" customWidth="1"/>
    <col min="10776" max="10776" width="5" style="1" customWidth="1"/>
    <col min="10777" max="10777" width="0" style="1" hidden="1" customWidth="1"/>
    <col min="10778" max="10778" width="14.28515625" style="1" customWidth="1"/>
    <col min="10779" max="10779" width="5.7109375" style="1" customWidth="1"/>
    <col min="10780" max="10780" width="0" style="1" hidden="1" customWidth="1"/>
    <col min="10781" max="10781" width="17.28515625" style="1" customWidth="1"/>
    <col min="10782" max="10782" width="12.7109375" style="1" customWidth="1"/>
    <col min="10783" max="10783" width="0" style="1" hidden="1" customWidth="1"/>
    <col min="10784" max="10784" width="5.28515625" style="1" customWidth="1"/>
    <col min="10785" max="10785" width="0" style="1" hidden="1" customWidth="1"/>
    <col min="10786" max="10786" width="17" style="1" customWidth="1"/>
    <col min="10787" max="10787" width="6.28515625" style="1" customWidth="1"/>
    <col min="10788" max="10788" width="0" style="1" hidden="1" customWidth="1"/>
    <col min="10789" max="10789" width="14.28515625" style="1" customWidth="1"/>
    <col min="10790" max="10790" width="7.5703125" style="1" customWidth="1"/>
    <col min="10791" max="10791" width="0" style="1" hidden="1" customWidth="1"/>
    <col min="10792" max="10793" width="14.28515625" style="1" customWidth="1"/>
    <col min="10794" max="10794" width="20.85546875" style="1" customWidth="1"/>
    <col min="10795" max="10795" width="14.42578125" style="1" customWidth="1"/>
    <col min="10796" max="10796" width="15" style="1" customWidth="1"/>
    <col min="10797" max="10797" width="2.7109375" style="1" customWidth="1"/>
    <col min="10798" max="10798" width="11.7109375" style="1" customWidth="1"/>
    <col min="10799" max="10799" width="11.5703125" style="1" customWidth="1"/>
    <col min="10800" max="10800" width="2.28515625" style="1" customWidth="1"/>
    <col min="10801" max="10801" width="41" style="1" customWidth="1"/>
    <col min="10802" max="10802" width="14.28515625" style="1" customWidth="1"/>
    <col min="10803" max="10804" width="11.5703125" style="1" customWidth="1"/>
    <col min="10805" max="10805" width="21.85546875" style="1" customWidth="1"/>
    <col min="10806" max="10997" width="11.42578125" style="1"/>
    <col min="10998" max="10998" width="21.85546875" style="1" customWidth="1"/>
    <col min="10999" max="10999" width="13.85546875" style="1" customWidth="1"/>
    <col min="11000" max="11000" width="38.7109375" style="1" customWidth="1"/>
    <col min="11001" max="11001" width="3" style="1" bestFit="1" customWidth="1"/>
    <col min="11002" max="11002" width="32.28515625" style="1" customWidth="1"/>
    <col min="11003" max="11003" width="46.28515625" style="1" customWidth="1"/>
    <col min="11004" max="11004" width="19" style="1" customWidth="1"/>
    <col min="11005" max="11005" width="0" style="1" hidden="1" customWidth="1"/>
    <col min="11006" max="11006" width="17.7109375" style="1" customWidth="1"/>
    <col min="11007" max="11007" width="0" style="1" hidden="1" customWidth="1"/>
    <col min="11008" max="11008" width="22.28515625" style="1" customWidth="1"/>
    <col min="11009" max="11009" width="5.28515625" style="1" customWidth="1"/>
    <col min="11010" max="11010" width="36.28515625" style="1" customWidth="1"/>
    <col min="11011" max="11011" width="5.7109375" style="1" customWidth="1"/>
    <col min="11012" max="11012" width="0" style="1" hidden="1" customWidth="1"/>
    <col min="11013" max="11013" width="20.7109375" style="1" customWidth="1"/>
    <col min="11014" max="11014" width="4.85546875" style="1" customWidth="1"/>
    <col min="11015" max="11015" width="0" style="1" hidden="1" customWidth="1"/>
    <col min="11016" max="11016" width="24.7109375" style="1" customWidth="1"/>
    <col min="11017" max="11017" width="12.28515625" style="1" customWidth="1"/>
    <col min="11018" max="11018" width="0" style="1" hidden="1" customWidth="1"/>
    <col min="11019" max="11019" width="3.42578125" style="1" customWidth="1"/>
    <col min="11020" max="11020" width="0" style="1" hidden="1" customWidth="1"/>
    <col min="11021" max="11021" width="17.7109375" style="1" customWidth="1"/>
    <col min="11022" max="11022" width="3.42578125" style="1" customWidth="1"/>
    <col min="11023" max="11023" width="0" style="1" hidden="1" customWidth="1"/>
    <col min="11024" max="11024" width="23.7109375" style="1" customWidth="1"/>
    <col min="11025" max="11025" width="10" style="1" customWidth="1"/>
    <col min="11026" max="11026" width="0" style="1" hidden="1" customWidth="1"/>
    <col min="11027" max="11028" width="14.7109375" style="1" customWidth="1"/>
    <col min="11029" max="11029" width="12.85546875" style="1" customWidth="1"/>
    <col min="11030" max="11030" width="3.28515625" style="1" customWidth="1"/>
    <col min="11031" max="11031" width="30.28515625" style="1" customWidth="1"/>
    <col min="11032" max="11032" width="5" style="1" customWidth="1"/>
    <col min="11033" max="11033" width="0" style="1" hidden="1" customWidth="1"/>
    <col min="11034" max="11034" width="14.28515625" style="1" customWidth="1"/>
    <col min="11035" max="11035" width="5.7109375" style="1" customWidth="1"/>
    <col min="11036" max="11036" width="0" style="1" hidden="1" customWidth="1"/>
    <col min="11037" max="11037" width="17.28515625" style="1" customWidth="1"/>
    <col min="11038" max="11038" width="12.7109375" style="1" customWidth="1"/>
    <col min="11039" max="11039" width="0" style="1" hidden="1" customWidth="1"/>
    <col min="11040" max="11040" width="5.28515625" style="1" customWidth="1"/>
    <col min="11041" max="11041" width="0" style="1" hidden="1" customWidth="1"/>
    <col min="11042" max="11042" width="17" style="1" customWidth="1"/>
    <col min="11043" max="11043" width="6.28515625" style="1" customWidth="1"/>
    <col min="11044" max="11044" width="0" style="1" hidden="1" customWidth="1"/>
    <col min="11045" max="11045" width="14.28515625" style="1" customWidth="1"/>
    <col min="11046" max="11046" width="7.5703125" style="1" customWidth="1"/>
    <col min="11047" max="11047" width="0" style="1" hidden="1" customWidth="1"/>
    <col min="11048" max="11049" width="14.28515625" style="1" customWidth="1"/>
    <col min="11050" max="11050" width="20.85546875" style="1" customWidth="1"/>
    <col min="11051" max="11051" width="14.42578125" style="1" customWidth="1"/>
    <col min="11052" max="11052" width="15" style="1" customWidth="1"/>
    <col min="11053" max="11053" width="2.7109375" style="1" customWidth="1"/>
    <col min="11054" max="11054" width="11.7109375" style="1" customWidth="1"/>
    <col min="11055" max="11055" width="11.5703125" style="1" customWidth="1"/>
    <col min="11056" max="11056" width="2.28515625" style="1" customWidth="1"/>
    <col min="11057" max="11057" width="41" style="1" customWidth="1"/>
    <col min="11058" max="11058" width="14.28515625" style="1" customWidth="1"/>
    <col min="11059" max="11060" width="11.5703125" style="1" customWidth="1"/>
    <col min="11061" max="11061" width="21.85546875" style="1" customWidth="1"/>
    <col min="11062" max="11253" width="11.42578125" style="1"/>
    <col min="11254" max="11254" width="21.85546875" style="1" customWidth="1"/>
    <col min="11255" max="11255" width="13.85546875" style="1" customWidth="1"/>
    <col min="11256" max="11256" width="38.7109375" style="1" customWidth="1"/>
    <col min="11257" max="11257" width="3" style="1" bestFit="1" customWidth="1"/>
    <col min="11258" max="11258" width="32.28515625" style="1" customWidth="1"/>
    <col min="11259" max="11259" width="46.28515625" style="1" customWidth="1"/>
    <col min="11260" max="11260" width="19" style="1" customWidth="1"/>
    <col min="11261" max="11261" width="0" style="1" hidden="1" customWidth="1"/>
    <col min="11262" max="11262" width="17.7109375" style="1" customWidth="1"/>
    <col min="11263" max="11263" width="0" style="1" hidden="1" customWidth="1"/>
    <col min="11264" max="11264" width="22.28515625" style="1" customWidth="1"/>
    <col min="11265" max="11265" width="5.28515625" style="1" customWidth="1"/>
    <col min="11266" max="11266" width="36.28515625" style="1" customWidth="1"/>
    <col min="11267" max="11267" width="5.7109375" style="1" customWidth="1"/>
    <col min="11268" max="11268" width="0" style="1" hidden="1" customWidth="1"/>
    <col min="11269" max="11269" width="20.7109375" style="1" customWidth="1"/>
    <col min="11270" max="11270" width="4.85546875" style="1" customWidth="1"/>
    <col min="11271" max="11271" width="0" style="1" hidden="1" customWidth="1"/>
    <col min="11272" max="11272" width="24.7109375" style="1" customWidth="1"/>
    <col min="11273" max="11273" width="12.28515625" style="1" customWidth="1"/>
    <col min="11274" max="11274" width="0" style="1" hidden="1" customWidth="1"/>
    <col min="11275" max="11275" width="3.42578125" style="1" customWidth="1"/>
    <col min="11276" max="11276" width="0" style="1" hidden="1" customWidth="1"/>
    <col min="11277" max="11277" width="17.7109375" style="1" customWidth="1"/>
    <col min="11278" max="11278" width="3.42578125" style="1" customWidth="1"/>
    <col min="11279" max="11279" width="0" style="1" hidden="1" customWidth="1"/>
    <col min="11280" max="11280" width="23.7109375" style="1" customWidth="1"/>
    <col min="11281" max="11281" width="10" style="1" customWidth="1"/>
    <col min="11282" max="11282" width="0" style="1" hidden="1" customWidth="1"/>
    <col min="11283" max="11284" width="14.7109375" style="1" customWidth="1"/>
    <col min="11285" max="11285" width="12.85546875" style="1" customWidth="1"/>
    <col min="11286" max="11286" width="3.28515625" style="1" customWidth="1"/>
    <col min="11287" max="11287" width="30.28515625" style="1" customWidth="1"/>
    <col min="11288" max="11288" width="5" style="1" customWidth="1"/>
    <col min="11289" max="11289" width="0" style="1" hidden="1" customWidth="1"/>
    <col min="11290" max="11290" width="14.28515625" style="1" customWidth="1"/>
    <col min="11291" max="11291" width="5.7109375" style="1" customWidth="1"/>
    <col min="11292" max="11292" width="0" style="1" hidden="1" customWidth="1"/>
    <col min="11293" max="11293" width="17.28515625" style="1" customWidth="1"/>
    <col min="11294" max="11294" width="12.7109375" style="1" customWidth="1"/>
    <col min="11295" max="11295" width="0" style="1" hidden="1" customWidth="1"/>
    <col min="11296" max="11296" width="5.28515625" style="1" customWidth="1"/>
    <col min="11297" max="11297" width="0" style="1" hidden="1" customWidth="1"/>
    <col min="11298" max="11298" width="17" style="1" customWidth="1"/>
    <col min="11299" max="11299" width="6.28515625" style="1" customWidth="1"/>
    <col min="11300" max="11300" width="0" style="1" hidden="1" customWidth="1"/>
    <col min="11301" max="11301" width="14.28515625" style="1" customWidth="1"/>
    <col min="11302" max="11302" width="7.5703125" style="1" customWidth="1"/>
    <col min="11303" max="11303" width="0" style="1" hidden="1" customWidth="1"/>
    <col min="11304" max="11305" width="14.28515625" style="1" customWidth="1"/>
    <col min="11306" max="11306" width="20.85546875" style="1" customWidth="1"/>
    <col min="11307" max="11307" width="14.42578125" style="1" customWidth="1"/>
    <col min="11308" max="11308" width="15" style="1" customWidth="1"/>
    <col min="11309" max="11309" width="2.7109375" style="1" customWidth="1"/>
    <col min="11310" max="11310" width="11.7109375" style="1" customWidth="1"/>
    <col min="11311" max="11311" width="11.5703125" style="1" customWidth="1"/>
    <col min="11312" max="11312" width="2.28515625" style="1" customWidth="1"/>
    <col min="11313" max="11313" width="41" style="1" customWidth="1"/>
    <col min="11314" max="11314" width="14.28515625" style="1" customWidth="1"/>
    <col min="11315" max="11316" width="11.5703125" style="1" customWidth="1"/>
    <col min="11317" max="11317" width="21.85546875" style="1" customWidth="1"/>
    <col min="11318" max="11509" width="11.42578125" style="1"/>
    <col min="11510" max="11510" width="21.85546875" style="1" customWidth="1"/>
    <col min="11511" max="11511" width="13.85546875" style="1" customWidth="1"/>
    <col min="11512" max="11512" width="38.7109375" style="1" customWidth="1"/>
    <col min="11513" max="11513" width="3" style="1" bestFit="1" customWidth="1"/>
    <col min="11514" max="11514" width="32.28515625" style="1" customWidth="1"/>
    <col min="11515" max="11515" width="46.28515625" style="1" customWidth="1"/>
    <col min="11516" max="11516" width="19" style="1" customWidth="1"/>
    <col min="11517" max="11517" width="0" style="1" hidden="1" customWidth="1"/>
    <col min="11518" max="11518" width="17.7109375" style="1" customWidth="1"/>
    <col min="11519" max="11519" width="0" style="1" hidden="1" customWidth="1"/>
    <col min="11520" max="11520" width="22.28515625" style="1" customWidth="1"/>
    <col min="11521" max="11521" width="5.28515625" style="1" customWidth="1"/>
    <col min="11522" max="11522" width="36.28515625" style="1" customWidth="1"/>
    <col min="11523" max="11523" width="5.7109375" style="1" customWidth="1"/>
    <col min="11524" max="11524" width="0" style="1" hidden="1" customWidth="1"/>
    <col min="11525" max="11525" width="20.7109375" style="1" customWidth="1"/>
    <col min="11526" max="11526" width="4.85546875" style="1" customWidth="1"/>
    <col min="11527" max="11527" width="0" style="1" hidden="1" customWidth="1"/>
    <col min="11528" max="11528" width="24.7109375" style="1" customWidth="1"/>
    <col min="11529" max="11529" width="12.28515625" style="1" customWidth="1"/>
    <col min="11530" max="11530" width="0" style="1" hidden="1" customWidth="1"/>
    <col min="11531" max="11531" width="3.42578125" style="1" customWidth="1"/>
    <col min="11532" max="11532" width="0" style="1" hidden="1" customWidth="1"/>
    <col min="11533" max="11533" width="17.7109375" style="1" customWidth="1"/>
    <col min="11534" max="11534" width="3.42578125" style="1" customWidth="1"/>
    <col min="11535" max="11535" width="0" style="1" hidden="1" customWidth="1"/>
    <col min="11536" max="11536" width="23.7109375" style="1" customWidth="1"/>
    <col min="11537" max="11537" width="10" style="1" customWidth="1"/>
    <col min="11538" max="11538" width="0" style="1" hidden="1" customWidth="1"/>
    <col min="11539" max="11540" width="14.7109375" style="1" customWidth="1"/>
    <col min="11541" max="11541" width="12.85546875" style="1" customWidth="1"/>
    <col min="11542" max="11542" width="3.28515625" style="1" customWidth="1"/>
    <col min="11543" max="11543" width="30.28515625" style="1" customWidth="1"/>
    <col min="11544" max="11544" width="5" style="1" customWidth="1"/>
    <col min="11545" max="11545" width="0" style="1" hidden="1" customWidth="1"/>
    <col min="11546" max="11546" width="14.28515625" style="1" customWidth="1"/>
    <col min="11547" max="11547" width="5.7109375" style="1" customWidth="1"/>
    <col min="11548" max="11548" width="0" style="1" hidden="1" customWidth="1"/>
    <col min="11549" max="11549" width="17.28515625" style="1" customWidth="1"/>
    <col min="11550" max="11550" width="12.7109375" style="1" customWidth="1"/>
    <col min="11551" max="11551" width="0" style="1" hidden="1" customWidth="1"/>
    <col min="11552" max="11552" width="5.28515625" style="1" customWidth="1"/>
    <col min="11553" max="11553" width="0" style="1" hidden="1" customWidth="1"/>
    <col min="11554" max="11554" width="17" style="1" customWidth="1"/>
    <col min="11555" max="11555" width="6.28515625" style="1" customWidth="1"/>
    <col min="11556" max="11556" width="0" style="1" hidden="1" customWidth="1"/>
    <col min="11557" max="11557" width="14.28515625" style="1" customWidth="1"/>
    <col min="11558" max="11558" width="7.5703125" style="1" customWidth="1"/>
    <col min="11559" max="11559" width="0" style="1" hidden="1" customWidth="1"/>
    <col min="11560" max="11561" width="14.28515625" style="1" customWidth="1"/>
    <col min="11562" max="11562" width="20.85546875" style="1" customWidth="1"/>
    <col min="11563" max="11563" width="14.42578125" style="1" customWidth="1"/>
    <col min="11564" max="11564" width="15" style="1" customWidth="1"/>
    <col min="11565" max="11565" width="2.7109375" style="1" customWidth="1"/>
    <col min="11566" max="11566" width="11.7109375" style="1" customWidth="1"/>
    <col min="11567" max="11567" width="11.5703125" style="1" customWidth="1"/>
    <col min="11568" max="11568" width="2.28515625" style="1" customWidth="1"/>
    <col min="11569" max="11569" width="41" style="1" customWidth="1"/>
    <col min="11570" max="11570" width="14.28515625" style="1" customWidth="1"/>
    <col min="11571" max="11572" width="11.5703125" style="1" customWidth="1"/>
    <col min="11573" max="11573" width="21.85546875" style="1" customWidth="1"/>
    <col min="11574" max="11765" width="11.42578125" style="1"/>
    <col min="11766" max="11766" width="21.85546875" style="1" customWidth="1"/>
    <col min="11767" max="11767" width="13.85546875" style="1" customWidth="1"/>
    <col min="11768" max="11768" width="38.7109375" style="1" customWidth="1"/>
    <col min="11769" max="11769" width="3" style="1" bestFit="1" customWidth="1"/>
    <col min="11770" max="11770" width="32.28515625" style="1" customWidth="1"/>
    <col min="11771" max="11771" width="46.28515625" style="1" customWidth="1"/>
    <col min="11772" max="11772" width="19" style="1" customWidth="1"/>
    <col min="11773" max="11773" width="0" style="1" hidden="1" customWidth="1"/>
    <col min="11774" max="11774" width="17.7109375" style="1" customWidth="1"/>
    <col min="11775" max="11775" width="0" style="1" hidden="1" customWidth="1"/>
    <col min="11776" max="11776" width="22.28515625" style="1" customWidth="1"/>
    <col min="11777" max="11777" width="5.28515625" style="1" customWidth="1"/>
    <col min="11778" max="11778" width="36.28515625" style="1" customWidth="1"/>
    <col min="11779" max="11779" width="5.7109375" style="1" customWidth="1"/>
    <col min="11780" max="11780" width="0" style="1" hidden="1" customWidth="1"/>
    <col min="11781" max="11781" width="20.7109375" style="1" customWidth="1"/>
    <col min="11782" max="11782" width="4.85546875" style="1" customWidth="1"/>
    <col min="11783" max="11783" width="0" style="1" hidden="1" customWidth="1"/>
    <col min="11784" max="11784" width="24.7109375" style="1" customWidth="1"/>
    <col min="11785" max="11785" width="12.28515625" style="1" customWidth="1"/>
    <col min="11786" max="11786" width="0" style="1" hidden="1" customWidth="1"/>
    <col min="11787" max="11787" width="3.42578125" style="1" customWidth="1"/>
    <col min="11788" max="11788" width="0" style="1" hidden="1" customWidth="1"/>
    <col min="11789" max="11789" width="17.7109375" style="1" customWidth="1"/>
    <col min="11790" max="11790" width="3.42578125" style="1" customWidth="1"/>
    <col min="11791" max="11791" width="0" style="1" hidden="1" customWidth="1"/>
    <col min="11792" max="11792" width="23.7109375" style="1" customWidth="1"/>
    <col min="11793" max="11793" width="10" style="1" customWidth="1"/>
    <col min="11794" max="11794" width="0" style="1" hidden="1" customWidth="1"/>
    <col min="11795" max="11796" width="14.7109375" style="1" customWidth="1"/>
    <col min="11797" max="11797" width="12.85546875" style="1" customWidth="1"/>
    <col min="11798" max="11798" width="3.28515625" style="1" customWidth="1"/>
    <col min="11799" max="11799" width="30.28515625" style="1" customWidth="1"/>
    <col min="11800" max="11800" width="5" style="1" customWidth="1"/>
    <col min="11801" max="11801" width="0" style="1" hidden="1" customWidth="1"/>
    <col min="11802" max="11802" width="14.28515625" style="1" customWidth="1"/>
    <col min="11803" max="11803" width="5.7109375" style="1" customWidth="1"/>
    <col min="11804" max="11804" width="0" style="1" hidden="1" customWidth="1"/>
    <col min="11805" max="11805" width="17.28515625" style="1" customWidth="1"/>
    <col min="11806" max="11806" width="12.7109375" style="1" customWidth="1"/>
    <col min="11807" max="11807" width="0" style="1" hidden="1" customWidth="1"/>
    <col min="11808" max="11808" width="5.28515625" style="1" customWidth="1"/>
    <col min="11809" max="11809" width="0" style="1" hidden="1" customWidth="1"/>
    <col min="11810" max="11810" width="17" style="1" customWidth="1"/>
    <col min="11811" max="11811" width="6.28515625" style="1" customWidth="1"/>
    <col min="11812" max="11812" width="0" style="1" hidden="1" customWidth="1"/>
    <col min="11813" max="11813" width="14.28515625" style="1" customWidth="1"/>
    <col min="11814" max="11814" width="7.5703125" style="1" customWidth="1"/>
    <col min="11815" max="11815" width="0" style="1" hidden="1" customWidth="1"/>
    <col min="11816" max="11817" width="14.28515625" style="1" customWidth="1"/>
    <col min="11818" max="11818" width="20.85546875" style="1" customWidth="1"/>
    <col min="11819" max="11819" width="14.42578125" style="1" customWidth="1"/>
    <col min="11820" max="11820" width="15" style="1" customWidth="1"/>
    <col min="11821" max="11821" width="2.7109375" style="1" customWidth="1"/>
    <col min="11822" max="11822" width="11.7109375" style="1" customWidth="1"/>
    <col min="11823" max="11823" width="11.5703125" style="1" customWidth="1"/>
    <col min="11824" max="11824" width="2.28515625" style="1" customWidth="1"/>
    <col min="11825" max="11825" width="41" style="1" customWidth="1"/>
    <col min="11826" max="11826" width="14.28515625" style="1" customWidth="1"/>
    <col min="11827" max="11828" width="11.5703125" style="1" customWidth="1"/>
    <col min="11829" max="11829" width="21.85546875" style="1" customWidth="1"/>
    <col min="11830" max="12021" width="11.42578125" style="1"/>
    <col min="12022" max="12022" width="21.85546875" style="1" customWidth="1"/>
    <col min="12023" max="12023" width="13.85546875" style="1" customWidth="1"/>
    <col min="12024" max="12024" width="38.7109375" style="1" customWidth="1"/>
    <col min="12025" max="12025" width="3" style="1" bestFit="1" customWidth="1"/>
    <col min="12026" max="12026" width="32.28515625" style="1" customWidth="1"/>
    <col min="12027" max="12027" width="46.28515625" style="1" customWidth="1"/>
    <col min="12028" max="12028" width="19" style="1" customWidth="1"/>
    <col min="12029" max="12029" width="0" style="1" hidden="1" customWidth="1"/>
    <col min="12030" max="12030" width="17.7109375" style="1" customWidth="1"/>
    <col min="12031" max="12031" width="0" style="1" hidden="1" customWidth="1"/>
    <col min="12032" max="12032" width="22.28515625" style="1" customWidth="1"/>
    <col min="12033" max="12033" width="5.28515625" style="1" customWidth="1"/>
    <col min="12034" max="12034" width="36.28515625" style="1" customWidth="1"/>
    <col min="12035" max="12035" width="5.7109375" style="1" customWidth="1"/>
    <col min="12036" max="12036" width="0" style="1" hidden="1" customWidth="1"/>
    <col min="12037" max="12037" width="20.7109375" style="1" customWidth="1"/>
    <col min="12038" max="12038" width="4.85546875" style="1" customWidth="1"/>
    <col min="12039" max="12039" width="0" style="1" hidden="1" customWidth="1"/>
    <col min="12040" max="12040" width="24.7109375" style="1" customWidth="1"/>
    <col min="12041" max="12041" width="12.28515625" style="1" customWidth="1"/>
    <col min="12042" max="12042" width="0" style="1" hidden="1" customWidth="1"/>
    <col min="12043" max="12043" width="3.42578125" style="1" customWidth="1"/>
    <col min="12044" max="12044" width="0" style="1" hidden="1" customWidth="1"/>
    <col min="12045" max="12045" width="17.7109375" style="1" customWidth="1"/>
    <col min="12046" max="12046" width="3.42578125" style="1" customWidth="1"/>
    <col min="12047" max="12047" width="0" style="1" hidden="1" customWidth="1"/>
    <col min="12048" max="12048" width="23.7109375" style="1" customWidth="1"/>
    <col min="12049" max="12049" width="10" style="1" customWidth="1"/>
    <col min="12050" max="12050" width="0" style="1" hidden="1" customWidth="1"/>
    <col min="12051" max="12052" width="14.7109375" style="1" customWidth="1"/>
    <col min="12053" max="12053" width="12.85546875" style="1" customWidth="1"/>
    <col min="12054" max="12054" width="3.28515625" style="1" customWidth="1"/>
    <col min="12055" max="12055" width="30.28515625" style="1" customWidth="1"/>
    <col min="12056" max="12056" width="5" style="1" customWidth="1"/>
    <col min="12057" max="12057" width="0" style="1" hidden="1" customWidth="1"/>
    <col min="12058" max="12058" width="14.28515625" style="1" customWidth="1"/>
    <col min="12059" max="12059" width="5.7109375" style="1" customWidth="1"/>
    <col min="12060" max="12060" width="0" style="1" hidden="1" customWidth="1"/>
    <col min="12061" max="12061" width="17.28515625" style="1" customWidth="1"/>
    <col min="12062" max="12062" width="12.7109375" style="1" customWidth="1"/>
    <col min="12063" max="12063" width="0" style="1" hidden="1" customWidth="1"/>
    <col min="12064" max="12064" width="5.28515625" style="1" customWidth="1"/>
    <col min="12065" max="12065" width="0" style="1" hidden="1" customWidth="1"/>
    <col min="12066" max="12066" width="17" style="1" customWidth="1"/>
    <col min="12067" max="12067" width="6.28515625" style="1" customWidth="1"/>
    <col min="12068" max="12068" width="0" style="1" hidden="1" customWidth="1"/>
    <col min="12069" max="12069" width="14.28515625" style="1" customWidth="1"/>
    <col min="12070" max="12070" width="7.5703125" style="1" customWidth="1"/>
    <col min="12071" max="12071" width="0" style="1" hidden="1" customWidth="1"/>
    <col min="12072" max="12073" width="14.28515625" style="1" customWidth="1"/>
    <col min="12074" max="12074" width="20.85546875" style="1" customWidth="1"/>
    <col min="12075" max="12075" width="14.42578125" style="1" customWidth="1"/>
    <col min="12076" max="12076" width="15" style="1" customWidth="1"/>
    <col min="12077" max="12077" width="2.7109375" style="1" customWidth="1"/>
    <col min="12078" max="12078" width="11.7109375" style="1" customWidth="1"/>
    <col min="12079" max="12079" width="11.5703125" style="1" customWidth="1"/>
    <col min="12080" max="12080" width="2.28515625" style="1" customWidth="1"/>
    <col min="12081" max="12081" width="41" style="1" customWidth="1"/>
    <col min="12082" max="12082" width="14.28515625" style="1" customWidth="1"/>
    <col min="12083" max="12084" width="11.5703125" style="1" customWidth="1"/>
    <col min="12085" max="12085" width="21.85546875" style="1" customWidth="1"/>
    <col min="12086" max="12277" width="11.42578125" style="1"/>
    <col min="12278" max="12278" width="21.85546875" style="1" customWidth="1"/>
    <col min="12279" max="12279" width="13.85546875" style="1" customWidth="1"/>
    <col min="12280" max="12280" width="38.7109375" style="1" customWidth="1"/>
    <col min="12281" max="12281" width="3" style="1" bestFit="1" customWidth="1"/>
    <col min="12282" max="12282" width="32.28515625" style="1" customWidth="1"/>
    <col min="12283" max="12283" width="46.28515625" style="1" customWidth="1"/>
    <col min="12284" max="12284" width="19" style="1" customWidth="1"/>
    <col min="12285" max="12285" width="0" style="1" hidden="1" customWidth="1"/>
    <col min="12286" max="12286" width="17.7109375" style="1" customWidth="1"/>
    <col min="12287" max="12287" width="0" style="1" hidden="1" customWidth="1"/>
    <col min="12288" max="12288" width="22.28515625" style="1" customWidth="1"/>
    <col min="12289" max="12289" width="5.28515625" style="1" customWidth="1"/>
    <col min="12290" max="12290" width="36.28515625" style="1" customWidth="1"/>
    <col min="12291" max="12291" width="5.7109375" style="1" customWidth="1"/>
    <col min="12292" max="12292" width="0" style="1" hidden="1" customWidth="1"/>
    <col min="12293" max="12293" width="20.7109375" style="1" customWidth="1"/>
    <col min="12294" max="12294" width="4.85546875" style="1" customWidth="1"/>
    <col min="12295" max="12295" width="0" style="1" hidden="1" customWidth="1"/>
    <col min="12296" max="12296" width="24.7109375" style="1" customWidth="1"/>
    <col min="12297" max="12297" width="12.28515625" style="1" customWidth="1"/>
    <col min="12298" max="12298" width="0" style="1" hidden="1" customWidth="1"/>
    <col min="12299" max="12299" width="3.42578125" style="1" customWidth="1"/>
    <col min="12300" max="12300" width="0" style="1" hidden="1" customWidth="1"/>
    <col min="12301" max="12301" width="17.7109375" style="1" customWidth="1"/>
    <col min="12302" max="12302" width="3.42578125" style="1" customWidth="1"/>
    <col min="12303" max="12303" width="0" style="1" hidden="1" customWidth="1"/>
    <col min="12304" max="12304" width="23.7109375" style="1" customWidth="1"/>
    <col min="12305" max="12305" width="10" style="1" customWidth="1"/>
    <col min="12306" max="12306" width="0" style="1" hidden="1" customWidth="1"/>
    <col min="12307" max="12308" width="14.7109375" style="1" customWidth="1"/>
    <col min="12309" max="12309" width="12.85546875" style="1" customWidth="1"/>
    <col min="12310" max="12310" width="3.28515625" style="1" customWidth="1"/>
    <col min="12311" max="12311" width="30.28515625" style="1" customWidth="1"/>
    <col min="12312" max="12312" width="5" style="1" customWidth="1"/>
    <col min="12313" max="12313" width="0" style="1" hidden="1" customWidth="1"/>
    <col min="12314" max="12314" width="14.28515625" style="1" customWidth="1"/>
    <col min="12315" max="12315" width="5.7109375" style="1" customWidth="1"/>
    <col min="12316" max="12316" width="0" style="1" hidden="1" customWidth="1"/>
    <col min="12317" max="12317" width="17.28515625" style="1" customWidth="1"/>
    <col min="12318" max="12318" width="12.7109375" style="1" customWidth="1"/>
    <col min="12319" max="12319" width="0" style="1" hidden="1" customWidth="1"/>
    <col min="12320" max="12320" width="5.28515625" style="1" customWidth="1"/>
    <col min="12321" max="12321" width="0" style="1" hidden="1" customWidth="1"/>
    <col min="12322" max="12322" width="17" style="1" customWidth="1"/>
    <col min="12323" max="12323" width="6.28515625" style="1" customWidth="1"/>
    <col min="12324" max="12324" width="0" style="1" hidden="1" customWidth="1"/>
    <col min="12325" max="12325" width="14.28515625" style="1" customWidth="1"/>
    <col min="12326" max="12326" width="7.5703125" style="1" customWidth="1"/>
    <col min="12327" max="12327" width="0" style="1" hidden="1" customWidth="1"/>
    <col min="12328" max="12329" width="14.28515625" style="1" customWidth="1"/>
    <col min="12330" max="12330" width="20.85546875" style="1" customWidth="1"/>
    <col min="12331" max="12331" width="14.42578125" style="1" customWidth="1"/>
    <col min="12332" max="12332" width="15" style="1" customWidth="1"/>
    <col min="12333" max="12333" width="2.7109375" style="1" customWidth="1"/>
    <col min="12334" max="12334" width="11.7109375" style="1" customWidth="1"/>
    <col min="12335" max="12335" width="11.5703125" style="1" customWidth="1"/>
    <col min="12336" max="12336" width="2.28515625" style="1" customWidth="1"/>
    <col min="12337" max="12337" width="41" style="1" customWidth="1"/>
    <col min="12338" max="12338" width="14.28515625" style="1" customWidth="1"/>
    <col min="12339" max="12340" width="11.5703125" style="1" customWidth="1"/>
    <col min="12341" max="12341" width="21.85546875" style="1" customWidth="1"/>
    <col min="12342" max="12533" width="11.42578125" style="1"/>
    <col min="12534" max="12534" width="21.85546875" style="1" customWidth="1"/>
    <col min="12535" max="12535" width="13.85546875" style="1" customWidth="1"/>
    <col min="12536" max="12536" width="38.7109375" style="1" customWidth="1"/>
    <col min="12537" max="12537" width="3" style="1" bestFit="1" customWidth="1"/>
    <col min="12538" max="12538" width="32.28515625" style="1" customWidth="1"/>
    <col min="12539" max="12539" width="46.28515625" style="1" customWidth="1"/>
    <col min="12540" max="12540" width="19" style="1" customWidth="1"/>
    <col min="12541" max="12541" width="0" style="1" hidden="1" customWidth="1"/>
    <col min="12542" max="12542" width="17.7109375" style="1" customWidth="1"/>
    <col min="12543" max="12543" width="0" style="1" hidden="1" customWidth="1"/>
    <col min="12544" max="12544" width="22.28515625" style="1" customWidth="1"/>
    <col min="12545" max="12545" width="5.28515625" style="1" customWidth="1"/>
    <col min="12546" max="12546" width="36.28515625" style="1" customWidth="1"/>
    <col min="12547" max="12547" width="5.7109375" style="1" customWidth="1"/>
    <col min="12548" max="12548" width="0" style="1" hidden="1" customWidth="1"/>
    <col min="12549" max="12549" width="20.7109375" style="1" customWidth="1"/>
    <col min="12550" max="12550" width="4.85546875" style="1" customWidth="1"/>
    <col min="12551" max="12551" width="0" style="1" hidden="1" customWidth="1"/>
    <col min="12552" max="12552" width="24.7109375" style="1" customWidth="1"/>
    <col min="12553" max="12553" width="12.28515625" style="1" customWidth="1"/>
    <col min="12554" max="12554" width="0" style="1" hidden="1" customWidth="1"/>
    <col min="12555" max="12555" width="3.42578125" style="1" customWidth="1"/>
    <col min="12556" max="12556" width="0" style="1" hidden="1" customWidth="1"/>
    <col min="12557" max="12557" width="17.7109375" style="1" customWidth="1"/>
    <col min="12558" max="12558" width="3.42578125" style="1" customWidth="1"/>
    <col min="12559" max="12559" width="0" style="1" hidden="1" customWidth="1"/>
    <col min="12560" max="12560" width="23.7109375" style="1" customWidth="1"/>
    <col min="12561" max="12561" width="10" style="1" customWidth="1"/>
    <col min="12562" max="12562" width="0" style="1" hidden="1" customWidth="1"/>
    <col min="12563" max="12564" width="14.7109375" style="1" customWidth="1"/>
    <col min="12565" max="12565" width="12.85546875" style="1" customWidth="1"/>
    <col min="12566" max="12566" width="3.28515625" style="1" customWidth="1"/>
    <col min="12567" max="12567" width="30.28515625" style="1" customWidth="1"/>
    <col min="12568" max="12568" width="5" style="1" customWidth="1"/>
    <col min="12569" max="12569" width="0" style="1" hidden="1" customWidth="1"/>
    <col min="12570" max="12570" width="14.28515625" style="1" customWidth="1"/>
    <col min="12571" max="12571" width="5.7109375" style="1" customWidth="1"/>
    <col min="12572" max="12572" width="0" style="1" hidden="1" customWidth="1"/>
    <col min="12573" max="12573" width="17.28515625" style="1" customWidth="1"/>
    <col min="12574" max="12574" width="12.7109375" style="1" customWidth="1"/>
    <col min="12575" max="12575" width="0" style="1" hidden="1" customWidth="1"/>
    <col min="12576" max="12576" width="5.28515625" style="1" customWidth="1"/>
    <col min="12577" max="12577" width="0" style="1" hidden="1" customWidth="1"/>
    <col min="12578" max="12578" width="17" style="1" customWidth="1"/>
    <col min="12579" max="12579" width="6.28515625" style="1" customWidth="1"/>
    <col min="12580" max="12580" width="0" style="1" hidden="1" customWidth="1"/>
    <col min="12581" max="12581" width="14.28515625" style="1" customWidth="1"/>
    <col min="12582" max="12582" width="7.5703125" style="1" customWidth="1"/>
    <col min="12583" max="12583" width="0" style="1" hidden="1" customWidth="1"/>
    <col min="12584" max="12585" width="14.28515625" style="1" customWidth="1"/>
    <col min="12586" max="12586" width="20.85546875" style="1" customWidth="1"/>
    <col min="12587" max="12587" width="14.42578125" style="1" customWidth="1"/>
    <col min="12588" max="12588" width="15" style="1" customWidth="1"/>
    <col min="12589" max="12589" width="2.7109375" style="1" customWidth="1"/>
    <col min="12590" max="12590" width="11.7109375" style="1" customWidth="1"/>
    <col min="12591" max="12591" width="11.5703125" style="1" customWidth="1"/>
    <col min="12592" max="12592" width="2.28515625" style="1" customWidth="1"/>
    <col min="12593" max="12593" width="41" style="1" customWidth="1"/>
    <col min="12594" max="12594" width="14.28515625" style="1" customWidth="1"/>
    <col min="12595" max="12596" width="11.5703125" style="1" customWidth="1"/>
    <col min="12597" max="12597" width="21.85546875" style="1" customWidth="1"/>
    <col min="12598" max="12789" width="11.42578125" style="1"/>
    <col min="12790" max="12790" width="21.85546875" style="1" customWidth="1"/>
    <col min="12791" max="12791" width="13.85546875" style="1" customWidth="1"/>
    <col min="12792" max="12792" width="38.7109375" style="1" customWidth="1"/>
    <col min="12793" max="12793" width="3" style="1" bestFit="1" customWidth="1"/>
    <col min="12794" max="12794" width="32.28515625" style="1" customWidth="1"/>
    <col min="12795" max="12795" width="46.28515625" style="1" customWidth="1"/>
    <col min="12796" max="12796" width="19" style="1" customWidth="1"/>
    <col min="12797" max="12797" width="0" style="1" hidden="1" customWidth="1"/>
    <col min="12798" max="12798" width="17.7109375" style="1" customWidth="1"/>
    <col min="12799" max="12799" width="0" style="1" hidden="1" customWidth="1"/>
    <col min="12800" max="12800" width="22.28515625" style="1" customWidth="1"/>
    <col min="12801" max="12801" width="5.28515625" style="1" customWidth="1"/>
    <col min="12802" max="12802" width="36.28515625" style="1" customWidth="1"/>
    <col min="12803" max="12803" width="5.7109375" style="1" customWidth="1"/>
    <col min="12804" max="12804" width="0" style="1" hidden="1" customWidth="1"/>
    <col min="12805" max="12805" width="20.7109375" style="1" customWidth="1"/>
    <col min="12806" max="12806" width="4.85546875" style="1" customWidth="1"/>
    <col min="12807" max="12807" width="0" style="1" hidden="1" customWidth="1"/>
    <col min="12808" max="12808" width="24.7109375" style="1" customWidth="1"/>
    <col min="12809" max="12809" width="12.28515625" style="1" customWidth="1"/>
    <col min="12810" max="12810" width="0" style="1" hidden="1" customWidth="1"/>
    <col min="12811" max="12811" width="3.42578125" style="1" customWidth="1"/>
    <col min="12812" max="12812" width="0" style="1" hidden="1" customWidth="1"/>
    <col min="12813" max="12813" width="17.7109375" style="1" customWidth="1"/>
    <col min="12814" max="12814" width="3.42578125" style="1" customWidth="1"/>
    <col min="12815" max="12815" width="0" style="1" hidden="1" customWidth="1"/>
    <col min="12816" max="12816" width="23.7109375" style="1" customWidth="1"/>
    <col min="12817" max="12817" width="10" style="1" customWidth="1"/>
    <col min="12818" max="12818" width="0" style="1" hidden="1" customWidth="1"/>
    <col min="12819" max="12820" width="14.7109375" style="1" customWidth="1"/>
    <col min="12821" max="12821" width="12.85546875" style="1" customWidth="1"/>
    <col min="12822" max="12822" width="3.28515625" style="1" customWidth="1"/>
    <col min="12823" max="12823" width="30.28515625" style="1" customWidth="1"/>
    <col min="12824" max="12824" width="5" style="1" customWidth="1"/>
    <col min="12825" max="12825" width="0" style="1" hidden="1" customWidth="1"/>
    <col min="12826" max="12826" width="14.28515625" style="1" customWidth="1"/>
    <col min="12827" max="12827" width="5.7109375" style="1" customWidth="1"/>
    <col min="12828" max="12828" width="0" style="1" hidden="1" customWidth="1"/>
    <col min="12829" max="12829" width="17.28515625" style="1" customWidth="1"/>
    <col min="12830" max="12830" width="12.7109375" style="1" customWidth="1"/>
    <col min="12831" max="12831" width="0" style="1" hidden="1" customWidth="1"/>
    <col min="12832" max="12832" width="5.28515625" style="1" customWidth="1"/>
    <col min="12833" max="12833" width="0" style="1" hidden="1" customWidth="1"/>
    <col min="12834" max="12834" width="17" style="1" customWidth="1"/>
    <col min="12835" max="12835" width="6.28515625" style="1" customWidth="1"/>
    <col min="12836" max="12836" width="0" style="1" hidden="1" customWidth="1"/>
    <col min="12837" max="12837" width="14.28515625" style="1" customWidth="1"/>
    <col min="12838" max="12838" width="7.5703125" style="1" customWidth="1"/>
    <col min="12839" max="12839" width="0" style="1" hidden="1" customWidth="1"/>
    <col min="12840" max="12841" width="14.28515625" style="1" customWidth="1"/>
    <col min="12842" max="12842" width="20.85546875" style="1" customWidth="1"/>
    <col min="12843" max="12843" width="14.42578125" style="1" customWidth="1"/>
    <col min="12844" max="12844" width="15" style="1" customWidth="1"/>
    <col min="12845" max="12845" width="2.7109375" style="1" customWidth="1"/>
    <col min="12846" max="12846" width="11.7109375" style="1" customWidth="1"/>
    <col min="12847" max="12847" width="11.5703125" style="1" customWidth="1"/>
    <col min="12848" max="12848" width="2.28515625" style="1" customWidth="1"/>
    <col min="12849" max="12849" width="41" style="1" customWidth="1"/>
    <col min="12850" max="12850" width="14.28515625" style="1" customWidth="1"/>
    <col min="12851" max="12852" width="11.5703125" style="1" customWidth="1"/>
    <col min="12853" max="12853" width="21.85546875" style="1" customWidth="1"/>
    <col min="12854" max="13045" width="11.42578125" style="1"/>
    <col min="13046" max="13046" width="21.85546875" style="1" customWidth="1"/>
    <col min="13047" max="13047" width="13.85546875" style="1" customWidth="1"/>
    <col min="13048" max="13048" width="38.7109375" style="1" customWidth="1"/>
    <col min="13049" max="13049" width="3" style="1" bestFit="1" customWidth="1"/>
    <col min="13050" max="13050" width="32.28515625" style="1" customWidth="1"/>
    <col min="13051" max="13051" width="46.28515625" style="1" customWidth="1"/>
    <col min="13052" max="13052" width="19" style="1" customWidth="1"/>
    <col min="13053" max="13053" width="0" style="1" hidden="1" customWidth="1"/>
    <col min="13054" max="13054" width="17.7109375" style="1" customWidth="1"/>
    <col min="13055" max="13055" width="0" style="1" hidden="1" customWidth="1"/>
    <col min="13056" max="13056" width="22.28515625" style="1" customWidth="1"/>
    <col min="13057" max="13057" width="5.28515625" style="1" customWidth="1"/>
    <col min="13058" max="13058" width="36.28515625" style="1" customWidth="1"/>
    <col min="13059" max="13059" width="5.7109375" style="1" customWidth="1"/>
    <col min="13060" max="13060" width="0" style="1" hidden="1" customWidth="1"/>
    <col min="13061" max="13061" width="20.7109375" style="1" customWidth="1"/>
    <col min="13062" max="13062" width="4.85546875" style="1" customWidth="1"/>
    <col min="13063" max="13063" width="0" style="1" hidden="1" customWidth="1"/>
    <col min="13064" max="13064" width="24.7109375" style="1" customWidth="1"/>
    <col min="13065" max="13065" width="12.28515625" style="1" customWidth="1"/>
    <col min="13066" max="13066" width="0" style="1" hidden="1" customWidth="1"/>
    <col min="13067" max="13067" width="3.42578125" style="1" customWidth="1"/>
    <col min="13068" max="13068" width="0" style="1" hidden="1" customWidth="1"/>
    <col min="13069" max="13069" width="17.7109375" style="1" customWidth="1"/>
    <col min="13070" max="13070" width="3.42578125" style="1" customWidth="1"/>
    <col min="13071" max="13071" width="0" style="1" hidden="1" customWidth="1"/>
    <col min="13072" max="13072" width="23.7109375" style="1" customWidth="1"/>
    <col min="13073" max="13073" width="10" style="1" customWidth="1"/>
    <col min="13074" max="13074" width="0" style="1" hidden="1" customWidth="1"/>
    <col min="13075" max="13076" width="14.7109375" style="1" customWidth="1"/>
    <col min="13077" max="13077" width="12.85546875" style="1" customWidth="1"/>
    <col min="13078" max="13078" width="3.28515625" style="1" customWidth="1"/>
    <col min="13079" max="13079" width="30.28515625" style="1" customWidth="1"/>
    <col min="13080" max="13080" width="5" style="1" customWidth="1"/>
    <col min="13081" max="13081" width="0" style="1" hidden="1" customWidth="1"/>
    <col min="13082" max="13082" width="14.28515625" style="1" customWidth="1"/>
    <col min="13083" max="13083" width="5.7109375" style="1" customWidth="1"/>
    <col min="13084" max="13084" width="0" style="1" hidden="1" customWidth="1"/>
    <col min="13085" max="13085" width="17.28515625" style="1" customWidth="1"/>
    <col min="13086" max="13086" width="12.7109375" style="1" customWidth="1"/>
    <col min="13087" max="13087" width="0" style="1" hidden="1" customWidth="1"/>
    <col min="13088" max="13088" width="5.28515625" style="1" customWidth="1"/>
    <col min="13089" max="13089" width="0" style="1" hidden="1" customWidth="1"/>
    <col min="13090" max="13090" width="17" style="1" customWidth="1"/>
    <col min="13091" max="13091" width="6.28515625" style="1" customWidth="1"/>
    <col min="13092" max="13092" width="0" style="1" hidden="1" customWidth="1"/>
    <col min="13093" max="13093" width="14.28515625" style="1" customWidth="1"/>
    <col min="13094" max="13094" width="7.5703125" style="1" customWidth="1"/>
    <col min="13095" max="13095" width="0" style="1" hidden="1" customWidth="1"/>
    <col min="13096" max="13097" width="14.28515625" style="1" customWidth="1"/>
    <col min="13098" max="13098" width="20.85546875" style="1" customWidth="1"/>
    <col min="13099" max="13099" width="14.42578125" style="1" customWidth="1"/>
    <col min="13100" max="13100" width="15" style="1" customWidth="1"/>
    <col min="13101" max="13101" width="2.7109375" style="1" customWidth="1"/>
    <col min="13102" max="13102" width="11.7109375" style="1" customWidth="1"/>
    <col min="13103" max="13103" width="11.5703125" style="1" customWidth="1"/>
    <col min="13104" max="13104" width="2.28515625" style="1" customWidth="1"/>
    <col min="13105" max="13105" width="41" style="1" customWidth="1"/>
    <col min="13106" max="13106" width="14.28515625" style="1" customWidth="1"/>
    <col min="13107" max="13108" width="11.5703125" style="1" customWidth="1"/>
    <col min="13109" max="13109" width="21.85546875" style="1" customWidth="1"/>
    <col min="13110" max="13301" width="11.42578125" style="1"/>
    <col min="13302" max="13302" width="21.85546875" style="1" customWidth="1"/>
    <col min="13303" max="13303" width="13.85546875" style="1" customWidth="1"/>
    <col min="13304" max="13304" width="38.7109375" style="1" customWidth="1"/>
    <col min="13305" max="13305" width="3" style="1" bestFit="1" customWidth="1"/>
    <col min="13306" max="13306" width="32.28515625" style="1" customWidth="1"/>
    <col min="13307" max="13307" width="46.28515625" style="1" customWidth="1"/>
    <col min="13308" max="13308" width="19" style="1" customWidth="1"/>
    <col min="13309" max="13309" width="0" style="1" hidden="1" customWidth="1"/>
    <col min="13310" max="13310" width="17.7109375" style="1" customWidth="1"/>
    <col min="13311" max="13311" width="0" style="1" hidden="1" customWidth="1"/>
    <col min="13312" max="13312" width="22.28515625" style="1" customWidth="1"/>
    <col min="13313" max="13313" width="5.28515625" style="1" customWidth="1"/>
    <col min="13314" max="13314" width="36.28515625" style="1" customWidth="1"/>
    <col min="13315" max="13315" width="5.7109375" style="1" customWidth="1"/>
    <col min="13316" max="13316" width="0" style="1" hidden="1" customWidth="1"/>
    <col min="13317" max="13317" width="20.7109375" style="1" customWidth="1"/>
    <col min="13318" max="13318" width="4.85546875" style="1" customWidth="1"/>
    <col min="13319" max="13319" width="0" style="1" hidden="1" customWidth="1"/>
    <col min="13320" max="13320" width="24.7109375" style="1" customWidth="1"/>
    <col min="13321" max="13321" width="12.28515625" style="1" customWidth="1"/>
    <col min="13322" max="13322" width="0" style="1" hidden="1" customWidth="1"/>
    <col min="13323" max="13323" width="3.42578125" style="1" customWidth="1"/>
    <col min="13324" max="13324" width="0" style="1" hidden="1" customWidth="1"/>
    <col min="13325" max="13325" width="17.7109375" style="1" customWidth="1"/>
    <col min="13326" max="13326" width="3.42578125" style="1" customWidth="1"/>
    <col min="13327" max="13327" width="0" style="1" hidden="1" customWidth="1"/>
    <col min="13328" max="13328" width="23.7109375" style="1" customWidth="1"/>
    <col min="13329" max="13329" width="10" style="1" customWidth="1"/>
    <col min="13330" max="13330" width="0" style="1" hidden="1" customWidth="1"/>
    <col min="13331" max="13332" width="14.7109375" style="1" customWidth="1"/>
    <col min="13333" max="13333" width="12.85546875" style="1" customWidth="1"/>
    <col min="13334" max="13334" width="3.28515625" style="1" customWidth="1"/>
    <col min="13335" max="13335" width="30.28515625" style="1" customWidth="1"/>
    <col min="13336" max="13336" width="5" style="1" customWidth="1"/>
    <col min="13337" max="13337" width="0" style="1" hidden="1" customWidth="1"/>
    <col min="13338" max="13338" width="14.28515625" style="1" customWidth="1"/>
    <col min="13339" max="13339" width="5.7109375" style="1" customWidth="1"/>
    <col min="13340" max="13340" width="0" style="1" hidden="1" customWidth="1"/>
    <col min="13341" max="13341" width="17.28515625" style="1" customWidth="1"/>
    <col min="13342" max="13342" width="12.7109375" style="1" customWidth="1"/>
    <col min="13343" max="13343" width="0" style="1" hidden="1" customWidth="1"/>
    <col min="13344" max="13344" width="5.28515625" style="1" customWidth="1"/>
    <col min="13345" max="13345" width="0" style="1" hidden="1" customWidth="1"/>
    <col min="13346" max="13346" width="17" style="1" customWidth="1"/>
    <col min="13347" max="13347" width="6.28515625" style="1" customWidth="1"/>
    <col min="13348" max="13348" width="0" style="1" hidden="1" customWidth="1"/>
    <col min="13349" max="13349" width="14.28515625" style="1" customWidth="1"/>
    <col min="13350" max="13350" width="7.5703125" style="1" customWidth="1"/>
    <col min="13351" max="13351" width="0" style="1" hidden="1" customWidth="1"/>
    <col min="13352" max="13353" width="14.28515625" style="1" customWidth="1"/>
    <col min="13354" max="13354" width="20.85546875" style="1" customWidth="1"/>
    <col min="13355" max="13355" width="14.42578125" style="1" customWidth="1"/>
    <col min="13356" max="13356" width="15" style="1" customWidth="1"/>
    <col min="13357" max="13357" width="2.7109375" style="1" customWidth="1"/>
    <col min="13358" max="13358" width="11.7109375" style="1" customWidth="1"/>
    <col min="13359" max="13359" width="11.5703125" style="1" customWidth="1"/>
    <col min="13360" max="13360" width="2.28515625" style="1" customWidth="1"/>
    <col min="13361" max="13361" width="41" style="1" customWidth="1"/>
    <col min="13362" max="13362" width="14.28515625" style="1" customWidth="1"/>
    <col min="13363" max="13364" width="11.5703125" style="1" customWidth="1"/>
    <col min="13365" max="13365" width="21.85546875" style="1" customWidth="1"/>
    <col min="13366" max="13557" width="11.42578125" style="1"/>
    <col min="13558" max="13558" width="21.85546875" style="1" customWidth="1"/>
    <col min="13559" max="13559" width="13.85546875" style="1" customWidth="1"/>
    <col min="13560" max="13560" width="38.7109375" style="1" customWidth="1"/>
    <col min="13561" max="13561" width="3" style="1" bestFit="1" customWidth="1"/>
    <col min="13562" max="13562" width="32.28515625" style="1" customWidth="1"/>
    <col min="13563" max="13563" width="46.28515625" style="1" customWidth="1"/>
    <col min="13564" max="13564" width="19" style="1" customWidth="1"/>
    <col min="13565" max="13565" width="0" style="1" hidden="1" customWidth="1"/>
    <col min="13566" max="13566" width="17.7109375" style="1" customWidth="1"/>
    <col min="13567" max="13567" width="0" style="1" hidden="1" customWidth="1"/>
    <col min="13568" max="13568" width="22.28515625" style="1" customWidth="1"/>
    <col min="13569" max="13569" width="5.28515625" style="1" customWidth="1"/>
    <col min="13570" max="13570" width="36.28515625" style="1" customWidth="1"/>
    <col min="13571" max="13571" width="5.7109375" style="1" customWidth="1"/>
    <col min="13572" max="13572" width="0" style="1" hidden="1" customWidth="1"/>
    <col min="13573" max="13573" width="20.7109375" style="1" customWidth="1"/>
    <col min="13574" max="13574" width="4.85546875" style="1" customWidth="1"/>
    <col min="13575" max="13575" width="0" style="1" hidden="1" customWidth="1"/>
    <col min="13576" max="13576" width="24.7109375" style="1" customWidth="1"/>
    <col min="13577" max="13577" width="12.28515625" style="1" customWidth="1"/>
    <col min="13578" max="13578" width="0" style="1" hidden="1" customWidth="1"/>
    <col min="13579" max="13579" width="3.42578125" style="1" customWidth="1"/>
    <col min="13580" max="13580" width="0" style="1" hidden="1" customWidth="1"/>
    <col min="13581" max="13581" width="17.7109375" style="1" customWidth="1"/>
    <col min="13582" max="13582" width="3.42578125" style="1" customWidth="1"/>
    <col min="13583" max="13583" width="0" style="1" hidden="1" customWidth="1"/>
    <col min="13584" max="13584" width="23.7109375" style="1" customWidth="1"/>
    <col min="13585" max="13585" width="10" style="1" customWidth="1"/>
    <col min="13586" max="13586" width="0" style="1" hidden="1" customWidth="1"/>
    <col min="13587" max="13588" width="14.7109375" style="1" customWidth="1"/>
    <col min="13589" max="13589" width="12.85546875" style="1" customWidth="1"/>
    <col min="13590" max="13590" width="3.28515625" style="1" customWidth="1"/>
    <col min="13591" max="13591" width="30.28515625" style="1" customWidth="1"/>
    <col min="13592" max="13592" width="5" style="1" customWidth="1"/>
    <col min="13593" max="13593" width="0" style="1" hidden="1" customWidth="1"/>
    <col min="13594" max="13594" width="14.28515625" style="1" customWidth="1"/>
    <col min="13595" max="13595" width="5.7109375" style="1" customWidth="1"/>
    <col min="13596" max="13596" width="0" style="1" hidden="1" customWidth="1"/>
    <col min="13597" max="13597" width="17.28515625" style="1" customWidth="1"/>
    <col min="13598" max="13598" width="12.7109375" style="1" customWidth="1"/>
    <col min="13599" max="13599" width="0" style="1" hidden="1" customWidth="1"/>
    <col min="13600" max="13600" width="5.28515625" style="1" customWidth="1"/>
    <col min="13601" max="13601" width="0" style="1" hidden="1" customWidth="1"/>
    <col min="13602" max="13602" width="17" style="1" customWidth="1"/>
    <col min="13603" max="13603" width="6.28515625" style="1" customWidth="1"/>
    <col min="13604" max="13604" width="0" style="1" hidden="1" customWidth="1"/>
    <col min="13605" max="13605" width="14.28515625" style="1" customWidth="1"/>
    <col min="13606" max="13606" width="7.5703125" style="1" customWidth="1"/>
    <col min="13607" max="13607" width="0" style="1" hidden="1" customWidth="1"/>
    <col min="13608" max="13609" width="14.28515625" style="1" customWidth="1"/>
    <col min="13610" max="13610" width="20.85546875" style="1" customWidth="1"/>
    <col min="13611" max="13611" width="14.42578125" style="1" customWidth="1"/>
    <col min="13612" max="13612" width="15" style="1" customWidth="1"/>
    <col min="13613" max="13613" width="2.7109375" style="1" customWidth="1"/>
    <col min="13614" max="13614" width="11.7109375" style="1" customWidth="1"/>
    <col min="13615" max="13615" width="11.5703125" style="1" customWidth="1"/>
    <col min="13616" max="13616" width="2.28515625" style="1" customWidth="1"/>
    <col min="13617" max="13617" width="41" style="1" customWidth="1"/>
    <col min="13618" max="13618" width="14.28515625" style="1" customWidth="1"/>
    <col min="13619" max="13620" width="11.5703125" style="1" customWidth="1"/>
    <col min="13621" max="13621" width="21.85546875" style="1" customWidth="1"/>
    <col min="13622" max="13813" width="11.42578125" style="1"/>
    <col min="13814" max="13814" width="21.85546875" style="1" customWidth="1"/>
    <col min="13815" max="13815" width="13.85546875" style="1" customWidth="1"/>
    <col min="13816" max="13816" width="38.7109375" style="1" customWidth="1"/>
    <col min="13817" max="13817" width="3" style="1" bestFit="1" customWidth="1"/>
    <col min="13818" max="13818" width="32.28515625" style="1" customWidth="1"/>
    <col min="13819" max="13819" width="46.28515625" style="1" customWidth="1"/>
    <col min="13820" max="13820" width="19" style="1" customWidth="1"/>
    <col min="13821" max="13821" width="0" style="1" hidden="1" customWidth="1"/>
    <col min="13822" max="13822" width="17.7109375" style="1" customWidth="1"/>
    <col min="13823" max="13823" width="0" style="1" hidden="1" customWidth="1"/>
    <col min="13824" max="13824" width="22.28515625" style="1" customWidth="1"/>
    <col min="13825" max="13825" width="5.28515625" style="1" customWidth="1"/>
    <col min="13826" max="13826" width="36.28515625" style="1" customWidth="1"/>
    <col min="13827" max="13827" width="5.7109375" style="1" customWidth="1"/>
    <col min="13828" max="13828" width="0" style="1" hidden="1" customWidth="1"/>
    <col min="13829" max="13829" width="20.7109375" style="1" customWidth="1"/>
    <col min="13830" max="13830" width="4.85546875" style="1" customWidth="1"/>
    <col min="13831" max="13831" width="0" style="1" hidden="1" customWidth="1"/>
    <col min="13832" max="13832" width="24.7109375" style="1" customWidth="1"/>
    <col min="13833" max="13833" width="12.28515625" style="1" customWidth="1"/>
    <col min="13834" max="13834" width="0" style="1" hidden="1" customWidth="1"/>
    <col min="13835" max="13835" width="3.42578125" style="1" customWidth="1"/>
    <col min="13836" max="13836" width="0" style="1" hidden="1" customWidth="1"/>
    <col min="13837" max="13837" width="17.7109375" style="1" customWidth="1"/>
    <col min="13838" max="13838" width="3.42578125" style="1" customWidth="1"/>
    <col min="13839" max="13839" width="0" style="1" hidden="1" customWidth="1"/>
    <col min="13840" max="13840" width="23.7109375" style="1" customWidth="1"/>
    <col min="13841" max="13841" width="10" style="1" customWidth="1"/>
    <col min="13842" max="13842" width="0" style="1" hidden="1" customWidth="1"/>
    <col min="13843" max="13844" width="14.7109375" style="1" customWidth="1"/>
    <col min="13845" max="13845" width="12.85546875" style="1" customWidth="1"/>
    <col min="13846" max="13846" width="3.28515625" style="1" customWidth="1"/>
    <col min="13847" max="13847" width="30.28515625" style="1" customWidth="1"/>
    <col min="13848" max="13848" width="5" style="1" customWidth="1"/>
    <col min="13849" max="13849" width="0" style="1" hidden="1" customWidth="1"/>
    <col min="13850" max="13850" width="14.28515625" style="1" customWidth="1"/>
    <col min="13851" max="13851" width="5.7109375" style="1" customWidth="1"/>
    <col min="13852" max="13852" width="0" style="1" hidden="1" customWidth="1"/>
    <col min="13853" max="13853" width="17.28515625" style="1" customWidth="1"/>
    <col min="13854" max="13854" width="12.7109375" style="1" customWidth="1"/>
    <col min="13855" max="13855" width="0" style="1" hidden="1" customWidth="1"/>
    <col min="13856" max="13856" width="5.28515625" style="1" customWidth="1"/>
    <col min="13857" max="13857" width="0" style="1" hidden="1" customWidth="1"/>
    <col min="13858" max="13858" width="17" style="1" customWidth="1"/>
    <col min="13859" max="13859" width="6.28515625" style="1" customWidth="1"/>
    <col min="13860" max="13860" width="0" style="1" hidden="1" customWidth="1"/>
    <col min="13861" max="13861" width="14.28515625" style="1" customWidth="1"/>
    <col min="13862" max="13862" width="7.5703125" style="1" customWidth="1"/>
    <col min="13863" max="13863" width="0" style="1" hidden="1" customWidth="1"/>
    <col min="13864" max="13865" width="14.28515625" style="1" customWidth="1"/>
    <col min="13866" max="13866" width="20.85546875" style="1" customWidth="1"/>
    <col min="13867" max="13867" width="14.42578125" style="1" customWidth="1"/>
    <col min="13868" max="13868" width="15" style="1" customWidth="1"/>
    <col min="13869" max="13869" width="2.7109375" style="1" customWidth="1"/>
    <col min="13870" max="13870" width="11.7109375" style="1" customWidth="1"/>
    <col min="13871" max="13871" width="11.5703125" style="1" customWidth="1"/>
    <col min="13872" max="13872" width="2.28515625" style="1" customWidth="1"/>
    <col min="13873" max="13873" width="41" style="1" customWidth="1"/>
    <col min="13874" max="13874" width="14.28515625" style="1" customWidth="1"/>
    <col min="13875" max="13876" width="11.5703125" style="1" customWidth="1"/>
    <col min="13877" max="13877" width="21.85546875" style="1" customWidth="1"/>
    <col min="13878" max="14069" width="11.42578125" style="1"/>
    <col min="14070" max="14070" width="21.85546875" style="1" customWidth="1"/>
    <col min="14071" max="14071" width="13.85546875" style="1" customWidth="1"/>
    <col min="14072" max="14072" width="38.7109375" style="1" customWidth="1"/>
    <col min="14073" max="14073" width="3" style="1" bestFit="1" customWidth="1"/>
    <col min="14074" max="14074" width="32.28515625" style="1" customWidth="1"/>
    <col min="14075" max="14075" width="46.28515625" style="1" customWidth="1"/>
    <col min="14076" max="14076" width="19" style="1" customWidth="1"/>
    <col min="14077" max="14077" width="0" style="1" hidden="1" customWidth="1"/>
    <col min="14078" max="14078" width="17.7109375" style="1" customWidth="1"/>
    <col min="14079" max="14079" width="0" style="1" hidden="1" customWidth="1"/>
    <col min="14080" max="14080" width="22.28515625" style="1" customWidth="1"/>
    <col min="14081" max="14081" width="5.28515625" style="1" customWidth="1"/>
    <col min="14082" max="14082" width="36.28515625" style="1" customWidth="1"/>
    <col min="14083" max="14083" width="5.7109375" style="1" customWidth="1"/>
    <col min="14084" max="14084" width="0" style="1" hidden="1" customWidth="1"/>
    <col min="14085" max="14085" width="20.7109375" style="1" customWidth="1"/>
    <col min="14086" max="14086" width="4.85546875" style="1" customWidth="1"/>
    <col min="14087" max="14087" width="0" style="1" hidden="1" customWidth="1"/>
    <col min="14088" max="14088" width="24.7109375" style="1" customWidth="1"/>
    <col min="14089" max="14089" width="12.28515625" style="1" customWidth="1"/>
    <col min="14090" max="14090" width="0" style="1" hidden="1" customWidth="1"/>
    <col min="14091" max="14091" width="3.42578125" style="1" customWidth="1"/>
    <col min="14092" max="14092" width="0" style="1" hidden="1" customWidth="1"/>
    <col min="14093" max="14093" width="17.7109375" style="1" customWidth="1"/>
    <col min="14094" max="14094" width="3.42578125" style="1" customWidth="1"/>
    <col min="14095" max="14095" width="0" style="1" hidden="1" customWidth="1"/>
    <col min="14096" max="14096" width="23.7109375" style="1" customWidth="1"/>
    <col min="14097" max="14097" width="10" style="1" customWidth="1"/>
    <col min="14098" max="14098" width="0" style="1" hidden="1" customWidth="1"/>
    <col min="14099" max="14100" width="14.7109375" style="1" customWidth="1"/>
    <col min="14101" max="14101" width="12.85546875" style="1" customWidth="1"/>
    <col min="14102" max="14102" width="3.28515625" style="1" customWidth="1"/>
    <col min="14103" max="14103" width="30.28515625" style="1" customWidth="1"/>
    <col min="14104" max="14104" width="5" style="1" customWidth="1"/>
    <col min="14105" max="14105" width="0" style="1" hidden="1" customWidth="1"/>
    <col min="14106" max="14106" width="14.28515625" style="1" customWidth="1"/>
    <col min="14107" max="14107" width="5.7109375" style="1" customWidth="1"/>
    <col min="14108" max="14108" width="0" style="1" hidden="1" customWidth="1"/>
    <col min="14109" max="14109" width="17.28515625" style="1" customWidth="1"/>
    <col min="14110" max="14110" width="12.7109375" style="1" customWidth="1"/>
    <col min="14111" max="14111" width="0" style="1" hidden="1" customWidth="1"/>
    <col min="14112" max="14112" width="5.28515625" style="1" customWidth="1"/>
    <col min="14113" max="14113" width="0" style="1" hidden="1" customWidth="1"/>
    <col min="14114" max="14114" width="17" style="1" customWidth="1"/>
    <col min="14115" max="14115" width="6.28515625" style="1" customWidth="1"/>
    <col min="14116" max="14116" width="0" style="1" hidden="1" customWidth="1"/>
    <col min="14117" max="14117" width="14.28515625" style="1" customWidth="1"/>
    <col min="14118" max="14118" width="7.5703125" style="1" customWidth="1"/>
    <col min="14119" max="14119" width="0" style="1" hidden="1" customWidth="1"/>
    <col min="14120" max="14121" width="14.28515625" style="1" customWidth="1"/>
    <col min="14122" max="14122" width="20.85546875" style="1" customWidth="1"/>
    <col min="14123" max="14123" width="14.42578125" style="1" customWidth="1"/>
    <col min="14124" max="14124" width="15" style="1" customWidth="1"/>
    <col min="14125" max="14125" width="2.7109375" style="1" customWidth="1"/>
    <col min="14126" max="14126" width="11.7109375" style="1" customWidth="1"/>
    <col min="14127" max="14127" width="11.5703125" style="1" customWidth="1"/>
    <col min="14128" max="14128" width="2.28515625" style="1" customWidth="1"/>
    <col min="14129" max="14129" width="41" style="1" customWidth="1"/>
    <col min="14130" max="14130" width="14.28515625" style="1" customWidth="1"/>
    <col min="14131" max="14132" width="11.5703125" style="1" customWidth="1"/>
    <col min="14133" max="14133" width="21.85546875" style="1" customWidth="1"/>
    <col min="14134" max="14325" width="11.42578125" style="1"/>
    <col min="14326" max="14326" width="21.85546875" style="1" customWidth="1"/>
    <col min="14327" max="14327" width="13.85546875" style="1" customWidth="1"/>
    <col min="14328" max="14328" width="38.7109375" style="1" customWidth="1"/>
    <col min="14329" max="14329" width="3" style="1" bestFit="1" customWidth="1"/>
    <col min="14330" max="14330" width="32.28515625" style="1" customWidth="1"/>
    <col min="14331" max="14331" width="46.28515625" style="1" customWidth="1"/>
    <col min="14332" max="14332" width="19" style="1" customWidth="1"/>
    <col min="14333" max="14333" width="0" style="1" hidden="1" customWidth="1"/>
    <col min="14334" max="14334" width="17.7109375" style="1" customWidth="1"/>
    <col min="14335" max="14335" width="0" style="1" hidden="1" customWidth="1"/>
    <col min="14336" max="14336" width="22.28515625" style="1" customWidth="1"/>
    <col min="14337" max="14337" width="5.28515625" style="1" customWidth="1"/>
    <col min="14338" max="14338" width="36.28515625" style="1" customWidth="1"/>
    <col min="14339" max="14339" width="5.7109375" style="1" customWidth="1"/>
    <col min="14340" max="14340" width="0" style="1" hidden="1" customWidth="1"/>
    <col min="14341" max="14341" width="20.7109375" style="1" customWidth="1"/>
    <col min="14342" max="14342" width="4.85546875" style="1" customWidth="1"/>
    <col min="14343" max="14343" width="0" style="1" hidden="1" customWidth="1"/>
    <col min="14344" max="14344" width="24.7109375" style="1" customWidth="1"/>
    <col min="14345" max="14345" width="12.28515625" style="1" customWidth="1"/>
    <col min="14346" max="14346" width="0" style="1" hidden="1" customWidth="1"/>
    <col min="14347" max="14347" width="3.42578125" style="1" customWidth="1"/>
    <col min="14348" max="14348" width="0" style="1" hidden="1" customWidth="1"/>
    <col min="14349" max="14349" width="17.7109375" style="1" customWidth="1"/>
    <col min="14350" max="14350" width="3.42578125" style="1" customWidth="1"/>
    <col min="14351" max="14351" width="0" style="1" hidden="1" customWidth="1"/>
    <col min="14352" max="14352" width="23.7109375" style="1" customWidth="1"/>
    <col min="14353" max="14353" width="10" style="1" customWidth="1"/>
    <col min="14354" max="14354" width="0" style="1" hidden="1" customWidth="1"/>
    <col min="14355" max="14356" width="14.7109375" style="1" customWidth="1"/>
    <col min="14357" max="14357" width="12.85546875" style="1" customWidth="1"/>
    <col min="14358" max="14358" width="3.28515625" style="1" customWidth="1"/>
    <col min="14359" max="14359" width="30.28515625" style="1" customWidth="1"/>
    <col min="14360" max="14360" width="5" style="1" customWidth="1"/>
    <col min="14361" max="14361" width="0" style="1" hidden="1" customWidth="1"/>
    <col min="14362" max="14362" width="14.28515625" style="1" customWidth="1"/>
    <col min="14363" max="14363" width="5.7109375" style="1" customWidth="1"/>
    <col min="14364" max="14364" width="0" style="1" hidden="1" customWidth="1"/>
    <col min="14365" max="14365" width="17.28515625" style="1" customWidth="1"/>
    <col min="14366" max="14366" width="12.7109375" style="1" customWidth="1"/>
    <col min="14367" max="14367" width="0" style="1" hidden="1" customWidth="1"/>
    <col min="14368" max="14368" width="5.28515625" style="1" customWidth="1"/>
    <col min="14369" max="14369" width="0" style="1" hidden="1" customWidth="1"/>
    <col min="14370" max="14370" width="17" style="1" customWidth="1"/>
    <col min="14371" max="14371" width="6.28515625" style="1" customWidth="1"/>
    <col min="14372" max="14372" width="0" style="1" hidden="1" customWidth="1"/>
    <col min="14373" max="14373" width="14.28515625" style="1" customWidth="1"/>
    <col min="14374" max="14374" width="7.5703125" style="1" customWidth="1"/>
    <col min="14375" max="14375" width="0" style="1" hidden="1" customWidth="1"/>
    <col min="14376" max="14377" width="14.28515625" style="1" customWidth="1"/>
    <col min="14378" max="14378" width="20.85546875" style="1" customWidth="1"/>
    <col min="14379" max="14379" width="14.42578125" style="1" customWidth="1"/>
    <col min="14380" max="14380" width="15" style="1" customWidth="1"/>
    <col min="14381" max="14381" width="2.7109375" style="1" customWidth="1"/>
    <col min="14382" max="14382" width="11.7109375" style="1" customWidth="1"/>
    <col min="14383" max="14383" width="11.5703125" style="1" customWidth="1"/>
    <col min="14384" max="14384" width="2.28515625" style="1" customWidth="1"/>
    <col min="14385" max="14385" width="41" style="1" customWidth="1"/>
    <col min="14386" max="14386" width="14.28515625" style="1" customWidth="1"/>
    <col min="14387" max="14388" width="11.5703125" style="1" customWidth="1"/>
    <col min="14389" max="14389" width="21.85546875" style="1" customWidth="1"/>
    <col min="14390" max="14581" width="11.42578125" style="1"/>
    <col min="14582" max="14582" width="21.85546875" style="1" customWidth="1"/>
    <col min="14583" max="14583" width="13.85546875" style="1" customWidth="1"/>
    <col min="14584" max="14584" width="38.7109375" style="1" customWidth="1"/>
    <col min="14585" max="14585" width="3" style="1" bestFit="1" customWidth="1"/>
    <col min="14586" max="14586" width="32.28515625" style="1" customWidth="1"/>
    <col min="14587" max="14587" width="46.28515625" style="1" customWidth="1"/>
    <col min="14588" max="14588" width="19" style="1" customWidth="1"/>
    <col min="14589" max="14589" width="0" style="1" hidden="1" customWidth="1"/>
    <col min="14590" max="14590" width="17.7109375" style="1" customWidth="1"/>
    <col min="14591" max="14591" width="0" style="1" hidden="1" customWidth="1"/>
    <col min="14592" max="14592" width="22.28515625" style="1" customWidth="1"/>
    <col min="14593" max="14593" width="5.28515625" style="1" customWidth="1"/>
    <col min="14594" max="14594" width="36.28515625" style="1" customWidth="1"/>
    <col min="14595" max="14595" width="5.7109375" style="1" customWidth="1"/>
    <col min="14596" max="14596" width="0" style="1" hidden="1" customWidth="1"/>
    <col min="14597" max="14597" width="20.7109375" style="1" customWidth="1"/>
    <col min="14598" max="14598" width="4.85546875" style="1" customWidth="1"/>
    <col min="14599" max="14599" width="0" style="1" hidden="1" customWidth="1"/>
    <col min="14600" max="14600" width="24.7109375" style="1" customWidth="1"/>
    <col min="14601" max="14601" width="12.28515625" style="1" customWidth="1"/>
    <col min="14602" max="14602" width="0" style="1" hidden="1" customWidth="1"/>
    <col min="14603" max="14603" width="3.42578125" style="1" customWidth="1"/>
    <col min="14604" max="14604" width="0" style="1" hidden="1" customWidth="1"/>
    <col min="14605" max="14605" width="17.7109375" style="1" customWidth="1"/>
    <col min="14606" max="14606" width="3.42578125" style="1" customWidth="1"/>
    <col min="14607" max="14607" width="0" style="1" hidden="1" customWidth="1"/>
    <col min="14608" max="14608" width="23.7109375" style="1" customWidth="1"/>
    <col min="14609" max="14609" width="10" style="1" customWidth="1"/>
    <col min="14610" max="14610" width="0" style="1" hidden="1" customWidth="1"/>
    <col min="14611" max="14612" width="14.7109375" style="1" customWidth="1"/>
    <col min="14613" max="14613" width="12.85546875" style="1" customWidth="1"/>
    <col min="14614" max="14614" width="3.28515625" style="1" customWidth="1"/>
    <col min="14615" max="14615" width="30.28515625" style="1" customWidth="1"/>
    <col min="14616" max="14616" width="5" style="1" customWidth="1"/>
    <col min="14617" max="14617" width="0" style="1" hidden="1" customWidth="1"/>
    <col min="14618" max="14618" width="14.28515625" style="1" customWidth="1"/>
    <col min="14619" max="14619" width="5.7109375" style="1" customWidth="1"/>
    <col min="14620" max="14620" width="0" style="1" hidden="1" customWidth="1"/>
    <col min="14621" max="14621" width="17.28515625" style="1" customWidth="1"/>
    <col min="14622" max="14622" width="12.7109375" style="1" customWidth="1"/>
    <col min="14623" max="14623" width="0" style="1" hidden="1" customWidth="1"/>
    <col min="14624" max="14624" width="5.28515625" style="1" customWidth="1"/>
    <col min="14625" max="14625" width="0" style="1" hidden="1" customWidth="1"/>
    <col min="14626" max="14626" width="17" style="1" customWidth="1"/>
    <col min="14627" max="14627" width="6.28515625" style="1" customWidth="1"/>
    <col min="14628" max="14628" width="0" style="1" hidden="1" customWidth="1"/>
    <col min="14629" max="14629" width="14.28515625" style="1" customWidth="1"/>
    <col min="14630" max="14630" width="7.5703125" style="1" customWidth="1"/>
    <col min="14631" max="14631" width="0" style="1" hidden="1" customWidth="1"/>
    <col min="14632" max="14633" width="14.28515625" style="1" customWidth="1"/>
    <col min="14634" max="14634" width="20.85546875" style="1" customWidth="1"/>
    <col min="14635" max="14635" width="14.42578125" style="1" customWidth="1"/>
    <col min="14636" max="14636" width="15" style="1" customWidth="1"/>
    <col min="14637" max="14637" width="2.7109375" style="1" customWidth="1"/>
    <col min="14638" max="14638" width="11.7109375" style="1" customWidth="1"/>
    <col min="14639" max="14639" width="11.5703125" style="1" customWidth="1"/>
    <col min="14640" max="14640" width="2.28515625" style="1" customWidth="1"/>
    <col min="14641" max="14641" width="41" style="1" customWidth="1"/>
    <col min="14642" max="14642" width="14.28515625" style="1" customWidth="1"/>
    <col min="14643" max="14644" width="11.5703125" style="1" customWidth="1"/>
    <col min="14645" max="14645" width="21.85546875" style="1" customWidth="1"/>
    <col min="14646" max="14837" width="11.42578125" style="1"/>
    <col min="14838" max="14838" width="21.85546875" style="1" customWidth="1"/>
    <col min="14839" max="14839" width="13.85546875" style="1" customWidth="1"/>
    <col min="14840" max="14840" width="38.7109375" style="1" customWidth="1"/>
    <col min="14841" max="14841" width="3" style="1" bestFit="1" customWidth="1"/>
    <col min="14842" max="14842" width="32.28515625" style="1" customWidth="1"/>
    <col min="14843" max="14843" width="46.28515625" style="1" customWidth="1"/>
    <col min="14844" max="14844" width="19" style="1" customWidth="1"/>
    <col min="14845" max="14845" width="0" style="1" hidden="1" customWidth="1"/>
    <col min="14846" max="14846" width="17.7109375" style="1" customWidth="1"/>
    <col min="14847" max="14847" width="0" style="1" hidden="1" customWidth="1"/>
    <col min="14848" max="14848" width="22.28515625" style="1" customWidth="1"/>
    <col min="14849" max="14849" width="5.28515625" style="1" customWidth="1"/>
    <col min="14850" max="14850" width="36.28515625" style="1" customWidth="1"/>
    <col min="14851" max="14851" width="5.7109375" style="1" customWidth="1"/>
    <col min="14852" max="14852" width="0" style="1" hidden="1" customWidth="1"/>
    <col min="14853" max="14853" width="20.7109375" style="1" customWidth="1"/>
    <col min="14854" max="14854" width="4.85546875" style="1" customWidth="1"/>
    <col min="14855" max="14855" width="0" style="1" hidden="1" customWidth="1"/>
    <col min="14856" max="14856" width="24.7109375" style="1" customWidth="1"/>
    <col min="14857" max="14857" width="12.28515625" style="1" customWidth="1"/>
    <col min="14858" max="14858" width="0" style="1" hidden="1" customWidth="1"/>
    <col min="14859" max="14859" width="3.42578125" style="1" customWidth="1"/>
    <col min="14860" max="14860" width="0" style="1" hidden="1" customWidth="1"/>
    <col min="14861" max="14861" width="17.7109375" style="1" customWidth="1"/>
    <col min="14862" max="14862" width="3.42578125" style="1" customWidth="1"/>
    <col min="14863" max="14863" width="0" style="1" hidden="1" customWidth="1"/>
    <col min="14864" max="14864" width="23.7109375" style="1" customWidth="1"/>
    <col min="14865" max="14865" width="10" style="1" customWidth="1"/>
    <col min="14866" max="14866" width="0" style="1" hidden="1" customWidth="1"/>
    <col min="14867" max="14868" width="14.7109375" style="1" customWidth="1"/>
    <col min="14869" max="14869" width="12.85546875" style="1" customWidth="1"/>
    <col min="14870" max="14870" width="3.28515625" style="1" customWidth="1"/>
    <col min="14871" max="14871" width="30.28515625" style="1" customWidth="1"/>
    <col min="14872" max="14872" width="5" style="1" customWidth="1"/>
    <col min="14873" max="14873" width="0" style="1" hidden="1" customWidth="1"/>
    <col min="14874" max="14874" width="14.28515625" style="1" customWidth="1"/>
    <col min="14875" max="14875" width="5.7109375" style="1" customWidth="1"/>
    <col min="14876" max="14876" width="0" style="1" hidden="1" customWidth="1"/>
    <col min="14877" max="14877" width="17.28515625" style="1" customWidth="1"/>
    <col min="14878" max="14878" width="12.7109375" style="1" customWidth="1"/>
    <col min="14879" max="14879" width="0" style="1" hidden="1" customWidth="1"/>
    <col min="14880" max="14880" width="5.28515625" style="1" customWidth="1"/>
    <col min="14881" max="14881" width="0" style="1" hidden="1" customWidth="1"/>
    <col min="14882" max="14882" width="17" style="1" customWidth="1"/>
    <col min="14883" max="14883" width="6.28515625" style="1" customWidth="1"/>
    <col min="14884" max="14884" width="0" style="1" hidden="1" customWidth="1"/>
    <col min="14885" max="14885" width="14.28515625" style="1" customWidth="1"/>
    <col min="14886" max="14886" width="7.5703125" style="1" customWidth="1"/>
    <col min="14887" max="14887" width="0" style="1" hidden="1" customWidth="1"/>
    <col min="14888" max="14889" width="14.28515625" style="1" customWidth="1"/>
    <col min="14890" max="14890" width="20.85546875" style="1" customWidth="1"/>
    <col min="14891" max="14891" width="14.42578125" style="1" customWidth="1"/>
    <col min="14892" max="14892" width="15" style="1" customWidth="1"/>
    <col min="14893" max="14893" width="2.7109375" style="1" customWidth="1"/>
    <col min="14894" max="14894" width="11.7109375" style="1" customWidth="1"/>
    <col min="14895" max="14895" width="11.5703125" style="1" customWidth="1"/>
    <col min="14896" max="14896" width="2.28515625" style="1" customWidth="1"/>
    <col min="14897" max="14897" width="41" style="1" customWidth="1"/>
    <col min="14898" max="14898" width="14.28515625" style="1" customWidth="1"/>
    <col min="14899" max="14900" width="11.5703125" style="1" customWidth="1"/>
    <col min="14901" max="14901" width="21.85546875" style="1" customWidth="1"/>
    <col min="14902" max="15093" width="11.42578125" style="1"/>
    <col min="15094" max="15094" width="21.85546875" style="1" customWidth="1"/>
    <col min="15095" max="15095" width="13.85546875" style="1" customWidth="1"/>
    <col min="15096" max="15096" width="38.7109375" style="1" customWidth="1"/>
    <col min="15097" max="15097" width="3" style="1" bestFit="1" customWidth="1"/>
    <col min="15098" max="15098" width="32.28515625" style="1" customWidth="1"/>
    <col min="15099" max="15099" width="46.28515625" style="1" customWidth="1"/>
    <col min="15100" max="15100" width="19" style="1" customWidth="1"/>
    <col min="15101" max="15101" width="0" style="1" hidden="1" customWidth="1"/>
    <col min="15102" max="15102" width="17.7109375" style="1" customWidth="1"/>
    <col min="15103" max="15103" width="0" style="1" hidden="1" customWidth="1"/>
    <col min="15104" max="15104" width="22.28515625" style="1" customWidth="1"/>
    <col min="15105" max="15105" width="5.28515625" style="1" customWidth="1"/>
    <col min="15106" max="15106" width="36.28515625" style="1" customWidth="1"/>
    <col min="15107" max="15107" width="5.7109375" style="1" customWidth="1"/>
    <col min="15108" max="15108" width="0" style="1" hidden="1" customWidth="1"/>
    <col min="15109" max="15109" width="20.7109375" style="1" customWidth="1"/>
    <col min="15110" max="15110" width="4.85546875" style="1" customWidth="1"/>
    <col min="15111" max="15111" width="0" style="1" hidden="1" customWidth="1"/>
    <col min="15112" max="15112" width="24.7109375" style="1" customWidth="1"/>
    <col min="15113" max="15113" width="12.28515625" style="1" customWidth="1"/>
    <col min="15114" max="15114" width="0" style="1" hidden="1" customWidth="1"/>
    <col min="15115" max="15115" width="3.42578125" style="1" customWidth="1"/>
    <col min="15116" max="15116" width="0" style="1" hidden="1" customWidth="1"/>
    <col min="15117" max="15117" width="17.7109375" style="1" customWidth="1"/>
    <col min="15118" max="15118" width="3.42578125" style="1" customWidth="1"/>
    <col min="15119" max="15119" width="0" style="1" hidden="1" customWidth="1"/>
    <col min="15120" max="15120" width="23.7109375" style="1" customWidth="1"/>
    <col min="15121" max="15121" width="10" style="1" customWidth="1"/>
    <col min="15122" max="15122" width="0" style="1" hidden="1" customWidth="1"/>
    <col min="15123" max="15124" width="14.7109375" style="1" customWidth="1"/>
    <col min="15125" max="15125" width="12.85546875" style="1" customWidth="1"/>
    <col min="15126" max="15126" width="3.28515625" style="1" customWidth="1"/>
    <col min="15127" max="15127" width="30.28515625" style="1" customWidth="1"/>
    <col min="15128" max="15128" width="5" style="1" customWidth="1"/>
    <col min="15129" max="15129" width="0" style="1" hidden="1" customWidth="1"/>
    <col min="15130" max="15130" width="14.28515625" style="1" customWidth="1"/>
    <col min="15131" max="15131" width="5.7109375" style="1" customWidth="1"/>
    <col min="15132" max="15132" width="0" style="1" hidden="1" customWidth="1"/>
    <col min="15133" max="15133" width="17.28515625" style="1" customWidth="1"/>
    <col min="15134" max="15134" width="12.7109375" style="1" customWidth="1"/>
    <col min="15135" max="15135" width="0" style="1" hidden="1" customWidth="1"/>
    <col min="15136" max="15136" width="5.28515625" style="1" customWidth="1"/>
    <col min="15137" max="15137" width="0" style="1" hidden="1" customWidth="1"/>
    <col min="15138" max="15138" width="17" style="1" customWidth="1"/>
    <col min="15139" max="15139" width="6.28515625" style="1" customWidth="1"/>
    <col min="15140" max="15140" width="0" style="1" hidden="1" customWidth="1"/>
    <col min="15141" max="15141" width="14.28515625" style="1" customWidth="1"/>
    <col min="15142" max="15142" width="7.5703125" style="1" customWidth="1"/>
    <col min="15143" max="15143" width="0" style="1" hidden="1" customWidth="1"/>
    <col min="15144" max="15145" width="14.28515625" style="1" customWidth="1"/>
    <col min="15146" max="15146" width="20.85546875" style="1" customWidth="1"/>
    <col min="15147" max="15147" width="14.42578125" style="1" customWidth="1"/>
    <col min="15148" max="15148" width="15" style="1" customWidth="1"/>
    <col min="15149" max="15149" width="2.7109375" style="1" customWidth="1"/>
    <col min="15150" max="15150" width="11.7109375" style="1" customWidth="1"/>
    <col min="15151" max="15151" width="11.5703125" style="1" customWidth="1"/>
    <col min="15152" max="15152" width="2.28515625" style="1" customWidth="1"/>
    <col min="15153" max="15153" width="41" style="1" customWidth="1"/>
    <col min="15154" max="15154" width="14.28515625" style="1" customWidth="1"/>
    <col min="15155" max="15156" width="11.5703125" style="1" customWidth="1"/>
    <col min="15157" max="15157" width="21.85546875" style="1" customWidth="1"/>
    <col min="15158" max="15349" width="11.42578125" style="1"/>
    <col min="15350" max="15350" width="21.85546875" style="1" customWidth="1"/>
    <col min="15351" max="15351" width="13.85546875" style="1" customWidth="1"/>
    <col min="15352" max="15352" width="38.7109375" style="1" customWidth="1"/>
    <col min="15353" max="15353" width="3" style="1" bestFit="1" customWidth="1"/>
    <col min="15354" max="15354" width="32.28515625" style="1" customWidth="1"/>
    <col min="15355" max="15355" width="46.28515625" style="1" customWidth="1"/>
    <col min="15356" max="15356" width="19" style="1" customWidth="1"/>
    <col min="15357" max="15357" width="0" style="1" hidden="1" customWidth="1"/>
    <col min="15358" max="15358" width="17.7109375" style="1" customWidth="1"/>
    <col min="15359" max="15359" width="0" style="1" hidden="1" customWidth="1"/>
    <col min="15360" max="15360" width="22.28515625" style="1" customWidth="1"/>
    <col min="15361" max="15361" width="5.28515625" style="1" customWidth="1"/>
    <col min="15362" max="15362" width="36.28515625" style="1" customWidth="1"/>
    <col min="15363" max="15363" width="5.7109375" style="1" customWidth="1"/>
    <col min="15364" max="15364" width="0" style="1" hidden="1" customWidth="1"/>
    <col min="15365" max="15365" width="20.7109375" style="1" customWidth="1"/>
    <col min="15366" max="15366" width="4.85546875" style="1" customWidth="1"/>
    <col min="15367" max="15367" width="0" style="1" hidden="1" customWidth="1"/>
    <col min="15368" max="15368" width="24.7109375" style="1" customWidth="1"/>
    <col min="15369" max="15369" width="12.28515625" style="1" customWidth="1"/>
    <col min="15370" max="15370" width="0" style="1" hidden="1" customWidth="1"/>
    <col min="15371" max="15371" width="3.42578125" style="1" customWidth="1"/>
    <col min="15372" max="15372" width="0" style="1" hidden="1" customWidth="1"/>
    <col min="15373" max="15373" width="17.7109375" style="1" customWidth="1"/>
    <col min="15374" max="15374" width="3.42578125" style="1" customWidth="1"/>
    <col min="15375" max="15375" width="0" style="1" hidden="1" customWidth="1"/>
    <col min="15376" max="15376" width="23.7109375" style="1" customWidth="1"/>
    <col min="15377" max="15377" width="10" style="1" customWidth="1"/>
    <col min="15378" max="15378" width="0" style="1" hidden="1" customWidth="1"/>
    <col min="15379" max="15380" width="14.7109375" style="1" customWidth="1"/>
    <col min="15381" max="15381" width="12.85546875" style="1" customWidth="1"/>
    <col min="15382" max="15382" width="3.28515625" style="1" customWidth="1"/>
    <col min="15383" max="15383" width="30.28515625" style="1" customWidth="1"/>
    <col min="15384" max="15384" width="5" style="1" customWidth="1"/>
    <col min="15385" max="15385" width="0" style="1" hidden="1" customWidth="1"/>
    <col min="15386" max="15386" width="14.28515625" style="1" customWidth="1"/>
    <col min="15387" max="15387" width="5.7109375" style="1" customWidth="1"/>
    <col min="15388" max="15388" width="0" style="1" hidden="1" customWidth="1"/>
    <col min="15389" max="15389" width="17.28515625" style="1" customWidth="1"/>
    <col min="15390" max="15390" width="12.7109375" style="1" customWidth="1"/>
    <col min="15391" max="15391" width="0" style="1" hidden="1" customWidth="1"/>
    <col min="15392" max="15392" width="5.28515625" style="1" customWidth="1"/>
    <col min="15393" max="15393" width="0" style="1" hidden="1" customWidth="1"/>
    <col min="15394" max="15394" width="17" style="1" customWidth="1"/>
    <col min="15395" max="15395" width="6.28515625" style="1" customWidth="1"/>
    <col min="15396" max="15396" width="0" style="1" hidden="1" customWidth="1"/>
    <col min="15397" max="15397" width="14.28515625" style="1" customWidth="1"/>
    <col min="15398" max="15398" width="7.5703125" style="1" customWidth="1"/>
    <col min="15399" max="15399" width="0" style="1" hidden="1" customWidth="1"/>
    <col min="15400" max="15401" width="14.28515625" style="1" customWidth="1"/>
    <col min="15402" max="15402" width="20.85546875" style="1" customWidth="1"/>
    <col min="15403" max="15403" width="14.42578125" style="1" customWidth="1"/>
    <col min="15404" max="15404" width="15" style="1" customWidth="1"/>
    <col min="15405" max="15405" width="2.7109375" style="1" customWidth="1"/>
    <col min="15406" max="15406" width="11.7109375" style="1" customWidth="1"/>
    <col min="15407" max="15407" width="11.5703125" style="1" customWidth="1"/>
    <col min="15408" max="15408" width="2.28515625" style="1" customWidth="1"/>
    <col min="15409" max="15409" width="41" style="1" customWidth="1"/>
    <col min="15410" max="15410" width="14.28515625" style="1" customWidth="1"/>
    <col min="15411" max="15412" width="11.5703125" style="1" customWidth="1"/>
    <col min="15413" max="15413" width="21.85546875" style="1" customWidth="1"/>
    <col min="15414" max="15605" width="11.42578125" style="1"/>
    <col min="15606" max="15606" width="21.85546875" style="1" customWidth="1"/>
    <col min="15607" max="15607" width="13.85546875" style="1" customWidth="1"/>
    <col min="15608" max="15608" width="38.7109375" style="1" customWidth="1"/>
    <col min="15609" max="15609" width="3" style="1" bestFit="1" customWidth="1"/>
    <col min="15610" max="15610" width="32.28515625" style="1" customWidth="1"/>
    <col min="15611" max="15611" width="46.28515625" style="1" customWidth="1"/>
    <col min="15612" max="15612" width="19" style="1" customWidth="1"/>
    <col min="15613" max="15613" width="0" style="1" hidden="1" customWidth="1"/>
    <col min="15614" max="15614" width="17.7109375" style="1" customWidth="1"/>
    <col min="15615" max="15615" width="0" style="1" hidden="1" customWidth="1"/>
    <col min="15616" max="15616" width="22.28515625" style="1" customWidth="1"/>
    <col min="15617" max="15617" width="5.28515625" style="1" customWidth="1"/>
    <col min="15618" max="15618" width="36.28515625" style="1" customWidth="1"/>
    <col min="15619" max="15619" width="5.7109375" style="1" customWidth="1"/>
    <col min="15620" max="15620" width="0" style="1" hidden="1" customWidth="1"/>
    <col min="15621" max="15621" width="20.7109375" style="1" customWidth="1"/>
    <col min="15622" max="15622" width="4.85546875" style="1" customWidth="1"/>
    <col min="15623" max="15623" width="0" style="1" hidden="1" customWidth="1"/>
    <col min="15624" max="15624" width="24.7109375" style="1" customWidth="1"/>
    <col min="15625" max="15625" width="12.28515625" style="1" customWidth="1"/>
    <col min="15626" max="15626" width="0" style="1" hidden="1" customWidth="1"/>
    <col min="15627" max="15627" width="3.42578125" style="1" customWidth="1"/>
    <col min="15628" max="15628" width="0" style="1" hidden="1" customWidth="1"/>
    <col min="15629" max="15629" width="17.7109375" style="1" customWidth="1"/>
    <col min="15630" max="15630" width="3.42578125" style="1" customWidth="1"/>
    <col min="15631" max="15631" width="0" style="1" hidden="1" customWidth="1"/>
    <col min="15632" max="15632" width="23.7109375" style="1" customWidth="1"/>
    <col min="15633" max="15633" width="10" style="1" customWidth="1"/>
    <col min="15634" max="15634" width="0" style="1" hidden="1" customWidth="1"/>
    <col min="15635" max="15636" width="14.7109375" style="1" customWidth="1"/>
    <col min="15637" max="15637" width="12.85546875" style="1" customWidth="1"/>
    <col min="15638" max="15638" width="3.28515625" style="1" customWidth="1"/>
    <col min="15639" max="15639" width="30.28515625" style="1" customWidth="1"/>
    <col min="15640" max="15640" width="5" style="1" customWidth="1"/>
    <col min="15641" max="15641" width="0" style="1" hidden="1" customWidth="1"/>
    <col min="15642" max="15642" width="14.28515625" style="1" customWidth="1"/>
    <col min="15643" max="15643" width="5.7109375" style="1" customWidth="1"/>
    <col min="15644" max="15644" width="0" style="1" hidden="1" customWidth="1"/>
    <col min="15645" max="15645" width="17.28515625" style="1" customWidth="1"/>
    <col min="15646" max="15646" width="12.7109375" style="1" customWidth="1"/>
    <col min="15647" max="15647" width="0" style="1" hidden="1" customWidth="1"/>
    <col min="15648" max="15648" width="5.28515625" style="1" customWidth="1"/>
    <col min="15649" max="15649" width="0" style="1" hidden="1" customWidth="1"/>
    <col min="15650" max="15650" width="17" style="1" customWidth="1"/>
    <col min="15651" max="15651" width="6.28515625" style="1" customWidth="1"/>
    <col min="15652" max="15652" width="0" style="1" hidden="1" customWidth="1"/>
    <col min="15653" max="15653" width="14.28515625" style="1" customWidth="1"/>
    <col min="15654" max="15654" width="7.5703125" style="1" customWidth="1"/>
    <col min="15655" max="15655" width="0" style="1" hidden="1" customWidth="1"/>
    <col min="15656" max="15657" width="14.28515625" style="1" customWidth="1"/>
    <col min="15658" max="15658" width="20.85546875" style="1" customWidth="1"/>
    <col min="15659" max="15659" width="14.42578125" style="1" customWidth="1"/>
    <col min="15660" max="15660" width="15" style="1" customWidth="1"/>
    <col min="15661" max="15661" width="2.7109375" style="1" customWidth="1"/>
    <col min="15662" max="15662" width="11.7109375" style="1" customWidth="1"/>
    <col min="15663" max="15663" width="11.5703125" style="1" customWidth="1"/>
    <col min="15664" max="15664" width="2.28515625" style="1" customWidth="1"/>
    <col min="15665" max="15665" width="41" style="1" customWidth="1"/>
    <col min="15666" max="15666" width="14.28515625" style="1" customWidth="1"/>
    <col min="15667" max="15668" width="11.5703125" style="1" customWidth="1"/>
    <col min="15669" max="15669" width="21.85546875" style="1" customWidth="1"/>
    <col min="15670" max="15861" width="11.42578125" style="1"/>
    <col min="15862" max="15862" width="21.85546875" style="1" customWidth="1"/>
    <col min="15863" max="15863" width="13.85546875" style="1" customWidth="1"/>
    <col min="15864" max="15864" width="38.7109375" style="1" customWidth="1"/>
    <col min="15865" max="15865" width="3" style="1" bestFit="1" customWidth="1"/>
    <col min="15866" max="15866" width="32.28515625" style="1" customWidth="1"/>
    <col min="15867" max="15867" width="46.28515625" style="1" customWidth="1"/>
    <col min="15868" max="15868" width="19" style="1" customWidth="1"/>
    <col min="15869" max="15869" width="0" style="1" hidden="1" customWidth="1"/>
    <col min="15870" max="15870" width="17.7109375" style="1" customWidth="1"/>
    <col min="15871" max="15871" width="0" style="1" hidden="1" customWidth="1"/>
    <col min="15872" max="15872" width="22.28515625" style="1" customWidth="1"/>
    <col min="15873" max="15873" width="5.28515625" style="1" customWidth="1"/>
    <col min="15874" max="15874" width="36.28515625" style="1" customWidth="1"/>
    <col min="15875" max="15875" width="5.7109375" style="1" customWidth="1"/>
    <col min="15876" max="15876" width="0" style="1" hidden="1" customWidth="1"/>
    <col min="15877" max="15877" width="20.7109375" style="1" customWidth="1"/>
    <col min="15878" max="15878" width="4.85546875" style="1" customWidth="1"/>
    <col min="15879" max="15879" width="0" style="1" hidden="1" customWidth="1"/>
    <col min="15880" max="15880" width="24.7109375" style="1" customWidth="1"/>
    <col min="15881" max="15881" width="12.28515625" style="1" customWidth="1"/>
    <col min="15882" max="15882" width="0" style="1" hidden="1" customWidth="1"/>
    <col min="15883" max="15883" width="3.42578125" style="1" customWidth="1"/>
    <col min="15884" max="15884" width="0" style="1" hidden="1" customWidth="1"/>
    <col min="15885" max="15885" width="17.7109375" style="1" customWidth="1"/>
    <col min="15886" max="15886" width="3.42578125" style="1" customWidth="1"/>
    <col min="15887" max="15887" width="0" style="1" hidden="1" customWidth="1"/>
    <col min="15888" max="15888" width="23.7109375" style="1" customWidth="1"/>
    <col min="15889" max="15889" width="10" style="1" customWidth="1"/>
    <col min="15890" max="15890" width="0" style="1" hidden="1" customWidth="1"/>
    <col min="15891" max="15892" width="14.7109375" style="1" customWidth="1"/>
    <col min="15893" max="15893" width="12.85546875" style="1" customWidth="1"/>
    <col min="15894" max="15894" width="3.28515625" style="1" customWidth="1"/>
    <col min="15895" max="15895" width="30.28515625" style="1" customWidth="1"/>
    <col min="15896" max="15896" width="5" style="1" customWidth="1"/>
    <col min="15897" max="15897" width="0" style="1" hidden="1" customWidth="1"/>
    <col min="15898" max="15898" width="14.28515625" style="1" customWidth="1"/>
    <col min="15899" max="15899" width="5.7109375" style="1" customWidth="1"/>
    <col min="15900" max="15900" width="0" style="1" hidden="1" customWidth="1"/>
    <col min="15901" max="15901" width="17.28515625" style="1" customWidth="1"/>
    <col min="15902" max="15902" width="12.7109375" style="1" customWidth="1"/>
    <col min="15903" max="15903" width="0" style="1" hidden="1" customWidth="1"/>
    <col min="15904" max="15904" width="5.28515625" style="1" customWidth="1"/>
    <col min="15905" max="15905" width="0" style="1" hidden="1" customWidth="1"/>
    <col min="15906" max="15906" width="17" style="1" customWidth="1"/>
    <col min="15907" max="15907" width="6.28515625" style="1" customWidth="1"/>
    <col min="15908" max="15908" width="0" style="1" hidden="1" customWidth="1"/>
    <col min="15909" max="15909" width="14.28515625" style="1" customWidth="1"/>
    <col min="15910" max="15910" width="7.5703125" style="1" customWidth="1"/>
    <col min="15911" max="15911" width="0" style="1" hidden="1" customWidth="1"/>
    <col min="15912" max="15913" width="14.28515625" style="1" customWidth="1"/>
    <col min="15914" max="15914" width="20.85546875" style="1" customWidth="1"/>
    <col min="15915" max="15915" width="14.42578125" style="1" customWidth="1"/>
    <col min="15916" max="15916" width="15" style="1" customWidth="1"/>
    <col min="15917" max="15917" width="2.7109375" style="1" customWidth="1"/>
    <col min="15918" max="15918" width="11.7109375" style="1" customWidth="1"/>
    <col min="15919" max="15919" width="11.5703125" style="1" customWidth="1"/>
    <col min="15920" max="15920" width="2.28515625" style="1" customWidth="1"/>
    <col min="15921" max="15921" width="41" style="1" customWidth="1"/>
    <col min="15922" max="15922" width="14.28515625" style="1" customWidth="1"/>
    <col min="15923" max="15924" width="11.5703125" style="1" customWidth="1"/>
    <col min="15925" max="15925" width="21.85546875" style="1" customWidth="1"/>
    <col min="15926" max="16117" width="11.42578125" style="1"/>
    <col min="16118" max="16118" width="21.85546875" style="1" customWidth="1"/>
    <col min="16119" max="16119" width="13.85546875" style="1" customWidth="1"/>
    <col min="16120" max="16120" width="38.7109375" style="1" customWidth="1"/>
    <col min="16121" max="16121" width="3" style="1" bestFit="1" customWidth="1"/>
    <col min="16122" max="16122" width="32.28515625" style="1" customWidth="1"/>
    <col min="16123" max="16123" width="46.28515625" style="1" customWidth="1"/>
    <col min="16124" max="16124" width="19" style="1" customWidth="1"/>
    <col min="16125" max="16125" width="0" style="1" hidden="1" customWidth="1"/>
    <col min="16126" max="16126" width="17.7109375" style="1" customWidth="1"/>
    <col min="16127" max="16127" width="0" style="1" hidden="1" customWidth="1"/>
    <col min="16128" max="16128" width="22.28515625" style="1" customWidth="1"/>
    <col min="16129" max="16129" width="5.28515625" style="1" customWidth="1"/>
    <col min="16130" max="16130" width="36.28515625" style="1" customWidth="1"/>
    <col min="16131" max="16131" width="5.7109375" style="1" customWidth="1"/>
    <col min="16132" max="16132" width="0" style="1" hidden="1" customWidth="1"/>
    <col min="16133" max="16133" width="20.7109375" style="1" customWidth="1"/>
    <col min="16134" max="16134" width="4.85546875" style="1" customWidth="1"/>
    <col min="16135" max="16135" width="0" style="1" hidden="1" customWidth="1"/>
    <col min="16136" max="16136" width="24.7109375" style="1" customWidth="1"/>
    <col min="16137" max="16137" width="12.28515625" style="1" customWidth="1"/>
    <col min="16138" max="16138" width="0" style="1" hidden="1" customWidth="1"/>
    <col min="16139" max="16139" width="3.42578125" style="1" customWidth="1"/>
    <col min="16140" max="16140" width="0" style="1" hidden="1" customWidth="1"/>
    <col min="16141" max="16141" width="17.7109375" style="1" customWidth="1"/>
    <col min="16142" max="16142" width="3.42578125" style="1" customWidth="1"/>
    <col min="16143" max="16143" width="0" style="1" hidden="1" customWidth="1"/>
    <col min="16144" max="16144" width="23.7109375" style="1" customWidth="1"/>
    <col min="16145" max="16145" width="10" style="1" customWidth="1"/>
    <col min="16146" max="16146" width="0" style="1" hidden="1" customWidth="1"/>
    <col min="16147" max="16148" width="14.7109375" style="1" customWidth="1"/>
    <col min="16149" max="16149" width="12.85546875" style="1" customWidth="1"/>
    <col min="16150" max="16150" width="3.28515625" style="1" customWidth="1"/>
    <col min="16151" max="16151" width="30.28515625" style="1" customWidth="1"/>
    <col min="16152" max="16152" width="5" style="1" customWidth="1"/>
    <col min="16153" max="16153" width="0" style="1" hidden="1" customWidth="1"/>
    <col min="16154" max="16154" width="14.28515625" style="1" customWidth="1"/>
    <col min="16155" max="16155" width="5.7109375" style="1" customWidth="1"/>
    <col min="16156" max="16156" width="0" style="1" hidden="1" customWidth="1"/>
    <col min="16157" max="16157" width="17.28515625" style="1" customWidth="1"/>
    <col min="16158" max="16158" width="12.7109375" style="1" customWidth="1"/>
    <col min="16159" max="16159" width="0" style="1" hidden="1" customWidth="1"/>
    <col min="16160" max="16160" width="5.28515625" style="1" customWidth="1"/>
    <col min="16161" max="16161" width="0" style="1" hidden="1" customWidth="1"/>
    <col min="16162" max="16162" width="17" style="1" customWidth="1"/>
    <col min="16163" max="16163" width="6.28515625" style="1" customWidth="1"/>
    <col min="16164" max="16164" width="0" style="1" hidden="1" customWidth="1"/>
    <col min="16165" max="16165" width="14.28515625" style="1" customWidth="1"/>
    <col min="16166" max="16166" width="7.5703125" style="1" customWidth="1"/>
    <col min="16167" max="16167" width="0" style="1" hidden="1" customWidth="1"/>
    <col min="16168" max="16169" width="14.28515625" style="1" customWidth="1"/>
    <col min="16170" max="16170" width="20.85546875" style="1" customWidth="1"/>
    <col min="16171" max="16171" width="14.42578125" style="1" customWidth="1"/>
    <col min="16172" max="16172" width="15" style="1" customWidth="1"/>
    <col min="16173" max="16173" width="2.7109375" style="1" customWidth="1"/>
    <col min="16174" max="16174" width="11.7109375" style="1" customWidth="1"/>
    <col min="16175" max="16175" width="11.5703125" style="1" customWidth="1"/>
    <col min="16176" max="16176" width="2.28515625" style="1" customWidth="1"/>
    <col min="16177" max="16177" width="41" style="1" customWidth="1"/>
    <col min="16178" max="16178" width="14.28515625" style="1" customWidth="1"/>
    <col min="16179" max="16180" width="11.5703125" style="1" customWidth="1"/>
    <col min="16181" max="16181" width="21.85546875" style="1" customWidth="1"/>
    <col min="16182" max="16384" width="11.42578125" style="1"/>
  </cols>
  <sheetData>
    <row r="1" spans="1:77" ht="15" customHeight="1" x14ac:dyDescent="0.25">
      <c r="A1" s="754" t="s">
        <v>150</v>
      </c>
      <c r="B1" s="755"/>
      <c r="C1" s="755"/>
      <c r="D1" s="755"/>
      <c r="E1" s="755"/>
      <c r="F1" s="755"/>
      <c r="G1" s="755"/>
      <c r="H1" s="755"/>
      <c r="I1" s="755"/>
      <c r="J1" s="755"/>
      <c r="K1" s="755"/>
      <c r="L1" s="755"/>
      <c r="M1" s="755"/>
      <c r="N1" s="755"/>
      <c r="O1" s="755"/>
      <c r="P1" s="755"/>
      <c r="Q1" s="755"/>
      <c r="R1" s="755"/>
      <c r="S1" s="755"/>
      <c r="T1" s="755"/>
      <c r="U1" s="758" t="s">
        <v>151</v>
      </c>
      <c r="V1" s="758"/>
      <c r="W1" s="758"/>
      <c r="X1" s="758"/>
      <c r="Y1" s="758"/>
      <c r="Z1" s="758"/>
      <c r="AA1" s="758"/>
      <c r="AB1" s="758"/>
      <c r="AC1" s="760" t="s">
        <v>152</v>
      </c>
      <c r="AD1" s="760"/>
      <c r="AE1" s="760"/>
      <c r="AF1" s="760"/>
      <c r="AG1" s="760"/>
      <c r="AH1" s="760"/>
      <c r="AI1" s="760"/>
      <c r="AJ1" s="760"/>
      <c r="AK1" s="760"/>
      <c r="AL1" s="417"/>
      <c r="AM1" s="1175" t="s">
        <v>153</v>
      </c>
      <c r="AN1" s="1175"/>
      <c r="AO1" s="1176"/>
      <c r="AP1" s="780" t="s">
        <v>522</v>
      </c>
      <c r="AQ1" s="781"/>
      <c r="AR1" s="781"/>
      <c r="AS1" s="781"/>
      <c r="AT1" s="781"/>
      <c r="AU1" s="781"/>
      <c r="AV1" s="781"/>
      <c r="AW1" s="781"/>
      <c r="AX1" s="781"/>
      <c r="AY1" s="781"/>
      <c r="AZ1" s="781"/>
      <c r="BA1" s="781"/>
      <c r="BB1" s="781"/>
      <c r="BC1" s="781"/>
      <c r="BD1" s="781"/>
      <c r="BE1" s="781"/>
      <c r="BF1" s="781"/>
      <c r="BG1" s="781"/>
      <c r="BH1" s="781"/>
      <c r="BI1" s="781"/>
      <c r="BJ1" s="781"/>
      <c r="BK1" s="781"/>
      <c r="BL1" s="781"/>
      <c r="BM1" s="781"/>
      <c r="BN1" s="781"/>
      <c r="BO1" s="781"/>
      <c r="BP1" s="781"/>
      <c r="BQ1" s="781"/>
      <c r="BR1" s="781"/>
      <c r="BS1" s="781"/>
      <c r="BT1" s="781"/>
      <c r="BU1" s="781"/>
      <c r="BV1" s="781"/>
      <c r="BW1" s="781"/>
      <c r="BX1" s="781"/>
      <c r="BY1" s="781"/>
    </row>
    <row r="2" spans="1:77" ht="14.25"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0" t="s">
        <v>154</v>
      </c>
      <c r="AD2" s="750" t="s">
        <v>156</v>
      </c>
      <c r="AE2" s="750"/>
      <c r="AF2" s="750"/>
      <c r="AG2" s="750"/>
      <c r="AH2" s="750" t="s">
        <v>157</v>
      </c>
      <c r="AI2" s="750" t="s">
        <v>158</v>
      </c>
      <c r="AJ2" s="750"/>
      <c r="AK2" s="750"/>
      <c r="AL2" s="751" t="s">
        <v>159</v>
      </c>
      <c r="AM2" s="751"/>
      <c r="AN2" s="751"/>
      <c r="AO2" s="752" t="s">
        <v>9</v>
      </c>
      <c r="AP2" s="753" t="s">
        <v>160</v>
      </c>
      <c r="AQ2" s="747"/>
      <c r="AR2" s="747" t="s">
        <v>126</v>
      </c>
      <c r="AS2" s="747" t="s">
        <v>161</v>
      </c>
      <c r="AT2" s="747" t="s">
        <v>162</v>
      </c>
      <c r="AU2" s="747" t="s">
        <v>163</v>
      </c>
      <c r="AV2" s="907" t="s">
        <v>164</v>
      </c>
      <c r="AW2" s="779"/>
      <c r="AX2" s="779"/>
      <c r="AY2" s="779"/>
      <c r="AZ2" s="779"/>
      <c r="BA2" s="779"/>
      <c r="BB2" s="779"/>
      <c r="BC2" s="779"/>
      <c r="BD2" s="779"/>
      <c r="BE2" s="779"/>
      <c r="BF2" s="779"/>
      <c r="BG2" s="779"/>
      <c r="BH2" s="779"/>
      <c r="BI2" s="779"/>
      <c r="BJ2" s="779"/>
      <c r="BK2" s="779"/>
      <c r="BL2" s="779"/>
      <c r="BM2" s="779"/>
      <c r="BN2" s="779"/>
      <c r="BO2" s="779"/>
      <c r="BP2" s="779"/>
      <c r="BQ2" s="779"/>
      <c r="BR2" s="779"/>
      <c r="BS2" s="779"/>
      <c r="BT2" s="779"/>
      <c r="BU2" s="779"/>
      <c r="BV2" s="779"/>
      <c r="BW2" s="779"/>
      <c r="BX2" s="779"/>
      <c r="BY2" s="779"/>
    </row>
    <row r="3" spans="1:77" ht="60.75" customHeight="1" x14ac:dyDescent="0.25">
      <c r="A3" s="131" t="s">
        <v>165</v>
      </c>
      <c r="B3" s="353" t="s">
        <v>124</v>
      </c>
      <c r="C3" s="353" t="s">
        <v>6</v>
      </c>
      <c r="D3" s="353" t="s">
        <v>1</v>
      </c>
      <c r="E3" s="353" t="s">
        <v>2</v>
      </c>
      <c r="F3" s="353" t="s">
        <v>166</v>
      </c>
      <c r="G3" s="778" t="s">
        <v>167</v>
      </c>
      <c r="H3" s="778"/>
      <c r="I3" s="353" t="s">
        <v>168</v>
      </c>
      <c r="J3" s="353" t="s">
        <v>16</v>
      </c>
      <c r="K3" s="353" t="s">
        <v>169</v>
      </c>
      <c r="L3" s="353" t="s">
        <v>170</v>
      </c>
      <c r="M3" s="353" t="s">
        <v>13</v>
      </c>
      <c r="N3" s="353" t="s">
        <v>146</v>
      </c>
      <c r="O3" s="353" t="s">
        <v>14</v>
      </c>
      <c r="P3" s="353" t="s">
        <v>146</v>
      </c>
      <c r="Q3" s="353" t="s">
        <v>15</v>
      </c>
      <c r="R3" s="353" t="s">
        <v>146</v>
      </c>
      <c r="S3" s="353" t="s">
        <v>171</v>
      </c>
      <c r="T3" s="353" t="s">
        <v>11</v>
      </c>
      <c r="U3" s="535" t="s">
        <v>172</v>
      </c>
      <c r="V3" s="133" t="s">
        <v>173</v>
      </c>
      <c r="W3" s="535" t="s">
        <v>146</v>
      </c>
      <c r="X3" s="133" t="s">
        <v>174</v>
      </c>
      <c r="Y3" s="535" t="s">
        <v>146</v>
      </c>
      <c r="Z3" s="133" t="s">
        <v>175</v>
      </c>
      <c r="AA3" s="133" t="s">
        <v>146</v>
      </c>
      <c r="AB3" s="133" t="s">
        <v>176</v>
      </c>
      <c r="AC3" s="777"/>
      <c r="AD3" s="354" t="s">
        <v>5</v>
      </c>
      <c r="AE3" s="534" t="s">
        <v>177</v>
      </c>
      <c r="AF3" s="354" t="s">
        <v>178</v>
      </c>
      <c r="AG3" s="354" t="s">
        <v>177</v>
      </c>
      <c r="AH3" s="777"/>
      <c r="AI3" s="354" t="s">
        <v>179</v>
      </c>
      <c r="AJ3" s="777" t="s">
        <v>7</v>
      </c>
      <c r="AK3" s="777"/>
      <c r="AL3" s="782"/>
      <c r="AM3" s="782"/>
      <c r="AN3" s="782"/>
      <c r="AO3" s="783"/>
      <c r="AP3" s="753"/>
      <c r="AQ3" s="747"/>
      <c r="AR3" s="747"/>
      <c r="AS3" s="747"/>
      <c r="AT3" s="747"/>
      <c r="AU3" s="747"/>
      <c r="AV3" s="341" t="s">
        <v>183</v>
      </c>
      <c r="AW3" s="341" t="s">
        <v>1029</v>
      </c>
      <c r="AX3" s="341" t="s">
        <v>184</v>
      </c>
      <c r="AY3" s="341" t="s">
        <v>1025</v>
      </c>
      <c r="AZ3" s="341" t="s">
        <v>1026</v>
      </c>
      <c r="BA3" s="341" t="s">
        <v>183</v>
      </c>
      <c r="BB3" s="341" t="s">
        <v>1029</v>
      </c>
      <c r="BC3" s="341" t="s">
        <v>184</v>
      </c>
      <c r="BD3" s="341" t="s">
        <v>1025</v>
      </c>
      <c r="BE3" s="341" t="s">
        <v>1026</v>
      </c>
      <c r="BF3" s="341" t="s">
        <v>183</v>
      </c>
      <c r="BG3" s="341" t="s">
        <v>1029</v>
      </c>
      <c r="BH3" s="341" t="s">
        <v>184</v>
      </c>
      <c r="BI3" s="341" t="s">
        <v>1025</v>
      </c>
      <c r="BJ3" s="341" t="s">
        <v>1026</v>
      </c>
      <c r="BK3" s="341" t="s">
        <v>183</v>
      </c>
      <c r="BL3" s="341" t="s">
        <v>1029</v>
      </c>
      <c r="BM3" s="341" t="s">
        <v>184</v>
      </c>
      <c r="BN3" s="341" t="s">
        <v>1025</v>
      </c>
      <c r="BO3" s="341" t="s">
        <v>1026</v>
      </c>
      <c r="BP3" s="341" t="s">
        <v>183</v>
      </c>
      <c r="BQ3" s="341" t="s">
        <v>1029</v>
      </c>
      <c r="BR3" s="341" t="s">
        <v>184</v>
      </c>
      <c r="BS3" s="341" t="s">
        <v>1025</v>
      </c>
      <c r="BT3" s="341" t="s">
        <v>1026</v>
      </c>
      <c r="BU3" s="341" t="s">
        <v>183</v>
      </c>
      <c r="BV3" s="341" t="s">
        <v>1029</v>
      </c>
      <c r="BW3" s="341" t="s">
        <v>184</v>
      </c>
      <c r="BX3" s="341" t="s">
        <v>1025</v>
      </c>
      <c r="BY3" s="341" t="s">
        <v>1026</v>
      </c>
    </row>
    <row r="4" spans="1:77" ht="187.5" customHeight="1" x14ac:dyDescent="0.25">
      <c r="A4" s="514" t="s">
        <v>186</v>
      </c>
      <c r="B4" s="322" t="s">
        <v>1230</v>
      </c>
      <c r="C4" s="322" t="s">
        <v>1232</v>
      </c>
      <c r="D4" s="322" t="s">
        <v>1147</v>
      </c>
      <c r="E4" s="322" t="s">
        <v>88</v>
      </c>
      <c r="F4" s="335" t="s">
        <v>1229</v>
      </c>
      <c r="G4" s="49" t="s">
        <v>1246</v>
      </c>
      <c r="H4" s="539" t="s">
        <v>1228</v>
      </c>
      <c r="I4" s="539" t="s">
        <v>1207</v>
      </c>
      <c r="J4" s="322" t="s">
        <v>32</v>
      </c>
      <c r="K4" s="322">
        <v>72</v>
      </c>
      <c r="L4" s="540">
        <f>IF(J4="Diaria",+(K4/360),IF(J4="Mensual",+(K4/12),IF(J4="Bimestral",+(K4/6),IF(J4="Trimestral",+(K4/4),IF(J4="Semestral",+(K4/2),IF(J4="Anual",+(K4/1),""))))))</f>
        <v>0.2</v>
      </c>
      <c r="M4" s="322" t="s">
        <v>70</v>
      </c>
      <c r="N4" s="322">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322" t="s">
        <v>606</v>
      </c>
      <c r="P4" s="322">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0.8</v>
      </c>
      <c r="Q4" s="322" t="s">
        <v>70</v>
      </c>
      <c r="R4" s="322">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17" t="s">
        <v>69</v>
      </c>
      <c r="T4" s="317" t="s">
        <v>27</v>
      </c>
      <c r="U4" s="317">
        <f>+MAX(N4,P4,R4)</f>
        <v>0.8</v>
      </c>
      <c r="V4" s="319" t="str">
        <f>IF(L4&lt;=20%,"Muy baja",IF(L4&lt;=40%,"Baja",IF(L4&lt;=60%,"Media",IF(L4&lt;=80%,"Alta",IF(L4&lt;=100%,"Muy alta",IF(L4&gt;=100%,"Muy alta",""))))))</f>
        <v>Muy baja</v>
      </c>
      <c r="W4" s="541">
        <f>+IFERROR(VLOOKUP(V4,[4]Fórmula!$F$1:$G$6,2,FALSE),"")</f>
        <v>0.2</v>
      </c>
      <c r="X4" s="643" t="str">
        <f>IF(U4=20%,"Leve",IF(U4=40%,"Menor",IF(U4=60%,"Moderado",IF(U4=80%,"Mayor",IF(U4=100%,"Catastrófico","")))))</f>
        <v>Mayor</v>
      </c>
      <c r="Y4" s="541">
        <f>+IFERROR(VLOOKUP(X4,[4]Fórmula!$H$1:$I$6,2,FALSE),"")</f>
        <v>0.8</v>
      </c>
      <c r="Z4" s="642" t="str">
        <f>+IFERROR(VLOOKUP(V4&amp;X4,[4]Fórmula!$C$2:$D$26,2,FALSE),"")</f>
        <v>Alto</v>
      </c>
      <c r="AA4" s="541">
        <f>IF(Z4="Bajo",25%,IF(Z4="Moderado",50%,IF(Z4="Alto",75%,IF(Z4="Extremo",100%,""))))</f>
        <v>0.75</v>
      </c>
      <c r="AB4" s="543" t="s">
        <v>1227</v>
      </c>
      <c r="AC4" s="49" t="s">
        <v>1226</v>
      </c>
      <c r="AD4" s="49" t="s">
        <v>54</v>
      </c>
      <c r="AE4" s="544">
        <f>IF(AD4="Preventivo",25%,IF(AD4="Detectivo",15%,IF(AD4="Correctivo",10%,"")))</f>
        <v>0.25</v>
      </c>
      <c r="AF4" s="335" t="s">
        <v>194</v>
      </c>
      <c r="AG4" s="544">
        <f>IF(AF4="Manual",15%,IF(AF4="Automático",25%,""))</f>
        <v>0.15</v>
      </c>
      <c r="AH4" s="544">
        <f>+AG4+AE4</f>
        <v>0.4</v>
      </c>
      <c r="AI4" s="545" t="s">
        <v>195</v>
      </c>
      <c r="AJ4" s="546" t="s">
        <v>23</v>
      </c>
      <c r="AK4" s="545" t="s">
        <v>1225</v>
      </c>
      <c r="AL4" s="335">
        <f>+AH4*AA4</f>
        <v>0.30000000000000004</v>
      </c>
      <c r="AM4" s="547">
        <f>+AA4-AL4</f>
        <v>0.44999999999999996</v>
      </c>
      <c r="AN4" s="329" t="str">
        <f>+IF(C4="Corrupción","Moderado",IF(AM4&lt;=25%,"Bajo",IF(AM4&lt;=50%,"Moderado",IF(AM4&lt;=75%,"Alto",IF(AM4&gt;75%,"Extremo","")))))</f>
        <v>Moderado</v>
      </c>
      <c r="AO4" s="317" t="s">
        <v>56</v>
      </c>
      <c r="AP4" s="542"/>
      <c r="AQ4" s="33"/>
      <c r="AR4" s="326"/>
      <c r="AS4" s="30"/>
      <c r="AT4" s="30"/>
      <c r="AU4" s="316"/>
      <c r="AV4" s="34">
        <v>45351</v>
      </c>
      <c r="AW4" s="34"/>
      <c r="AX4" s="97"/>
      <c r="AY4" s="97"/>
      <c r="AZ4" s="97"/>
      <c r="BA4" s="34">
        <v>45412</v>
      </c>
      <c r="BB4" s="34"/>
      <c r="BC4" s="97"/>
      <c r="BD4" s="97"/>
      <c r="BE4" s="97"/>
      <c r="BF4" s="34">
        <v>45473</v>
      </c>
      <c r="BG4" s="34"/>
      <c r="BH4" s="97"/>
      <c r="BI4" s="97"/>
      <c r="BJ4" s="97"/>
      <c r="BK4" s="34">
        <v>45535</v>
      </c>
      <c r="BL4" s="34"/>
      <c r="BM4" s="97"/>
      <c r="BN4" s="97"/>
      <c r="BO4" s="97"/>
      <c r="BP4" s="34">
        <v>45596</v>
      </c>
      <c r="BQ4" s="34"/>
      <c r="BR4" s="97"/>
      <c r="BS4" s="97"/>
      <c r="BT4" s="97"/>
      <c r="BU4" s="34">
        <v>45657</v>
      </c>
      <c r="BV4" s="34"/>
      <c r="BW4" s="97"/>
      <c r="BX4" s="97"/>
      <c r="BY4" s="97"/>
    </row>
  </sheetData>
  <sheetProtection formatCells="0" formatColumns="0" formatRows="0"/>
  <mergeCells count="19">
    <mergeCell ref="AP2:AQ3"/>
    <mergeCell ref="AV2:BY2"/>
    <mergeCell ref="AP1:BY1"/>
    <mergeCell ref="U1:AB2"/>
    <mergeCell ref="AR2:AR3"/>
    <mergeCell ref="A1:T2"/>
    <mergeCell ref="AU2:AU3"/>
    <mergeCell ref="G3:H3"/>
    <mergeCell ref="AJ3:AK3"/>
    <mergeCell ref="AC1:AK1"/>
    <mergeCell ref="AM1:AO1"/>
    <mergeCell ref="AC2:AC3"/>
    <mergeCell ref="AD2:AG2"/>
    <mergeCell ref="AH2:AH3"/>
    <mergeCell ref="AS2:AS3"/>
    <mergeCell ref="AT2:AT3"/>
    <mergeCell ref="AI2:AK2"/>
    <mergeCell ref="AL2:AN3"/>
    <mergeCell ref="AO2:AO3"/>
  </mergeCells>
  <conditionalFormatting sqref="AI4 AL4:AM4">
    <cfRule type="containsText" dxfId="6" priority="1" operator="containsText" text="BAJA">
      <formula>NOT(ISERROR(SEARCH("BAJA",AI4)))</formula>
    </cfRule>
    <cfRule type="containsText" dxfId="5" priority="2" operator="containsText" text="MEDIA">
      <formula>NOT(ISERROR(SEARCH("MEDIA",AI4)))</formula>
    </cfRule>
    <cfRule type="containsText" dxfId="4" priority="3" operator="containsText" text="ALTA">
      <formula>NOT(ISERROR(SEARCH("ALTA",AI4)))</formula>
    </cfRule>
  </conditionalFormatting>
  <conditionalFormatting sqref="AM4">
    <cfRule type="cellIs" dxfId="3" priority="4" operator="greaterThan">
      <formula>75%</formula>
    </cfRule>
    <cfRule type="cellIs" dxfId="2" priority="5" operator="between">
      <formula>51%</formula>
      <formula>75%</formula>
    </cfRule>
    <cfRule type="cellIs" dxfId="1" priority="6" operator="between">
      <formula>26%</formula>
      <formula>50%</formula>
    </cfRule>
    <cfRule type="cellIs" dxfId="0" priority="7" operator="between">
      <formula>0%</formula>
      <formula>25%</formula>
    </cfRule>
  </conditionalFormatting>
  <dataValidations disablePrompts="1" count="15">
    <dataValidation type="list" allowBlank="1" showInputMessage="1" showErrorMessage="1" sqref="AJ4" xr:uid="{00000000-0002-0000-0A00-00000F000000}">
      <formula1>INDIRECT("DOCU[DOCUMENTADO]")</formula1>
    </dataValidation>
    <dataValidation type="list" allowBlank="1" showInputMessage="1" showErrorMessage="1" sqref="AD4" xr:uid="{00000000-0002-0000-0A00-00000E000000}">
      <formula1>INDIRECT("CONT[CONTROL]")</formula1>
    </dataValidation>
    <dataValidation type="list" allowBlank="1" showInputMessage="1" showErrorMessage="1" sqref="AI4" xr:uid="{00000000-0002-0000-0A00-00000D000000}">
      <formula1>INDIRECT("CONF[CONFIABLE]")</formula1>
    </dataValidation>
    <dataValidation type="list" allowBlank="1" showInputMessage="1" showErrorMessage="1" sqref="AF4" xr:uid="{00000000-0002-0000-0A00-00000C000000}">
      <formula1>INDIRECT("IMPL[IMPLEMENTACION]")</formula1>
    </dataValidation>
    <dataValidation type="list" allowBlank="1" showInputMessage="1" showErrorMessage="1" sqref="A4" xr:uid="{00000000-0002-0000-0A00-00000B000000}">
      <formula1>"SI,NO"</formula1>
    </dataValidation>
    <dataValidation type="list" allowBlank="1" showInputMessage="1" showErrorMessage="1" sqref="AO4" xr:uid="{00000000-0002-0000-0A00-00000A000000}">
      <formula1>INDIRECT("TRAT[TRATAMIENTO]")</formula1>
    </dataValidation>
    <dataValidation type="list" allowBlank="1" showInputMessage="1" showErrorMessage="1" sqref="T4" xr:uid="{00000000-0002-0000-0A00-000009000000}">
      <formula1>INDIRECT("CRIT[CRITERIO]")</formula1>
    </dataValidation>
    <dataValidation type="list" allowBlank="1" showInputMessage="1" showErrorMessage="1" sqref="S4" xr:uid="{00000000-0002-0000-0A00-000008000000}">
      <formula1>INDIRECT("ACTI[ACTIVO]")</formula1>
    </dataValidation>
    <dataValidation type="list" allowBlank="1" showInputMessage="1" showErrorMessage="1" sqref="Q4" xr:uid="{00000000-0002-0000-0A00-000007000000}">
      <formula1>INDIRECT("OPER[OPER]")</formula1>
    </dataValidation>
    <dataValidation type="list" allowBlank="1" showInputMessage="1" showErrorMessage="1" sqref="O4" xr:uid="{00000000-0002-0000-0A00-000006000000}">
      <formula1>INDIRECT("REPU[REPUT]")</formula1>
    </dataValidation>
    <dataValidation type="list" allowBlank="1" showInputMessage="1" showErrorMessage="1" sqref="M4" xr:uid="{00000000-0002-0000-0A00-000005000000}">
      <formula1>INDIRECT("ECON[ECONO]")</formula1>
    </dataValidation>
    <dataValidation type="list" allowBlank="1" showInputMessage="1" showErrorMessage="1" sqref="J4" xr:uid="{00000000-0002-0000-0A00-000004000000}">
      <formula1>INDIRECT("PERI[PERIODICIDAD]")</formula1>
    </dataValidation>
    <dataValidation type="list" allowBlank="1" showInputMessage="1" showErrorMessage="1" sqref="E4" xr:uid="{00000000-0002-0000-0A00-000003000000}">
      <formula1>INDIRECT("CLAS[CLASIFICACION]")</formula1>
    </dataValidation>
    <dataValidation type="list" allowBlank="1" showInputMessage="1" showErrorMessage="1" sqref="D4" xr:uid="{00000000-0002-0000-0A00-000002000000}">
      <formula1>INDIRECT("FACT[FACTOR]")</formula1>
    </dataValidation>
    <dataValidation type="list" allowBlank="1" showInputMessage="1" showErrorMessage="1" sqref="B4" xr:uid="{00000000-0002-0000-0A00-000000000000}">
      <formula1>INDIRECT("PROC[PROCESOS]")</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A00-000001000000}">
          <x14:formula1>
            <xm:f>Listas!$G$2:$G$13</xm:f>
          </x14:formula1>
          <xm:sqref>C4</xm:sqref>
        </x14:dataValidation>
        <x14:dataValidation type="list" allowBlank="1" showInputMessage="1" showErrorMessage="1" xr:uid="{8EB6DE27-CDE5-43FC-A47E-15321182179D}">
          <x14:formula1>
            <xm:f>Listas!$R$2:$R$3</xm:f>
          </x14:formula1>
          <xm:sqref>AW4 BB4 BG4 BV4 BQ4 BL4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ColWidth="9.140625"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59B28-705D-42FA-AD06-56D1FF58E71D}">
  <dimension ref="B1:H44"/>
  <sheetViews>
    <sheetView showGridLines="0" topLeftCell="A2" zoomScale="91" zoomScaleNormal="90" workbookViewId="0">
      <selection activeCell="H15" sqref="H15"/>
    </sheetView>
  </sheetViews>
  <sheetFormatPr baseColWidth="10" defaultColWidth="11.42578125" defaultRowHeight="15" x14ac:dyDescent="0.25"/>
  <cols>
    <col min="1" max="1" width="2.85546875" customWidth="1"/>
    <col min="2" max="2" width="29.7109375" style="66" customWidth="1"/>
    <col min="3" max="3" width="18.7109375" style="64" customWidth="1"/>
    <col min="4" max="4" width="11.42578125" style="65" customWidth="1"/>
    <col min="5" max="5" width="26.7109375" style="64" customWidth="1"/>
    <col min="7" max="7" width="17.42578125" customWidth="1"/>
    <col min="8" max="8" width="16.28515625" customWidth="1"/>
  </cols>
  <sheetData>
    <row r="1" spans="2:8" ht="15.75" thickBot="1" x14ac:dyDescent="0.3"/>
    <row r="2" spans="2:8" ht="31.9" customHeight="1" x14ac:dyDescent="0.25">
      <c r="B2" s="673" t="s">
        <v>122</v>
      </c>
      <c r="C2" s="674"/>
      <c r="D2" s="674"/>
      <c r="E2" s="675"/>
      <c r="G2" s="671" t="s">
        <v>123</v>
      </c>
      <c r="H2" s="672"/>
    </row>
    <row r="3" spans="2:8" x14ac:dyDescent="0.25">
      <c r="B3" s="126" t="s">
        <v>124</v>
      </c>
      <c r="C3" s="68" t="s">
        <v>6</v>
      </c>
      <c r="D3" s="68" t="s">
        <v>125</v>
      </c>
      <c r="E3" s="127" t="s">
        <v>126</v>
      </c>
      <c r="G3" s="126" t="s">
        <v>6</v>
      </c>
      <c r="H3" s="127" t="s">
        <v>1334</v>
      </c>
    </row>
    <row r="4" spans="2:8" x14ac:dyDescent="0.25">
      <c r="B4" s="670" t="s">
        <v>107</v>
      </c>
      <c r="C4" s="67" t="s">
        <v>67</v>
      </c>
      <c r="D4" s="70">
        <v>3</v>
      </c>
      <c r="E4" s="669" t="s">
        <v>127</v>
      </c>
      <c r="G4" s="129" t="s">
        <v>22</v>
      </c>
      <c r="H4" s="130">
        <v>1</v>
      </c>
    </row>
    <row r="5" spans="2:8" x14ac:dyDescent="0.25">
      <c r="B5" s="670"/>
      <c r="C5" s="67" t="s">
        <v>12</v>
      </c>
      <c r="D5" s="70">
        <v>1</v>
      </c>
      <c r="E5" s="669"/>
      <c r="G5" s="129" t="s">
        <v>12</v>
      </c>
      <c r="H5" s="130">
        <v>1</v>
      </c>
    </row>
    <row r="6" spans="2:8" x14ac:dyDescent="0.25">
      <c r="B6" s="670"/>
      <c r="C6" s="67" t="s">
        <v>89</v>
      </c>
      <c r="D6" s="70">
        <v>1</v>
      </c>
      <c r="E6" s="669"/>
      <c r="G6" s="129" t="s">
        <v>67</v>
      </c>
      <c r="H6" s="130">
        <f>+D4</f>
        <v>3</v>
      </c>
    </row>
    <row r="7" spans="2:8" x14ac:dyDescent="0.25">
      <c r="B7" s="670" t="s">
        <v>95</v>
      </c>
      <c r="C7" s="67" t="s">
        <v>89</v>
      </c>
      <c r="D7" s="70">
        <v>2</v>
      </c>
      <c r="E7" s="669" t="s">
        <v>1128</v>
      </c>
      <c r="F7" s="488">
        <v>-1</v>
      </c>
      <c r="G7" s="129" t="s">
        <v>33</v>
      </c>
      <c r="H7" s="130">
        <v>2</v>
      </c>
    </row>
    <row r="8" spans="2:8" ht="30" x14ac:dyDescent="0.25">
      <c r="B8" s="670"/>
      <c r="C8" s="67" t="s">
        <v>1359</v>
      </c>
      <c r="D8" s="70">
        <v>1</v>
      </c>
      <c r="E8" s="669"/>
      <c r="F8" s="488"/>
      <c r="G8" s="129" t="s">
        <v>89</v>
      </c>
      <c r="H8" s="130">
        <f>+D6+D7+D10+D13+D16+D17+D18+D19+D24+D28+D30+D32+D35+D36+D40+D43</f>
        <v>37</v>
      </c>
    </row>
    <row r="9" spans="2:8" ht="30" x14ac:dyDescent="0.25">
      <c r="B9" s="670" t="s">
        <v>128</v>
      </c>
      <c r="C9" s="67" t="s">
        <v>55</v>
      </c>
      <c r="D9" s="70">
        <v>2</v>
      </c>
      <c r="E9" s="669" t="s">
        <v>129</v>
      </c>
      <c r="F9" s="489"/>
      <c r="G9" s="129" t="s">
        <v>130</v>
      </c>
      <c r="H9" s="130">
        <v>2</v>
      </c>
    </row>
    <row r="10" spans="2:8" ht="41.25" customHeight="1" x14ac:dyDescent="0.25">
      <c r="B10" s="670"/>
      <c r="C10" s="67" t="s">
        <v>89</v>
      </c>
      <c r="D10" s="70">
        <v>4</v>
      </c>
      <c r="E10" s="669"/>
      <c r="F10" s="488">
        <v>-1</v>
      </c>
      <c r="G10" s="129" t="s">
        <v>1232</v>
      </c>
      <c r="H10" s="130">
        <f>+D8+D11+D14+D21+D25+D33+D38+D41+D29+D42</f>
        <v>15</v>
      </c>
    </row>
    <row r="11" spans="2:8" ht="30" x14ac:dyDescent="0.25">
      <c r="B11" s="670"/>
      <c r="C11" s="67" t="s">
        <v>1359</v>
      </c>
      <c r="D11" s="70">
        <v>2</v>
      </c>
      <c r="E11" s="669"/>
      <c r="F11" s="488"/>
      <c r="G11" s="129" t="s">
        <v>55</v>
      </c>
      <c r="H11" s="130">
        <f>+D9+D12+D15+D20+D22+D26+D34+D39</f>
        <v>12</v>
      </c>
    </row>
    <row r="12" spans="2:8" ht="21" customHeight="1" thickBot="1" x14ac:dyDescent="0.3">
      <c r="B12" s="670" t="s">
        <v>131</v>
      </c>
      <c r="C12" s="67" t="s">
        <v>55</v>
      </c>
      <c r="D12" s="70">
        <v>1</v>
      </c>
      <c r="E12" s="669" t="s">
        <v>1129</v>
      </c>
      <c r="F12" s="488"/>
      <c r="G12" s="668" t="s">
        <v>132</v>
      </c>
      <c r="H12" s="667">
        <f>+SUM(H4:H11)</f>
        <v>73</v>
      </c>
    </row>
    <row r="13" spans="2:8" x14ac:dyDescent="0.25">
      <c r="B13" s="670"/>
      <c r="C13" s="67" t="s">
        <v>89</v>
      </c>
      <c r="D13" s="70">
        <v>3</v>
      </c>
      <c r="E13" s="669"/>
      <c r="F13" s="488"/>
    </row>
    <row r="14" spans="2:8" ht="30" x14ac:dyDescent="0.25">
      <c r="B14" s="670"/>
      <c r="C14" s="67" t="s">
        <v>1359</v>
      </c>
      <c r="D14" s="70">
        <v>1</v>
      </c>
      <c r="E14" s="669"/>
      <c r="F14" s="488"/>
    </row>
    <row r="15" spans="2:8" ht="42.75" customHeight="1" x14ac:dyDescent="0.25">
      <c r="B15" s="670" t="s">
        <v>133</v>
      </c>
      <c r="C15" s="67" t="s">
        <v>55</v>
      </c>
      <c r="D15" s="70">
        <v>1</v>
      </c>
      <c r="E15" s="669" t="s">
        <v>134</v>
      </c>
      <c r="F15" s="488"/>
    </row>
    <row r="16" spans="2:8" x14ac:dyDescent="0.25">
      <c r="B16" s="670"/>
      <c r="C16" s="67" t="s">
        <v>89</v>
      </c>
      <c r="D16" s="70">
        <v>3</v>
      </c>
      <c r="E16" s="669"/>
      <c r="F16" s="488">
        <v>1</v>
      </c>
    </row>
    <row r="17" spans="2:6" ht="30" x14ac:dyDescent="0.25">
      <c r="B17" s="299" t="s">
        <v>59</v>
      </c>
      <c r="C17" s="67" t="s">
        <v>89</v>
      </c>
      <c r="D17" s="70">
        <v>2</v>
      </c>
      <c r="E17" s="298" t="s">
        <v>129</v>
      </c>
      <c r="F17" s="488"/>
    </row>
    <row r="18" spans="2:6" ht="30" x14ac:dyDescent="0.25">
      <c r="B18" s="299" t="s">
        <v>28</v>
      </c>
      <c r="C18" s="67" t="s">
        <v>89</v>
      </c>
      <c r="D18" s="70">
        <v>1</v>
      </c>
      <c r="E18" s="298" t="s">
        <v>135</v>
      </c>
      <c r="F18" s="488">
        <v>-1</v>
      </c>
    </row>
    <row r="19" spans="2:6" x14ac:dyDescent="0.25">
      <c r="B19" s="670" t="s">
        <v>136</v>
      </c>
      <c r="C19" s="67" t="s">
        <v>89</v>
      </c>
      <c r="D19" s="70">
        <v>5</v>
      </c>
      <c r="E19" s="669" t="s">
        <v>137</v>
      </c>
      <c r="F19" s="488"/>
    </row>
    <row r="20" spans="2:6" x14ac:dyDescent="0.25">
      <c r="B20" s="670"/>
      <c r="C20" s="67" t="s">
        <v>55</v>
      </c>
      <c r="D20" s="70">
        <v>3</v>
      </c>
      <c r="E20" s="669"/>
      <c r="F20" s="488"/>
    </row>
    <row r="21" spans="2:6" ht="30" x14ac:dyDescent="0.25">
      <c r="B21" s="670"/>
      <c r="C21" s="67" t="s">
        <v>1359</v>
      </c>
      <c r="D21" s="70">
        <v>3</v>
      </c>
      <c r="E21" s="669"/>
      <c r="F21" s="488"/>
    </row>
    <row r="22" spans="2:6" x14ac:dyDescent="0.25">
      <c r="B22" s="670" t="s">
        <v>103</v>
      </c>
      <c r="C22" s="67" t="s">
        <v>55</v>
      </c>
      <c r="D22" s="70">
        <v>1</v>
      </c>
      <c r="E22" s="669" t="s">
        <v>138</v>
      </c>
      <c r="F22" s="488"/>
    </row>
    <row r="23" spans="2:6" x14ac:dyDescent="0.25">
      <c r="B23" s="670"/>
      <c r="C23" s="67" t="s">
        <v>33</v>
      </c>
      <c r="D23" s="70">
        <v>2</v>
      </c>
      <c r="E23" s="669"/>
      <c r="F23" s="488">
        <v>-1</v>
      </c>
    </row>
    <row r="24" spans="2:6" x14ac:dyDescent="0.25">
      <c r="B24" s="670"/>
      <c r="C24" s="67" t="s">
        <v>89</v>
      </c>
      <c r="D24" s="70">
        <v>1</v>
      </c>
      <c r="E24" s="669"/>
      <c r="F24" s="488"/>
    </row>
    <row r="25" spans="2:6" ht="30" x14ac:dyDescent="0.25">
      <c r="B25" s="670"/>
      <c r="C25" s="67" t="s">
        <v>1359</v>
      </c>
      <c r="D25" s="70">
        <v>1</v>
      </c>
      <c r="E25" s="669"/>
      <c r="F25" s="488"/>
    </row>
    <row r="26" spans="2:6" x14ac:dyDescent="0.25">
      <c r="B26" s="670" t="s">
        <v>91</v>
      </c>
      <c r="C26" s="67" t="s">
        <v>55</v>
      </c>
      <c r="D26" s="70">
        <v>2</v>
      </c>
      <c r="E26" s="669" t="s">
        <v>139</v>
      </c>
      <c r="F26" s="488"/>
    </row>
    <row r="27" spans="2:6" x14ac:dyDescent="0.25">
      <c r="B27" s="670"/>
      <c r="C27" s="67" t="s">
        <v>22</v>
      </c>
      <c r="D27" s="70">
        <v>1</v>
      </c>
      <c r="E27" s="669"/>
      <c r="F27" s="488"/>
    </row>
    <row r="28" spans="2:6" x14ac:dyDescent="0.25">
      <c r="B28" s="670"/>
      <c r="C28" s="67" t="s">
        <v>89</v>
      </c>
      <c r="D28" s="70">
        <v>1</v>
      </c>
      <c r="E28" s="669"/>
      <c r="F28" s="488"/>
    </row>
    <row r="29" spans="2:6" ht="30" x14ac:dyDescent="0.25">
      <c r="B29" s="670"/>
      <c r="C29" s="67" t="s">
        <v>1359</v>
      </c>
      <c r="D29" s="70">
        <v>1</v>
      </c>
      <c r="E29" s="669"/>
      <c r="F29" s="488"/>
    </row>
    <row r="30" spans="2:6" ht="45" x14ac:dyDescent="0.25">
      <c r="B30" s="299" t="s">
        <v>101</v>
      </c>
      <c r="C30" s="67" t="s">
        <v>89</v>
      </c>
      <c r="D30" s="70">
        <v>2</v>
      </c>
      <c r="E30" s="298" t="s">
        <v>140</v>
      </c>
      <c r="F30" s="488">
        <v>-1</v>
      </c>
    </row>
    <row r="31" spans="2:6" ht="33" customHeight="1" x14ac:dyDescent="0.25">
      <c r="B31" s="670" t="s">
        <v>141</v>
      </c>
      <c r="C31" s="67" t="s">
        <v>130</v>
      </c>
      <c r="D31" s="70">
        <v>1</v>
      </c>
      <c r="E31" s="669" t="s">
        <v>1130</v>
      </c>
      <c r="F31" s="488"/>
    </row>
    <row r="32" spans="2:6" x14ac:dyDescent="0.25">
      <c r="B32" s="670"/>
      <c r="C32" s="67" t="s">
        <v>89</v>
      </c>
      <c r="D32" s="70">
        <v>3</v>
      </c>
      <c r="E32" s="669"/>
      <c r="F32" s="488"/>
    </row>
    <row r="33" spans="2:6" ht="30" x14ac:dyDescent="0.25">
      <c r="B33" s="670"/>
      <c r="C33" s="67" t="s">
        <v>1359</v>
      </c>
      <c r="D33" s="70">
        <v>3</v>
      </c>
      <c r="E33" s="669"/>
      <c r="F33" s="488"/>
    </row>
    <row r="34" spans="2:6" x14ac:dyDescent="0.25">
      <c r="B34" s="670" t="s">
        <v>105</v>
      </c>
      <c r="C34" s="67" t="s">
        <v>55</v>
      </c>
      <c r="D34" s="70">
        <v>1</v>
      </c>
      <c r="E34" s="669" t="s">
        <v>1048</v>
      </c>
      <c r="F34" s="488"/>
    </row>
    <row r="35" spans="2:6" x14ac:dyDescent="0.25">
      <c r="B35" s="670"/>
      <c r="C35" s="67" t="s">
        <v>89</v>
      </c>
      <c r="D35" s="70">
        <v>3</v>
      </c>
      <c r="E35" s="669"/>
      <c r="F35" s="488"/>
    </row>
    <row r="36" spans="2:6" x14ac:dyDescent="0.25">
      <c r="B36" s="670" t="s">
        <v>71</v>
      </c>
      <c r="C36" s="67" t="s">
        <v>89</v>
      </c>
      <c r="D36" s="70">
        <v>2</v>
      </c>
      <c r="E36" s="669" t="s">
        <v>143</v>
      </c>
      <c r="F36" s="488"/>
    </row>
    <row r="37" spans="2:6" ht="30" x14ac:dyDescent="0.25">
      <c r="B37" s="670"/>
      <c r="C37" s="67" t="s">
        <v>130</v>
      </c>
      <c r="D37" s="70">
        <v>1</v>
      </c>
      <c r="E37" s="669"/>
      <c r="F37" s="488"/>
    </row>
    <row r="38" spans="2:6" ht="30" x14ac:dyDescent="0.25">
      <c r="B38" s="670"/>
      <c r="C38" s="67" t="s">
        <v>1359</v>
      </c>
      <c r="D38" s="70">
        <v>1</v>
      </c>
      <c r="E38" s="669"/>
      <c r="F38" s="488"/>
    </row>
    <row r="39" spans="2:6" x14ac:dyDescent="0.25">
      <c r="B39" s="678" t="s">
        <v>44</v>
      </c>
      <c r="C39" s="67" t="s">
        <v>55</v>
      </c>
      <c r="D39" s="70">
        <v>1</v>
      </c>
      <c r="E39" s="669" t="s">
        <v>144</v>
      </c>
      <c r="F39" s="488"/>
    </row>
    <row r="40" spans="2:6" x14ac:dyDescent="0.25">
      <c r="B40" s="678"/>
      <c r="C40" s="67" t="s">
        <v>89</v>
      </c>
      <c r="D40" s="70">
        <v>2</v>
      </c>
      <c r="E40" s="669"/>
      <c r="F40" s="488"/>
    </row>
    <row r="41" spans="2:6" ht="30" x14ac:dyDescent="0.25">
      <c r="B41" s="678"/>
      <c r="C41" s="67" t="s">
        <v>1359</v>
      </c>
      <c r="D41" s="70">
        <v>1</v>
      </c>
      <c r="E41" s="669"/>
      <c r="F41" s="488"/>
    </row>
    <row r="42" spans="2:6" ht="30" x14ac:dyDescent="0.25">
      <c r="B42" s="666" t="s">
        <v>1359</v>
      </c>
      <c r="C42" s="67" t="s">
        <v>1359</v>
      </c>
      <c r="D42" s="70">
        <v>1</v>
      </c>
      <c r="E42" s="569" t="s">
        <v>1358</v>
      </c>
      <c r="F42" s="488"/>
    </row>
    <row r="43" spans="2:6" ht="15.75" thickBot="1" x14ac:dyDescent="0.3">
      <c r="B43" s="568" t="s">
        <v>1126</v>
      </c>
      <c r="C43" s="128" t="s">
        <v>89</v>
      </c>
      <c r="D43" s="665">
        <v>2</v>
      </c>
      <c r="E43" s="664" t="s">
        <v>1127</v>
      </c>
      <c r="F43" s="488">
        <v>2</v>
      </c>
    </row>
    <row r="44" spans="2:6" ht="15.75" thickBot="1" x14ac:dyDescent="0.3">
      <c r="B44" s="676" t="s">
        <v>132</v>
      </c>
      <c r="C44" s="677"/>
      <c r="D44" s="82">
        <f>+SUM(D4:D43)</f>
        <v>73</v>
      </c>
      <c r="E44"/>
    </row>
  </sheetData>
  <mergeCells count="27">
    <mergeCell ref="B44:C44"/>
    <mergeCell ref="B15:B16"/>
    <mergeCell ref="B34:B35"/>
    <mergeCell ref="E19:E21"/>
    <mergeCell ref="B19:B21"/>
    <mergeCell ref="E15:E16"/>
    <mergeCell ref="E39:E41"/>
    <mergeCell ref="B39:B41"/>
    <mergeCell ref="G2:H2"/>
    <mergeCell ref="B4:B6"/>
    <mergeCell ref="E4:E6"/>
    <mergeCell ref="B2:E2"/>
    <mergeCell ref="E7:E8"/>
    <mergeCell ref="B7:B8"/>
    <mergeCell ref="E9:E11"/>
    <mergeCell ref="B9:B11"/>
    <mergeCell ref="E12:E14"/>
    <mergeCell ref="B12:B14"/>
    <mergeCell ref="E36:E38"/>
    <mergeCell ref="B36:B38"/>
    <mergeCell ref="B22:B25"/>
    <mergeCell ref="E22:E25"/>
    <mergeCell ref="E26:E29"/>
    <mergeCell ref="B26:B29"/>
    <mergeCell ref="E31:E33"/>
    <mergeCell ref="B31:B33"/>
    <mergeCell ref="E34:E35"/>
  </mergeCells>
  <hyperlinks>
    <hyperlink ref="B4" location="'Planeación y D Estratégico'!A1" display="Planeación y Direccionamiento Estratégico" xr:uid="{55E51A49-AFE1-4225-BF69-970D799B17EE}"/>
    <hyperlink ref="B7" location="'G. Comunicaciones'!A1" display="Gestión de Comunicaciones" xr:uid="{F6BE7B5B-4585-4B78-A06A-3C44982B1C1A}"/>
    <hyperlink ref="B12:B13" location="'Explotación JSA Loterías'!A1" display="Explotación JSA Loterías" xr:uid="{EC8C5EDC-AE74-4CA1-8319-720DAE4F330B}"/>
    <hyperlink ref="B15" location="'Recaudo'!A1" display="Gestión de Recaudo" xr:uid="{30E51731-371C-4B74-AA61-6DA37C6A8A3D}"/>
    <hyperlink ref="B17" location="'Control, Ins y Fisca'!A1" display="Control, Inspección y Fiscalización" xr:uid="{5FF892CC-C799-4D30-B48B-2701B8110BB2}"/>
    <hyperlink ref="B18" location="'Atención al cliente'!A1" display="Atención y Servicio al Cliente" xr:uid="{11AF2C2B-F375-4D0C-8097-1F1F2FE3D0BF}"/>
    <hyperlink ref="B19" location="'G TH'!A1" display="Gestión de Talento Humano" xr:uid="{5E44A838-3610-4C3D-A80B-5B76BDBBCCA6}"/>
    <hyperlink ref="B22:B23" location="'G. Financiera'!A1" display="Gestión Financiera y Contable" xr:uid="{40D5914A-71E5-4E9B-A61B-B4AEE798CBAE}"/>
    <hyperlink ref="B26:B27" location="'Gestión ByS'!A1" display="Gestión de Bienes y Servicios" xr:uid="{E1DB3A53-F82B-4D63-ADFA-8162CDBF7092}"/>
    <hyperlink ref="B30" location="'G. Documental'!A1" display="Gestión Documental" xr:uid="{740C3FFE-BBF6-4736-BFB9-DA6C9152C727}"/>
    <hyperlink ref="B31:B32" location="'G. TIC'!A1" display="Gestión de las Tecnologías y la Información" xr:uid="{FE2515FA-278A-401D-9F4C-11497FC9A23D}"/>
    <hyperlink ref="B34:B35" location="'G Jurídica'!A1" display="Gestión Jurídica" xr:uid="{40D21A57-4339-4CD4-9CA6-6DD410AC8332}"/>
    <hyperlink ref="B36" location="'Evaluación Independiente G'!A1" display="Evaluación Independiente y Control a la Gestión" xr:uid="{40B998A5-09C6-4F21-8A9C-4EAA72D2653A}"/>
    <hyperlink ref="B9:B10" location="'Explotación JSA AP'!A1" display="Explotación JSA Apuestas Permanentes" xr:uid="{D60A327A-7656-42F7-9F2A-20AD448FCFF9}"/>
    <hyperlink ref="B39:B40" location="'Control Disciplinario Interno'!A1" display="Control Disciplinario Interno" xr:uid="{96074383-9540-4D4B-B4F0-9FDB0FB4CA61}"/>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B09DB-52C4-4AD4-A1FB-AD203591A3E4}">
  <dimension ref="B2:G8"/>
  <sheetViews>
    <sheetView showGridLines="0" workbookViewId="0">
      <selection activeCell="F5" sqref="F5"/>
    </sheetView>
  </sheetViews>
  <sheetFormatPr baseColWidth="10" defaultRowHeight="15" x14ac:dyDescent="0.25"/>
  <cols>
    <col min="1" max="1" width="3.42578125" customWidth="1"/>
  </cols>
  <sheetData>
    <row r="2" spans="2:7" x14ac:dyDescent="0.25">
      <c r="B2" s="682" t="s">
        <v>1319</v>
      </c>
      <c r="C2" s="682"/>
      <c r="D2" s="682"/>
      <c r="E2" s="682"/>
      <c r="F2" s="682"/>
      <c r="G2" s="682"/>
    </row>
    <row r="3" spans="2:7" x14ac:dyDescent="0.25">
      <c r="B3" s="644" t="s">
        <v>1320</v>
      </c>
      <c r="C3" s="683" t="s">
        <v>1321</v>
      </c>
      <c r="D3" s="684"/>
      <c r="E3" s="684"/>
      <c r="F3" s="685"/>
      <c r="G3" s="644" t="s">
        <v>1322</v>
      </c>
    </row>
    <row r="4" spans="2:7" ht="48.75" customHeight="1" x14ac:dyDescent="0.25">
      <c r="B4" s="648">
        <v>45322</v>
      </c>
      <c r="C4" s="686" t="s">
        <v>1330</v>
      </c>
      <c r="D4" s="687"/>
      <c r="E4" s="687"/>
      <c r="F4" s="688"/>
      <c r="G4" s="649">
        <v>1</v>
      </c>
    </row>
    <row r="5" spans="2:7" x14ac:dyDescent="0.25">
      <c r="B5" s="27"/>
      <c r="C5" s="27"/>
      <c r="D5" s="27"/>
      <c r="E5" s="27"/>
      <c r="F5" s="27"/>
      <c r="G5" s="27"/>
    </row>
    <row r="6" spans="2:7" x14ac:dyDescent="0.25">
      <c r="B6" s="683" t="s">
        <v>1323</v>
      </c>
      <c r="C6" s="684"/>
      <c r="D6" s="684"/>
      <c r="E6" s="684"/>
      <c r="F6" s="684"/>
      <c r="G6" s="685"/>
    </row>
    <row r="7" spans="2:7" x14ac:dyDescent="0.25">
      <c r="B7" s="680" t="s">
        <v>1328</v>
      </c>
      <c r="C7" s="680"/>
      <c r="D7" s="680" t="s">
        <v>1324</v>
      </c>
      <c r="E7" s="680"/>
      <c r="F7" s="680" t="s">
        <v>1325</v>
      </c>
      <c r="G7" s="680"/>
    </row>
    <row r="8" spans="2:7" ht="89.25" customHeight="1" x14ac:dyDescent="0.25">
      <c r="B8" s="679" t="s">
        <v>1326</v>
      </c>
      <c r="C8" s="679"/>
      <c r="D8" s="679" t="s">
        <v>1327</v>
      </c>
      <c r="E8" s="679"/>
      <c r="F8" s="681" t="s">
        <v>1329</v>
      </c>
      <c r="G8" s="681"/>
    </row>
  </sheetData>
  <mergeCells count="10">
    <mergeCell ref="B2:G2"/>
    <mergeCell ref="C3:F3"/>
    <mergeCell ref="B6:G6"/>
    <mergeCell ref="C4:F4"/>
    <mergeCell ref="D7:E7"/>
    <mergeCell ref="D8:E8"/>
    <mergeCell ref="F7:G7"/>
    <mergeCell ref="F8:G8"/>
    <mergeCell ref="B7:C7"/>
    <mergeCell ref="B8:C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6"/>
  <sheetViews>
    <sheetView workbookViewId="0">
      <selection activeCell="D14" sqref="D14"/>
    </sheetView>
  </sheetViews>
  <sheetFormatPr baseColWidth="10" defaultColWidth="11.42578125" defaultRowHeight="15" x14ac:dyDescent="0.25"/>
  <cols>
    <col min="3" max="3" width="11.5703125" style="12"/>
  </cols>
  <sheetData>
    <row r="1" spans="1:11" ht="30" x14ac:dyDescent="0.25">
      <c r="A1" s="8" t="s">
        <v>3</v>
      </c>
      <c r="B1" s="8" t="s">
        <v>4</v>
      </c>
      <c r="C1" s="8"/>
      <c r="D1" s="8" t="s">
        <v>145</v>
      </c>
      <c r="F1" s="16" t="s">
        <v>3</v>
      </c>
      <c r="G1" s="16" t="s">
        <v>146</v>
      </c>
      <c r="H1" s="8" t="s">
        <v>4</v>
      </c>
      <c r="I1" s="16" t="s">
        <v>146</v>
      </c>
      <c r="J1" s="8" t="s">
        <v>145</v>
      </c>
      <c r="K1" s="16" t="s">
        <v>146</v>
      </c>
    </row>
    <row r="2" spans="1:11" ht="30" x14ac:dyDescent="0.25">
      <c r="A2" s="7" t="s">
        <v>19</v>
      </c>
      <c r="B2" s="7" t="s">
        <v>20</v>
      </c>
      <c r="C2" s="7" t="str">
        <f t="shared" ref="C2:C26" si="0">+A2&amp;B2</f>
        <v>Muy bajaLeve</v>
      </c>
      <c r="D2" s="11" t="s">
        <v>147</v>
      </c>
      <c r="F2" s="17" t="s">
        <v>19</v>
      </c>
      <c r="G2" s="18">
        <v>0.2</v>
      </c>
      <c r="H2" s="17" t="s">
        <v>20</v>
      </c>
      <c r="I2" s="18">
        <v>0.2</v>
      </c>
      <c r="J2" s="17" t="s">
        <v>147</v>
      </c>
    </row>
    <row r="3" spans="1:11" ht="30" x14ac:dyDescent="0.25">
      <c r="A3" s="7" t="s">
        <v>19</v>
      </c>
      <c r="B3" s="7" t="s">
        <v>36</v>
      </c>
      <c r="C3" s="7" t="str">
        <f t="shared" si="0"/>
        <v>Muy bajaMenor</v>
      </c>
      <c r="D3" s="11" t="s">
        <v>147</v>
      </c>
      <c r="F3" s="7" t="s">
        <v>35</v>
      </c>
      <c r="G3" s="19">
        <v>0.4</v>
      </c>
      <c r="H3" s="10" t="s">
        <v>36</v>
      </c>
      <c r="I3" s="19">
        <v>0.4</v>
      </c>
      <c r="J3" s="10" t="s">
        <v>148</v>
      </c>
    </row>
    <row r="4" spans="1:11" ht="45" x14ac:dyDescent="0.25">
      <c r="A4" s="7" t="s">
        <v>19</v>
      </c>
      <c r="B4" s="7" t="s">
        <v>53</v>
      </c>
      <c r="C4" s="7" t="str">
        <f t="shared" si="0"/>
        <v>Muy bajaModerado</v>
      </c>
      <c r="D4" s="11" t="s">
        <v>53</v>
      </c>
      <c r="F4" s="7" t="s">
        <v>52</v>
      </c>
      <c r="G4" s="19">
        <v>0.6</v>
      </c>
      <c r="H4" s="10" t="s">
        <v>53</v>
      </c>
      <c r="I4" s="19">
        <v>0.6</v>
      </c>
      <c r="J4" s="10" t="s">
        <v>53</v>
      </c>
    </row>
    <row r="5" spans="1:11" ht="30" x14ac:dyDescent="0.25">
      <c r="A5" s="7" t="s">
        <v>19</v>
      </c>
      <c r="B5" s="7" t="s">
        <v>66</v>
      </c>
      <c r="C5" s="7" t="str">
        <f t="shared" si="0"/>
        <v>Muy bajaMayor</v>
      </c>
      <c r="D5" s="11" t="s">
        <v>148</v>
      </c>
      <c r="F5" s="7" t="s">
        <v>65</v>
      </c>
      <c r="G5" s="18">
        <v>0.8</v>
      </c>
      <c r="H5" s="17" t="s">
        <v>66</v>
      </c>
      <c r="I5" s="18">
        <v>0.8</v>
      </c>
      <c r="J5" s="17" t="s">
        <v>147</v>
      </c>
    </row>
    <row r="6" spans="1:11" ht="45" x14ac:dyDescent="0.25">
      <c r="A6" s="7" t="s">
        <v>19</v>
      </c>
      <c r="B6" s="7" t="s">
        <v>79</v>
      </c>
      <c r="C6" s="7" t="str">
        <f t="shared" si="0"/>
        <v>Muy bajaCatastrófico</v>
      </c>
      <c r="D6" s="11" t="s">
        <v>149</v>
      </c>
      <c r="F6" s="7" t="s">
        <v>78</v>
      </c>
      <c r="G6" s="18">
        <v>1</v>
      </c>
      <c r="H6" s="17" t="s">
        <v>79</v>
      </c>
      <c r="I6" s="18">
        <v>1</v>
      </c>
    </row>
    <row r="7" spans="1:11" x14ac:dyDescent="0.25">
      <c r="A7" s="7" t="s">
        <v>35</v>
      </c>
      <c r="B7" s="7" t="s">
        <v>20</v>
      </c>
      <c r="C7" s="7" t="str">
        <f t="shared" si="0"/>
        <v>BajaLeve</v>
      </c>
      <c r="D7" s="11" t="s">
        <v>147</v>
      </c>
    </row>
    <row r="8" spans="1:11" x14ac:dyDescent="0.25">
      <c r="A8" s="7" t="s">
        <v>35</v>
      </c>
      <c r="B8" s="7" t="s">
        <v>36</v>
      </c>
      <c r="C8" s="7" t="str">
        <f t="shared" si="0"/>
        <v>BajaMenor</v>
      </c>
      <c r="D8" s="11" t="s">
        <v>53</v>
      </c>
    </row>
    <row r="9" spans="1:11" ht="30" x14ac:dyDescent="0.25">
      <c r="A9" s="7" t="s">
        <v>35</v>
      </c>
      <c r="B9" s="7" t="s">
        <v>53</v>
      </c>
      <c r="C9" s="7" t="str">
        <f t="shared" si="0"/>
        <v>BajaModerado</v>
      </c>
      <c r="D9" s="11" t="s">
        <v>53</v>
      </c>
    </row>
    <row r="10" spans="1:11" x14ac:dyDescent="0.25">
      <c r="A10" s="7" t="s">
        <v>35</v>
      </c>
      <c r="B10" s="7" t="s">
        <v>66</v>
      </c>
      <c r="C10" s="7" t="str">
        <f t="shared" si="0"/>
        <v>BajaMayor</v>
      </c>
      <c r="D10" s="11" t="s">
        <v>148</v>
      </c>
    </row>
    <row r="11" spans="1:11" ht="30" x14ac:dyDescent="0.25">
      <c r="A11" s="7" t="s">
        <v>35</v>
      </c>
      <c r="B11" s="7" t="s">
        <v>79</v>
      </c>
      <c r="C11" s="7" t="str">
        <f t="shared" si="0"/>
        <v>BajaCatastrófico</v>
      </c>
      <c r="D11" s="11" t="s">
        <v>149</v>
      </c>
    </row>
    <row r="12" spans="1:11" x14ac:dyDescent="0.25">
      <c r="A12" s="7" t="s">
        <v>52</v>
      </c>
      <c r="B12" s="7" t="s">
        <v>20</v>
      </c>
      <c r="C12" s="7" t="str">
        <f t="shared" si="0"/>
        <v>MediaLeve</v>
      </c>
      <c r="D12" s="11" t="s">
        <v>53</v>
      </c>
    </row>
    <row r="13" spans="1:11" ht="30" x14ac:dyDescent="0.25">
      <c r="A13" s="7" t="s">
        <v>52</v>
      </c>
      <c r="B13" s="7" t="s">
        <v>36</v>
      </c>
      <c r="C13" s="7" t="str">
        <f t="shared" si="0"/>
        <v>MediaMenor</v>
      </c>
      <c r="D13" s="11" t="s">
        <v>53</v>
      </c>
    </row>
    <row r="14" spans="1:11" ht="30" x14ac:dyDescent="0.25">
      <c r="A14" s="7" t="s">
        <v>52</v>
      </c>
      <c r="B14" s="7" t="s">
        <v>53</v>
      </c>
      <c r="C14" s="7" t="str">
        <f t="shared" si="0"/>
        <v>MediaModerado</v>
      </c>
      <c r="D14" s="11" t="s">
        <v>53</v>
      </c>
    </row>
    <row r="15" spans="1:11" ht="30" x14ac:dyDescent="0.25">
      <c r="A15" s="7" t="s">
        <v>52</v>
      </c>
      <c r="B15" s="7" t="s">
        <v>66</v>
      </c>
      <c r="C15" s="7" t="str">
        <f t="shared" si="0"/>
        <v>MediaMayor</v>
      </c>
      <c r="D15" s="11" t="s">
        <v>148</v>
      </c>
    </row>
    <row r="16" spans="1:11" ht="30" x14ac:dyDescent="0.25">
      <c r="A16" s="7" t="s">
        <v>52</v>
      </c>
      <c r="B16" s="7" t="s">
        <v>79</v>
      </c>
      <c r="C16" s="7" t="str">
        <f t="shared" si="0"/>
        <v>MediaCatastrófico</v>
      </c>
      <c r="D16" s="11" t="s">
        <v>149</v>
      </c>
    </row>
    <row r="17" spans="1:4" x14ac:dyDescent="0.25">
      <c r="A17" s="7" t="s">
        <v>65</v>
      </c>
      <c r="B17" s="7" t="s">
        <v>20</v>
      </c>
      <c r="C17" s="7" t="str">
        <f t="shared" si="0"/>
        <v>AltaLeve</v>
      </c>
      <c r="D17" s="11" t="s">
        <v>53</v>
      </c>
    </row>
    <row r="18" spans="1:4" x14ac:dyDescent="0.25">
      <c r="A18" s="7" t="s">
        <v>65</v>
      </c>
      <c r="B18" s="7" t="s">
        <v>36</v>
      </c>
      <c r="C18" s="7" t="str">
        <f t="shared" si="0"/>
        <v>AltaMenor</v>
      </c>
      <c r="D18" s="11" t="s">
        <v>53</v>
      </c>
    </row>
    <row r="19" spans="1:4" ht="30" x14ac:dyDescent="0.25">
      <c r="A19" s="7" t="s">
        <v>65</v>
      </c>
      <c r="B19" s="7" t="s">
        <v>53</v>
      </c>
      <c r="C19" s="7" t="str">
        <f t="shared" si="0"/>
        <v>AltaModerado</v>
      </c>
      <c r="D19" s="11" t="s">
        <v>148</v>
      </c>
    </row>
    <row r="20" spans="1:4" x14ac:dyDescent="0.25">
      <c r="A20" s="7" t="s">
        <v>65</v>
      </c>
      <c r="B20" s="7" t="s">
        <v>66</v>
      </c>
      <c r="C20" s="7" t="str">
        <f t="shared" si="0"/>
        <v>AltaMayor</v>
      </c>
      <c r="D20" s="11" t="s">
        <v>148</v>
      </c>
    </row>
    <row r="21" spans="1:4" ht="30" x14ac:dyDescent="0.25">
      <c r="A21" s="7" t="s">
        <v>65</v>
      </c>
      <c r="B21" s="7" t="s">
        <v>79</v>
      </c>
      <c r="C21" s="7" t="str">
        <f t="shared" si="0"/>
        <v>AltaCatastrófico</v>
      </c>
      <c r="D21" s="11" t="s">
        <v>149</v>
      </c>
    </row>
    <row r="22" spans="1:4" ht="30" x14ac:dyDescent="0.25">
      <c r="A22" s="7" t="s">
        <v>78</v>
      </c>
      <c r="B22" s="7" t="s">
        <v>20</v>
      </c>
      <c r="C22" s="7" t="str">
        <f t="shared" si="0"/>
        <v>Muy altaLeve</v>
      </c>
      <c r="D22" s="11" t="s">
        <v>148</v>
      </c>
    </row>
    <row r="23" spans="1:4" ht="30" x14ac:dyDescent="0.25">
      <c r="A23" s="7" t="s">
        <v>78</v>
      </c>
      <c r="B23" s="7" t="s">
        <v>36</v>
      </c>
      <c r="C23" s="7" t="str">
        <f t="shared" si="0"/>
        <v>Muy altaMenor</v>
      </c>
      <c r="D23" s="11" t="s">
        <v>148</v>
      </c>
    </row>
    <row r="24" spans="1:4" ht="45" x14ac:dyDescent="0.25">
      <c r="A24" s="7" t="s">
        <v>78</v>
      </c>
      <c r="B24" s="7" t="s">
        <v>53</v>
      </c>
      <c r="C24" s="7" t="str">
        <f t="shared" si="0"/>
        <v>Muy altaModerado</v>
      </c>
      <c r="D24" s="11" t="s">
        <v>148</v>
      </c>
    </row>
    <row r="25" spans="1:4" ht="30" x14ac:dyDescent="0.25">
      <c r="A25" s="7" t="s">
        <v>78</v>
      </c>
      <c r="B25" s="7" t="s">
        <v>66</v>
      </c>
      <c r="C25" s="7" t="str">
        <f t="shared" si="0"/>
        <v>Muy altaMayor</v>
      </c>
      <c r="D25" s="11" t="s">
        <v>148</v>
      </c>
    </row>
    <row r="26" spans="1:4" ht="52.9" customHeight="1" x14ac:dyDescent="0.25">
      <c r="A26" s="7" t="s">
        <v>78</v>
      </c>
      <c r="B26" s="7" t="s">
        <v>79</v>
      </c>
      <c r="C26" s="7" t="str">
        <f t="shared" si="0"/>
        <v>Muy altaCatastrófico</v>
      </c>
      <c r="D26" s="11" t="s">
        <v>149</v>
      </c>
    </row>
  </sheetData>
  <sheetProtection algorithmName="SHA-512" hashValue="vgqapuvjYdEqXAEqBxD5DN5i4hA4thiEoDrQ/NCPof2q4Gsib5tru0TQ1hy4q/y34BhT2Rl2ZjTQkdrDzli8mQ==" saltValue="AK27E/0+c3PJV2DM0V1+GA=="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B30"/>
  <sheetViews>
    <sheetView topLeftCell="AN1" zoomScale="70" zoomScaleNormal="70" workbookViewId="0">
      <pane ySplit="3" topLeftCell="A12" activePane="bottomLeft" state="frozen"/>
      <selection activeCell="G4" sqref="G4:G13"/>
      <selection pane="bottomLeft" activeCell="A12" sqref="A12:A13"/>
    </sheetView>
  </sheetViews>
  <sheetFormatPr baseColWidth="10" defaultColWidth="11.42578125" defaultRowHeight="15" x14ac:dyDescent="0.25"/>
  <cols>
    <col min="1" max="1" width="14.140625" style="1" customWidth="1"/>
    <col min="2" max="2" width="14" style="6" customWidth="1"/>
    <col min="3" max="3" width="17.28515625" style="6" customWidth="1"/>
    <col min="4" max="4" width="19.42578125" style="6" customWidth="1"/>
    <col min="5" max="5" width="19.5703125" style="6" customWidth="1"/>
    <col min="6" max="6" width="59.7109375" style="2" customWidth="1"/>
    <col min="7" max="7" width="9.7109375" style="2" customWidth="1"/>
    <col min="8" max="8" width="20" style="2" customWidth="1"/>
    <col min="9" max="9" width="44.28515625" style="2" customWidth="1"/>
    <col min="10" max="10" width="14.7109375" style="2" bestFit="1" customWidth="1"/>
    <col min="11" max="11" width="16.7109375" style="2" customWidth="1"/>
    <col min="12" max="12" width="19.28515625" style="2" customWidth="1"/>
    <col min="13" max="13" width="46.140625" style="2" customWidth="1"/>
    <col min="14" max="14" width="3.42578125" style="2" hidden="1" customWidth="1"/>
    <col min="15" max="15" width="45.28515625" style="2" customWidth="1"/>
    <col min="16" max="16" width="3" style="2" hidden="1" customWidth="1"/>
    <col min="17" max="17" width="32.42578125" style="2" customWidth="1"/>
    <col min="18" max="18" width="3.42578125" style="2" hidden="1" customWidth="1"/>
    <col min="19" max="20" width="21.85546875" style="2" customWidth="1"/>
    <col min="21" max="21" width="21.85546875" style="2" hidden="1" customWidth="1"/>
    <col min="22" max="22" width="15" style="2"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28.140625" style="2" customWidth="1"/>
    <col min="29" max="29" width="28" style="2" customWidth="1"/>
    <col min="30" max="30" width="62.42578125" style="2" customWidth="1"/>
    <col min="31" max="31" width="10" style="2" bestFit="1" customWidth="1"/>
    <col min="32" max="32" width="8.42578125" style="21" customWidth="1"/>
    <col min="33" max="33" width="20.28515625" style="21" customWidth="1"/>
    <col min="34" max="34" width="9" style="21" customWidth="1"/>
    <col min="35" max="35" width="14.140625" style="21" customWidth="1"/>
    <col min="36" max="36" width="16.42578125" style="2" customWidth="1"/>
    <col min="37" max="37" width="6.7109375" style="2" customWidth="1"/>
    <col min="38" max="38" width="63.7109375" style="2" customWidth="1"/>
    <col min="39" max="39" width="14.7109375" style="6" customWidth="1"/>
    <col min="40" max="40" width="36.5703125" style="2" customWidth="1"/>
    <col min="41" max="41" width="8.85546875" style="2" customWidth="1"/>
    <col min="42" max="42" width="12.140625" style="2" customWidth="1"/>
    <col min="43" max="43" width="14.85546875" style="2" customWidth="1"/>
    <col min="44" max="44" width="9.140625" style="2" customWidth="1"/>
    <col min="45" max="45" width="33.7109375" style="2" customWidth="1"/>
    <col min="46" max="46" width="22.5703125" style="2" customWidth="1"/>
    <col min="47" max="47" width="13.7109375" style="2" hidden="1" customWidth="1"/>
    <col min="48" max="48" width="13.7109375" style="24" hidden="1" customWidth="1"/>
    <col min="49" max="49" width="13.7109375" style="2" customWidth="1"/>
    <col min="50" max="50" width="15.28515625" style="2" customWidth="1"/>
    <col min="51" max="51" width="2.28515625" style="5" customWidth="1"/>
    <col min="52" max="52" width="49.28515625" style="5" customWidth="1"/>
    <col min="53" max="53" width="17" style="4" customWidth="1"/>
    <col min="54" max="55" width="11.5703125" style="3" customWidth="1"/>
    <col min="56" max="56" width="21.85546875" style="2" customWidth="1"/>
    <col min="57" max="57" width="14.85546875" style="1" hidden="1" customWidth="1"/>
    <col min="58" max="58" width="58.42578125" style="1" hidden="1" customWidth="1"/>
    <col min="59" max="59" width="14.85546875" style="1" hidden="1" customWidth="1"/>
    <col min="60" max="60" width="50.5703125" style="1" hidden="1" customWidth="1"/>
    <col min="61" max="61" width="29.140625" style="1" hidden="1" customWidth="1"/>
    <col min="62" max="62" width="14.85546875" style="1" hidden="1" customWidth="1"/>
    <col min="63" max="63" width="30.140625" style="72" hidden="1" customWidth="1"/>
    <col min="64" max="64" width="23.5703125" style="72" hidden="1" customWidth="1"/>
    <col min="65" max="65" width="0" style="1" hidden="1" customWidth="1"/>
    <col min="66" max="66" width="26.7109375" style="1" hidden="1" customWidth="1"/>
    <col min="67" max="67" width="24.42578125" style="1" hidden="1" customWidth="1"/>
    <col min="68" max="68" width="11.42578125" style="1"/>
    <col min="69" max="69" width="26.7109375" style="1" customWidth="1"/>
    <col min="70" max="70" width="25.140625" style="1" customWidth="1"/>
    <col min="71" max="71" width="11.42578125" style="1"/>
    <col min="72" max="72" width="24.85546875" style="1" customWidth="1"/>
    <col min="73" max="73" width="26" style="1" customWidth="1"/>
    <col min="74" max="252" width="11.42578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42578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42578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42578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42578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42578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42578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42578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42578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42578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42578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42578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42578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42578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42578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42578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42578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42578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42578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42578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42578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42578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42578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42578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42578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42578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42578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42578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42578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42578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42578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42578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42578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42578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42578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42578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42578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42578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42578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42578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42578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42578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42578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42578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42578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42578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42578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42578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42578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42578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42578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42578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42578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42578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42578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42578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42578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42578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42578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42578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42578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42578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42578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2" width="11.42578125" style="1"/>
    <col min="16383" max="16384" width="11.5703125" style="1" customWidth="1"/>
  </cols>
  <sheetData>
    <row r="1" spans="1:16382" ht="20.25" customHeight="1" x14ac:dyDescent="0.25">
      <c r="A1" s="754" t="s">
        <v>150</v>
      </c>
      <c r="B1" s="755"/>
      <c r="C1" s="755"/>
      <c r="D1" s="755"/>
      <c r="E1" s="755"/>
      <c r="F1" s="755"/>
      <c r="G1" s="755"/>
      <c r="H1" s="755"/>
      <c r="I1" s="755"/>
      <c r="J1" s="755"/>
      <c r="K1" s="755"/>
      <c r="L1" s="755"/>
      <c r="M1" s="755"/>
      <c r="N1" s="755"/>
      <c r="O1" s="755"/>
      <c r="P1" s="755"/>
      <c r="Q1" s="755"/>
      <c r="R1" s="755"/>
      <c r="S1" s="755"/>
      <c r="T1" s="755"/>
      <c r="U1" s="758" t="s">
        <v>151</v>
      </c>
      <c r="V1" s="758"/>
      <c r="W1" s="758"/>
      <c r="X1" s="758"/>
      <c r="Y1" s="758"/>
      <c r="Z1" s="758"/>
      <c r="AA1" s="758"/>
      <c r="AB1" s="758"/>
      <c r="AC1" s="760" t="s">
        <v>152</v>
      </c>
      <c r="AD1" s="760"/>
      <c r="AE1" s="760"/>
      <c r="AF1" s="760"/>
      <c r="AG1" s="760"/>
      <c r="AH1" s="760"/>
      <c r="AI1" s="760"/>
      <c r="AJ1" s="760"/>
      <c r="AK1" s="760"/>
      <c r="AL1" s="760"/>
      <c r="AM1" s="760"/>
      <c r="AN1" s="760"/>
      <c r="AO1" s="760"/>
      <c r="AP1" s="760"/>
      <c r="AQ1" s="760"/>
      <c r="AR1" s="760"/>
      <c r="AS1" s="760"/>
      <c r="AT1" s="760"/>
      <c r="AU1" s="417"/>
      <c r="AV1" s="761" t="s">
        <v>153</v>
      </c>
      <c r="AW1" s="761"/>
      <c r="AX1" s="762"/>
      <c r="AY1" s="763"/>
      <c r="AZ1" s="764"/>
      <c r="BA1" s="764"/>
      <c r="BB1" s="764"/>
      <c r="BC1" s="764"/>
      <c r="BD1" s="764"/>
      <c r="BE1" s="764"/>
      <c r="BF1" s="764"/>
      <c r="BG1" s="764"/>
      <c r="BH1" s="764"/>
      <c r="BI1" s="764"/>
      <c r="BJ1" s="764"/>
      <c r="BK1" s="764"/>
      <c r="BL1" s="764"/>
      <c r="BM1" s="764"/>
      <c r="BN1" s="764"/>
      <c r="BO1" s="764"/>
      <c r="BP1" s="764"/>
      <c r="BQ1" s="764"/>
      <c r="BR1" s="764"/>
      <c r="BS1" s="764"/>
      <c r="BT1" s="764"/>
      <c r="BU1" s="765"/>
    </row>
    <row r="2" spans="1:16382" ht="18"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0" t="s">
        <v>154</v>
      </c>
      <c r="AD2" s="750" t="s">
        <v>155</v>
      </c>
      <c r="AE2" s="750" t="s">
        <v>156</v>
      </c>
      <c r="AF2" s="750"/>
      <c r="AG2" s="750"/>
      <c r="AH2" s="750"/>
      <c r="AI2" s="750" t="s">
        <v>157</v>
      </c>
      <c r="AJ2" s="750" t="s">
        <v>158</v>
      </c>
      <c r="AK2" s="750"/>
      <c r="AL2" s="750"/>
      <c r="AM2" s="750"/>
      <c r="AN2" s="750"/>
      <c r="AO2" s="750"/>
      <c r="AP2" s="750"/>
      <c r="AQ2" s="750"/>
      <c r="AR2" s="750"/>
      <c r="AS2" s="750"/>
      <c r="AT2" s="750"/>
      <c r="AU2" s="751" t="s">
        <v>159</v>
      </c>
      <c r="AV2" s="751"/>
      <c r="AW2" s="751"/>
      <c r="AX2" s="752" t="s">
        <v>9</v>
      </c>
      <c r="AY2" s="753" t="s">
        <v>160</v>
      </c>
      <c r="AZ2" s="747"/>
      <c r="BA2" s="747" t="s">
        <v>126</v>
      </c>
      <c r="BB2" s="747" t="s">
        <v>161</v>
      </c>
      <c r="BC2" s="747" t="s">
        <v>162</v>
      </c>
      <c r="BD2" s="747" t="s">
        <v>163</v>
      </c>
      <c r="BE2" s="747" t="s">
        <v>164</v>
      </c>
      <c r="BF2" s="747"/>
      <c r="BG2" s="747"/>
      <c r="BH2" s="747"/>
      <c r="BI2" s="747"/>
      <c r="BJ2" s="747"/>
      <c r="BK2" s="747"/>
      <c r="BL2" s="747"/>
      <c r="BM2" s="747"/>
      <c r="BN2" s="747"/>
      <c r="BO2" s="747"/>
      <c r="BP2" s="747"/>
      <c r="BQ2" s="747"/>
      <c r="BR2" s="747"/>
      <c r="BS2" s="747"/>
      <c r="BT2" s="747"/>
      <c r="BU2" s="748"/>
    </row>
    <row r="3" spans="1:16382" s="15" customFormat="1" ht="27" customHeight="1" x14ac:dyDescent="0.25">
      <c r="A3" s="137" t="s">
        <v>165</v>
      </c>
      <c r="B3" s="343" t="s">
        <v>124</v>
      </c>
      <c r="C3" s="343" t="s">
        <v>6</v>
      </c>
      <c r="D3" s="343" t="s">
        <v>1</v>
      </c>
      <c r="E3" s="343" t="s">
        <v>2</v>
      </c>
      <c r="F3" s="343" t="s">
        <v>166</v>
      </c>
      <c r="G3" s="749" t="s">
        <v>167</v>
      </c>
      <c r="H3" s="749"/>
      <c r="I3" s="343" t="s">
        <v>168</v>
      </c>
      <c r="J3" s="343" t="s">
        <v>16</v>
      </c>
      <c r="K3" s="343" t="s">
        <v>169</v>
      </c>
      <c r="L3" s="343" t="s">
        <v>170</v>
      </c>
      <c r="M3" s="343" t="s">
        <v>13</v>
      </c>
      <c r="N3" s="343" t="s">
        <v>146</v>
      </c>
      <c r="O3" s="343" t="s">
        <v>14</v>
      </c>
      <c r="P3" s="343" t="s">
        <v>146</v>
      </c>
      <c r="Q3" s="343" t="s">
        <v>15</v>
      </c>
      <c r="R3" s="343" t="s">
        <v>146</v>
      </c>
      <c r="S3" s="343" t="s">
        <v>171</v>
      </c>
      <c r="T3" s="343" t="s">
        <v>11</v>
      </c>
      <c r="U3" s="138" t="s">
        <v>172</v>
      </c>
      <c r="V3" s="136" t="s">
        <v>173</v>
      </c>
      <c r="W3" s="138" t="s">
        <v>146</v>
      </c>
      <c r="X3" s="136" t="s">
        <v>174</v>
      </c>
      <c r="Y3" s="138" t="s">
        <v>146</v>
      </c>
      <c r="Z3" s="136" t="s">
        <v>175</v>
      </c>
      <c r="AA3" s="136" t="s">
        <v>146</v>
      </c>
      <c r="AB3" s="136" t="s">
        <v>176</v>
      </c>
      <c r="AC3" s="750"/>
      <c r="AD3" s="750"/>
      <c r="AE3" s="344" t="s">
        <v>5</v>
      </c>
      <c r="AF3" s="139" t="s">
        <v>177</v>
      </c>
      <c r="AG3" s="344" t="s">
        <v>178</v>
      </c>
      <c r="AH3" s="344" t="s">
        <v>177</v>
      </c>
      <c r="AI3" s="750"/>
      <c r="AJ3" s="344" t="s">
        <v>179</v>
      </c>
      <c r="AK3" s="750" t="s">
        <v>180</v>
      </c>
      <c r="AL3" s="750"/>
      <c r="AM3" s="750" t="s">
        <v>7</v>
      </c>
      <c r="AN3" s="750"/>
      <c r="AO3" s="750" t="s">
        <v>8</v>
      </c>
      <c r="AP3" s="750"/>
      <c r="AQ3" s="344" t="s">
        <v>181</v>
      </c>
      <c r="AR3" s="750" t="s">
        <v>126</v>
      </c>
      <c r="AS3" s="750"/>
      <c r="AT3" s="344" t="s">
        <v>182</v>
      </c>
      <c r="AU3" s="751"/>
      <c r="AV3" s="751"/>
      <c r="AW3" s="751"/>
      <c r="AX3" s="752"/>
      <c r="AY3" s="753"/>
      <c r="AZ3" s="747"/>
      <c r="BA3" s="747"/>
      <c r="BB3" s="747"/>
      <c r="BC3" s="747"/>
      <c r="BD3" s="747"/>
      <c r="BE3" s="341" t="s">
        <v>183</v>
      </c>
      <c r="BF3" s="341" t="s">
        <v>184</v>
      </c>
      <c r="BG3" s="341" t="s">
        <v>183</v>
      </c>
      <c r="BH3" s="341" t="s">
        <v>184</v>
      </c>
      <c r="BI3" s="341" t="s">
        <v>185</v>
      </c>
      <c r="BJ3" s="341" t="s">
        <v>183</v>
      </c>
      <c r="BK3" s="341" t="s">
        <v>184</v>
      </c>
      <c r="BL3" s="341" t="s">
        <v>185</v>
      </c>
      <c r="BM3" s="341" t="s">
        <v>183</v>
      </c>
      <c r="BN3" s="341" t="s">
        <v>184</v>
      </c>
      <c r="BO3" s="341" t="s">
        <v>185</v>
      </c>
      <c r="BP3" s="341" t="s">
        <v>183</v>
      </c>
      <c r="BQ3" s="341" t="s">
        <v>184</v>
      </c>
      <c r="BR3" s="341" t="s">
        <v>185</v>
      </c>
      <c r="BS3" s="341" t="s">
        <v>183</v>
      </c>
      <c r="BT3" s="341" t="s">
        <v>184</v>
      </c>
      <c r="BU3" s="342" t="s">
        <v>185</v>
      </c>
    </row>
    <row r="4" spans="1:16382" s="116" customFormat="1" ht="139.9" customHeight="1" x14ac:dyDescent="0.25">
      <c r="A4" s="101" t="s">
        <v>186</v>
      </c>
      <c r="B4" s="399" t="s">
        <v>82</v>
      </c>
      <c r="C4" s="399" t="s">
        <v>55</v>
      </c>
      <c r="D4" s="399" t="s">
        <v>76</v>
      </c>
      <c r="E4" s="399" t="s">
        <v>77</v>
      </c>
      <c r="F4" s="102" t="s">
        <v>187</v>
      </c>
      <c r="G4" s="402" t="s">
        <v>188</v>
      </c>
      <c r="H4" s="399" t="s">
        <v>189</v>
      </c>
      <c r="I4" s="102" t="s">
        <v>190</v>
      </c>
      <c r="J4" s="399" t="s">
        <v>48</v>
      </c>
      <c r="K4" s="399">
        <v>0</v>
      </c>
      <c r="L4" s="404">
        <f>IF(J4="Diaria",+(K4/360),IF(J4="Semanal",+(K4/52),IF(J4="Mensual",+(K4/12),IF(J4="Bimestral",+(K4/6),IF(J4="Trimestral",+(K4/4),IF(J4="Semestral",+(K4/2),IF(J4="Anual",+(K4/1),"")))))))</f>
        <v>0</v>
      </c>
      <c r="M4" s="399" t="s">
        <v>29</v>
      </c>
      <c r="N4" s="103">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399" t="s">
        <v>30</v>
      </c>
      <c r="P4" s="103">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399" t="s">
        <v>70</v>
      </c>
      <c r="R4" s="103">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400" t="s">
        <v>57</v>
      </c>
      <c r="T4" s="400" t="s">
        <v>58</v>
      </c>
      <c r="U4" s="104">
        <f>+MAX(N4,P4,R4)</f>
        <v>0.2</v>
      </c>
      <c r="V4" s="319" t="str">
        <f>IF(L4&lt;=20%,"Muy baja",IF(L4&lt;=40%,"Baja",IF(L4&lt;=60%,"Media",IF(L4&lt;=80%,"Alta",IF(L4&lt;=100%,"Muy alta",IF(L4&gt;=100%,"Muy alta",""))))))</f>
        <v>Muy baja</v>
      </c>
      <c r="W4" s="401">
        <f>+IFERROR(VLOOKUP(V4,Fórmula!$F$1:$G$6,2,FALSE),"")</f>
        <v>0.2</v>
      </c>
      <c r="X4" s="321" t="s">
        <v>53</v>
      </c>
      <c r="Y4" s="401">
        <f>+IFERROR(VLOOKUP(X4,Fórmula!$H$1:$I$6,2,FALSE),"")</f>
        <v>0.6</v>
      </c>
      <c r="Z4" s="329" t="s">
        <v>53</v>
      </c>
      <c r="AA4" s="401">
        <f>IF(Z4="Bajo",25%,IF(Z4="Moderado",50%,IF(Z4="Alto",75%,IF(Z4="Extremo",100%,""))))</f>
        <v>0.5</v>
      </c>
      <c r="AB4" s="105" t="s">
        <v>191</v>
      </c>
      <c r="AC4" s="106" t="s">
        <v>192</v>
      </c>
      <c r="AD4" s="106" t="s">
        <v>193</v>
      </c>
      <c r="AE4" s="106" t="s">
        <v>54</v>
      </c>
      <c r="AF4" s="107">
        <f t="shared" ref="AF4:AF10" si="0">IF(AE4="Preventivo",25%,IF(AE4="Detectivo",15%,IF(AE4="Correctivo",10%,"")))</f>
        <v>0.25</v>
      </c>
      <c r="AG4" s="102" t="s">
        <v>194</v>
      </c>
      <c r="AH4" s="107">
        <f>IF(AG4="Manual",15%,IF(AG4="Automático",25%,""))</f>
        <v>0.15</v>
      </c>
      <c r="AI4" s="107">
        <f t="shared" ref="AI4:AI7" si="1">+AH4+AF4</f>
        <v>0.4</v>
      </c>
      <c r="AJ4" s="102" t="s">
        <v>195</v>
      </c>
      <c r="AK4" s="399" t="s">
        <v>196</v>
      </c>
      <c r="AL4" s="106" t="s">
        <v>197</v>
      </c>
      <c r="AM4" s="399" t="s">
        <v>23</v>
      </c>
      <c r="AN4" s="102" t="s">
        <v>198</v>
      </c>
      <c r="AO4" s="102" t="s">
        <v>40</v>
      </c>
      <c r="AP4" s="102" t="s">
        <v>199</v>
      </c>
      <c r="AQ4" s="108" t="s">
        <v>200</v>
      </c>
      <c r="AR4" s="102" t="s">
        <v>201</v>
      </c>
      <c r="AS4" s="102" t="s">
        <v>202</v>
      </c>
      <c r="AT4" s="102" t="s">
        <v>203</v>
      </c>
      <c r="AU4" s="102">
        <f>+AA4*AI4</f>
        <v>0.2</v>
      </c>
      <c r="AV4" s="109">
        <f>+AA4-AU4</f>
        <v>0.3</v>
      </c>
      <c r="AW4" s="329" t="str">
        <f>+IF(C4="Corrupción","Moderado",IF(#REF!&lt;=25%,"Bajo",IF(#REF!&lt;=50%,"Moderado",IF(#REF!&lt;=75%,"Alto",IF(#REF!&gt;75%,"Extremo","")))))</f>
        <v>Moderado</v>
      </c>
      <c r="AX4" s="405" t="s">
        <v>56</v>
      </c>
      <c r="AY4" s="157">
        <v>1</v>
      </c>
      <c r="AZ4" s="110" t="s">
        <v>204</v>
      </c>
      <c r="BA4" s="111" t="str">
        <f t="shared" ref="BA4" si="2">+AS4</f>
        <v>Profesional III de apuestas</v>
      </c>
      <c r="BB4" s="112">
        <v>44562</v>
      </c>
      <c r="BC4" s="112">
        <v>44742</v>
      </c>
      <c r="BD4" s="102" t="str">
        <f t="shared" ref="BD4" si="3">+AQ4</f>
        <v>Plataforma de Juegos Promocionales y Rifas</v>
      </c>
      <c r="BE4" s="113">
        <v>44620</v>
      </c>
      <c r="BF4" s="335" t="s">
        <v>205</v>
      </c>
      <c r="BG4" s="115">
        <v>44681</v>
      </c>
      <c r="BH4" s="335" t="s">
        <v>206</v>
      </c>
      <c r="BI4" s="114"/>
      <c r="BJ4" s="115">
        <v>44742</v>
      </c>
      <c r="BK4" s="114"/>
      <c r="BL4" s="114"/>
      <c r="BM4" s="115">
        <v>44804</v>
      </c>
      <c r="BN4" s="114" t="s">
        <v>207</v>
      </c>
      <c r="BO4" s="218" t="s">
        <v>208</v>
      </c>
      <c r="BP4" s="115">
        <v>44865</v>
      </c>
      <c r="BQ4" s="114" t="s">
        <v>207</v>
      </c>
      <c r="BR4" s="218" t="s">
        <v>208</v>
      </c>
      <c r="BS4" s="115">
        <v>44926</v>
      </c>
      <c r="BT4" s="114"/>
      <c r="BU4" s="158"/>
    </row>
    <row r="5" spans="1:16382" ht="184.5" customHeight="1" x14ac:dyDescent="0.25">
      <c r="A5" s="737" t="s">
        <v>196</v>
      </c>
      <c r="B5" s="725" t="s">
        <v>82</v>
      </c>
      <c r="C5" s="725" t="s">
        <v>55</v>
      </c>
      <c r="D5" s="725" t="s">
        <v>17</v>
      </c>
      <c r="E5" s="725" t="s">
        <v>64</v>
      </c>
      <c r="F5" s="725" t="s">
        <v>209</v>
      </c>
      <c r="G5" s="727" t="s">
        <v>210</v>
      </c>
      <c r="H5" s="725" t="s">
        <v>211</v>
      </c>
      <c r="I5" s="725" t="s">
        <v>212</v>
      </c>
      <c r="J5" s="725" t="s">
        <v>32</v>
      </c>
      <c r="K5" s="725">
        <v>1</v>
      </c>
      <c r="L5" s="735">
        <f>IF(J5="Diaria",+(K5/360),IF(J5="Mensual",+(K5/12),IF(J5="Bimestral",+(K5/6),IF(J5="Trimestral",+(K5/4),IF(J5="Semestral",+(K5/2),IF(J5="Anual",+(K5/1),""))))))</f>
        <v>2.7777777777777779E-3</v>
      </c>
      <c r="M5" s="725" t="s">
        <v>72</v>
      </c>
      <c r="N5" s="725">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0.8</v>
      </c>
      <c r="O5" s="725" t="s">
        <v>61</v>
      </c>
      <c r="P5" s="725">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0.6</v>
      </c>
      <c r="Q5" s="725" t="s">
        <v>70</v>
      </c>
      <c r="R5" s="725">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20" t="s">
        <v>57</v>
      </c>
      <c r="T5" s="720" t="s">
        <v>58</v>
      </c>
      <c r="U5" s="720">
        <f>+MAX(N5,P5,R5)</f>
        <v>0.8</v>
      </c>
      <c r="V5" s="722" t="str">
        <f>IF(L5&lt;=20%,"Muy baja",IF(L5&lt;=40%,"Baja",IF(L5&lt;=60%,"Media",IF(L5&lt;=80%,"Alta",IF(L5&lt;=100%,"Muy alta",IF(L5&gt;=100%,"Muy alta",""))))))</f>
        <v>Muy baja</v>
      </c>
      <c r="W5" s="723">
        <f>+IFERROR(VLOOKUP(V5,Fórmula!$F$1:$G$6,2,FALSE),"")</f>
        <v>0.2</v>
      </c>
      <c r="X5" s="746" t="str">
        <f>IF(U5=20%,"Leve",IF(U5=40%,"Menor",IF(U5=60%,"Moderado",IF(U5=80%,"Mayor",IF(U5=100%,"Catastrófico","")))))</f>
        <v>Mayor</v>
      </c>
      <c r="Y5" s="723">
        <f>+IFERROR(VLOOKUP(X5,Fórmula!$H$1:$I$6,2,FALSE),"")</f>
        <v>0.8</v>
      </c>
      <c r="Z5" s="744" t="str">
        <f>+IFERROR(VLOOKUP(V5&amp;X5,Fórmula!$C$2:$D$26,2,FALSE),"")</f>
        <v>Alto</v>
      </c>
      <c r="AA5" s="723">
        <f>IF(Z5="Bajo",25%,IF(Z5="Moderado",50%,IF(Z5="Alto",75%,IF(Z5="Extremo",100%,""))))</f>
        <v>0.75</v>
      </c>
      <c r="AB5" s="745" t="s">
        <v>213</v>
      </c>
      <c r="AC5" s="49" t="s">
        <v>214</v>
      </c>
      <c r="AD5" s="49" t="s">
        <v>215</v>
      </c>
      <c r="AE5" s="49" t="s">
        <v>54</v>
      </c>
      <c r="AF5" s="31">
        <f t="shared" si="0"/>
        <v>0.25</v>
      </c>
      <c r="AG5" s="335" t="s">
        <v>194</v>
      </c>
      <c r="AH5" s="31">
        <f t="shared" ref="AH5:AH10" si="4">IF(AG5="Manual",15%,IF(AG5="Automático",25%,""))</f>
        <v>0.15</v>
      </c>
      <c r="AI5" s="31">
        <f t="shared" si="1"/>
        <v>0.4</v>
      </c>
      <c r="AJ5" s="335" t="s">
        <v>195</v>
      </c>
      <c r="AK5" s="322" t="s">
        <v>196</v>
      </c>
      <c r="AL5" s="49" t="s">
        <v>216</v>
      </c>
      <c r="AM5" s="322" t="s">
        <v>23</v>
      </c>
      <c r="AN5" s="335" t="s">
        <v>217</v>
      </c>
      <c r="AO5" s="335" t="s">
        <v>24</v>
      </c>
      <c r="AP5" s="335" t="s">
        <v>86</v>
      </c>
      <c r="AQ5" s="335" t="s">
        <v>217</v>
      </c>
      <c r="AR5" s="335" t="s">
        <v>201</v>
      </c>
      <c r="AS5" s="335" t="s">
        <v>218</v>
      </c>
      <c r="AT5" s="335" t="s">
        <v>203</v>
      </c>
      <c r="AU5" s="725">
        <f>+AA5*AI5</f>
        <v>0.30000000000000004</v>
      </c>
      <c r="AV5" s="735">
        <f>+AA5-AU5</f>
        <v>0.44999999999999996</v>
      </c>
      <c r="AW5" s="732" t="str">
        <f>IF(AV5&lt;=25%,"Bajo",IF(AV5&lt;=50%,"Moderado",IF(AV5&lt;=75%,"Alto",IF(AV5&gt;75%,"Extremo",""))))</f>
        <v>Moderado</v>
      </c>
      <c r="AX5" s="734" t="s">
        <v>56</v>
      </c>
      <c r="AY5" s="155">
        <v>1</v>
      </c>
      <c r="AZ5" s="29" t="s">
        <v>219</v>
      </c>
      <c r="BA5" s="357" t="s">
        <v>220</v>
      </c>
      <c r="BB5" s="156">
        <v>44896</v>
      </c>
      <c r="BC5" s="156">
        <v>44926</v>
      </c>
      <c r="BD5" s="359" t="s">
        <v>221</v>
      </c>
      <c r="BE5" s="83">
        <v>44620</v>
      </c>
      <c r="BF5" s="335" t="s">
        <v>222</v>
      </c>
      <c r="BG5" s="34">
        <v>44681</v>
      </c>
      <c r="BH5" s="84" t="s">
        <v>223</v>
      </c>
      <c r="BI5" s="84"/>
      <c r="BJ5" s="34">
        <v>44742</v>
      </c>
      <c r="BK5" s="84"/>
      <c r="BL5" s="84"/>
      <c r="BM5" s="34">
        <v>44804</v>
      </c>
      <c r="BN5" s="84"/>
      <c r="BO5" s="84"/>
      <c r="BP5" s="34">
        <v>44865</v>
      </c>
      <c r="BQ5" s="84" t="s">
        <v>224</v>
      </c>
      <c r="BR5" s="219" t="s">
        <v>225</v>
      </c>
      <c r="BS5" s="34">
        <v>44926</v>
      </c>
      <c r="BT5" s="84"/>
      <c r="BU5" s="148"/>
    </row>
    <row r="6" spans="1:16382" ht="300.75" customHeight="1" x14ac:dyDescent="0.25">
      <c r="A6" s="737"/>
      <c r="B6" s="725"/>
      <c r="C6" s="725"/>
      <c r="D6" s="725"/>
      <c r="E6" s="725"/>
      <c r="F6" s="725"/>
      <c r="G6" s="727"/>
      <c r="H6" s="725"/>
      <c r="I6" s="725"/>
      <c r="J6" s="725"/>
      <c r="K6" s="725"/>
      <c r="L6" s="735"/>
      <c r="M6" s="725"/>
      <c r="N6" s="725"/>
      <c r="O6" s="725"/>
      <c r="P6" s="725"/>
      <c r="Q6" s="725"/>
      <c r="R6" s="725"/>
      <c r="S6" s="720"/>
      <c r="T6" s="720"/>
      <c r="U6" s="720"/>
      <c r="V6" s="722"/>
      <c r="W6" s="723"/>
      <c r="X6" s="746"/>
      <c r="Y6" s="723"/>
      <c r="Z6" s="744"/>
      <c r="AA6" s="723"/>
      <c r="AB6" s="745"/>
      <c r="AC6" s="49" t="s">
        <v>226</v>
      </c>
      <c r="AD6" s="49" t="s">
        <v>227</v>
      </c>
      <c r="AE6" s="49" t="s">
        <v>54</v>
      </c>
      <c r="AF6" s="31">
        <f t="shared" si="0"/>
        <v>0.25</v>
      </c>
      <c r="AG6" s="335" t="s">
        <v>194</v>
      </c>
      <c r="AH6" s="31">
        <f t="shared" si="4"/>
        <v>0.15</v>
      </c>
      <c r="AI6" s="31">
        <f t="shared" si="1"/>
        <v>0.4</v>
      </c>
      <c r="AJ6" s="335" t="s">
        <v>195</v>
      </c>
      <c r="AK6" s="322" t="s">
        <v>196</v>
      </c>
      <c r="AL6" s="49" t="s">
        <v>228</v>
      </c>
      <c r="AM6" s="322" t="s">
        <v>23</v>
      </c>
      <c r="AN6" s="335" t="s">
        <v>229</v>
      </c>
      <c r="AO6" s="335" t="s">
        <v>24</v>
      </c>
      <c r="AP6" s="335" t="s">
        <v>230</v>
      </c>
      <c r="AQ6" s="335" t="s">
        <v>229</v>
      </c>
      <c r="AR6" s="335" t="s">
        <v>201</v>
      </c>
      <c r="AS6" s="335" t="s">
        <v>218</v>
      </c>
      <c r="AT6" s="335" t="s">
        <v>203</v>
      </c>
      <c r="AU6" s="725"/>
      <c r="AV6" s="735"/>
      <c r="AW6" s="732"/>
      <c r="AX6" s="734"/>
      <c r="AY6" s="159">
        <v>2</v>
      </c>
      <c r="AZ6" s="29" t="s">
        <v>231</v>
      </c>
      <c r="BA6" s="357" t="s">
        <v>220</v>
      </c>
      <c r="BB6" s="156">
        <v>44896</v>
      </c>
      <c r="BC6" s="156">
        <v>44926</v>
      </c>
      <c r="BD6" s="359" t="s">
        <v>221</v>
      </c>
      <c r="BE6" s="83">
        <v>44620</v>
      </c>
      <c r="BF6" s="335" t="s">
        <v>232</v>
      </c>
      <c r="BG6" s="34">
        <v>44681</v>
      </c>
      <c r="BH6" s="84" t="s">
        <v>233</v>
      </c>
      <c r="BI6" s="84"/>
      <c r="BJ6" s="34">
        <v>44742</v>
      </c>
      <c r="BK6" s="84"/>
      <c r="BL6" s="84"/>
      <c r="BM6" s="34">
        <v>44804</v>
      </c>
      <c r="BN6" s="84"/>
      <c r="BO6" s="84"/>
      <c r="BP6" s="34">
        <v>44865</v>
      </c>
      <c r="BQ6" s="84" t="s">
        <v>234</v>
      </c>
      <c r="BR6" s="117" t="s">
        <v>235</v>
      </c>
      <c r="BS6" s="34">
        <v>44926</v>
      </c>
      <c r="BT6" s="84"/>
      <c r="BU6" s="148"/>
    </row>
    <row r="7" spans="1:16382" ht="193.5" customHeight="1" x14ac:dyDescent="0.25">
      <c r="A7" s="737"/>
      <c r="B7" s="725"/>
      <c r="C7" s="725"/>
      <c r="D7" s="725"/>
      <c r="E7" s="725"/>
      <c r="F7" s="725"/>
      <c r="G7" s="727"/>
      <c r="H7" s="725"/>
      <c r="I7" s="725"/>
      <c r="J7" s="725"/>
      <c r="K7" s="725"/>
      <c r="L7" s="735"/>
      <c r="M7" s="725"/>
      <c r="N7" s="725"/>
      <c r="O7" s="725"/>
      <c r="P7" s="725"/>
      <c r="Q7" s="725"/>
      <c r="R7" s="725"/>
      <c r="S7" s="720"/>
      <c r="T7" s="720"/>
      <c r="U7" s="720"/>
      <c r="V7" s="722"/>
      <c r="W7" s="723"/>
      <c r="X7" s="746"/>
      <c r="Y7" s="723"/>
      <c r="Z7" s="744"/>
      <c r="AA7" s="723"/>
      <c r="AB7" s="745"/>
      <c r="AC7" s="49" t="s">
        <v>236</v>
      </c>
      <c r="AD7" s="359" t="s">
        <v>237</v>
      </c>
      <c r="AE7" s="49" t="s">
        <v>54</v>
      </c>
      <c r="AF7" s="31">
        <f t="shared" si="0"/>
        <v>0.25</v>
      </c>
      <c r="AG7" s="335" t="s">
        <v>194</v>
      </c>
      <c r="AH7" s="31">
        <f t="shared" si="4"/>
        <v>0.15</v>
      </c>
      <c r="AI7" s="31">
        <f t="shared" si="1"/>
        <v>0.4</v>
      </c>
      <c r="AJ7" s="335" t="s">
        <v>195</v>
      </c>
      <c r="AK7" s="322" t="s">
        <v>196</v>
      </c>
      <c r="AL7" s="49" t="s">
        <v>216</v>
      </c>
      <c r="AM7" s="322" t="s">
        <v>23</v>
      </c>
      <c r="AN7" s="335" t="s">
        <v>217</v>
      </c>
      <c r="AO7" s="335" t="s">
        <v>24</v>
      </c>
      <c r="AP7" s="335" t="s">
        <v>86</v>
      </c>
      <c r="AQ7" s="335" t="s">
        <v>217</v>
      </c>
      <c r="AR7" s="335" t="s">
        <v>201</v>
      </c>
      <c r="AS7" s="335" t="s">
        <v>218</v>
      </c>
      <c r="AT7" s="335" t="s">
        <v>203</v>
      </c>
      <c r="AU7" s="725"/>
      <c r="AV7" s="735"/>
      <c r="AW7" s="732"/>
      <c r="AX7" s="734"/>
      <c r="AY7" s="159">
        <v>3</v>
      </c>
      <c r="AZ7" s="29" t="s">
        <v>238</v>
      </c>
      <c r="BA7" s="357" t="s">
        <v>220</v>
      </c>
      <c r="BB7" s="156">
        <v>44896</v>
      </c>
      <c r="BC7" s="156">
        <v>44926</v>
      </c>
      <c r="BD7" s="359" t="s">
        <v>221</v>
      </c>
      <c r="BE7" s="83">
        <v>44620</v>
      </c>
      <c r="BF7" s="335" t="s">
        <v>239</v>
      </c>
      <c r="BG7" s="34">
        <v>44681</v>
      </c>
      <c r="BH7" s="84" t="s">
        <v>240</v>
      </c>
      <c r="BI7" s="84"/>
      <c r="BJ7" s="34">
        <v>44742</v>
      </c>
      <c r="BK7" s="84"/>
      <c r="BL7" s="84"/>
      <c r="BM7" s="34">
        <v>44804</v>
      </c>
      <c r="BN7" s="84"/>
      <c r="BO7" s="84"/>
      <c r="BP7" s="34">
        <v>44865</v>
      </c>
      <c r="BQ7" s="220" t="s">
        <v>241</v>
      </c>
      <c r="BR7" s="84"/>
      <c r="BS7" s="34">
        <v>44926</v>
      </c>
      <c r="BT7" s="84"/>
      <c r="BU7" s="148"/>
    </row>
    <row r="8" spans="1:16382" ht="330" x14ac:dyDescent="0.25">
      <c r="A8" s="737" t="s">
        <v>196</v>
      </c>
      <c r="B8" s="725" t="s">
        <v>82</v>
      </c>
      <c r="C8" s="725" t="s">
        <v>55</v>
      </c>
      <c r="D8" s="725" t="s">
        <v>76</v>
      </c>
      <c r="E8" s="725" t="s">
        <v>77</v>
      </c>
      <c r="F8" s="739" t="s">
        <v>242</v>
      </c>
      <c r="G8" s="727" t="s">
        <v>243</v>
      </c>
      <c r="H8" s="743" t="s">
        <v>244</v>
      </c>
      <c r="I8" s="739" t="s">
        <v>245</v>
      </c>
      <c r="J8" s="725" t="s">
        <v>48</v>
      </c>
      <c r="K8" s="725">
        <v>1</v>
      </c>
      <c r="L8" s="735">
        <f>IF(J8="Diaria",+(K8/360),IF(J8="Mensual",+(K8/12),IF(J8="Semanal",+(K8/52),IF(J8="Bimestral",+(K8/6),IF(J8="Trimestral",+(K8/4),IF(J8="Semestral",+(K8/2),IF(J8="Anual",+(K8/1),"")))))))</f>
        <v>1.9230769230769232E-2</v>
      </c>
      <c r="M8" s="725" t="s">
        <v>29</v>
      </c>
      <c r="N8" s="725">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725" t="s">
        <v>46</v>
      </c>
      <c r="P8" s="725">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725" t="s">
        <v>70</v>
      </c>
      <c r="R8" s="725">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20" t="s">
        <v>57</v>
      </c>
      <c r="T8" s="720" t="s">
        <v>58</v>
      </c>
      <c r="U8" s="720">
        <f>+MAX(N8,P8,R8)</f>
        <v>0.4</v>
      </c>
      <c r="V8" s="722" t="str">
        <f>IF(L8&lt;=20%,"Muy baja",IF(L8&lt;=40%,"Baja",IF(L8&lt;=60%,"Media",IF(L8&lt;=80%,"Alta",IF(L8&lt;=100%,"Muy alta",IF(L8&gt;=100%,"Muy alta",""))))))</f>
        <v>Muy baja</v>
      </c>
      <c r="W8" s="723">
        <f>+IFERROR(VLOOKUP(V8,Fórmula!$F$1:$G$6,2,FALSE),"")</f>
        <v>0.2</v>
      </c>
      <c r="X8" s="724" t="s">
        <v>53</v>
      </c>
      <c r="Y8" s="723">
        <f>+IFERROR(VLOOKUP(X8,Fórmula!$H$1:$I$6,2,FALSE),"")</f>
        <v>0.6</v>
      </c>
      <c r="Z8" s="732" t="s">
        <v>53</v>
      </c>
      <c r="AA8" s="723">
        <f>IF(Z8="Bajo",25%,IF(Z8="Moderado",50%,IF(Z8="Alto",75%,IF(Z8="Extremo",100%,""))))</f>
        <v>0.5</v>
      </c>
      <c r="AB8" s="740" t="s">
        <v>246</v>
      </c>
      <c r="AC8" s="49" t="s">
        <v>247</v>
      </c>
      <c r="AD8" s="49" t="s">
        <v>248</v>
      </c>
      <c r="AE8" s="49" t="s">
        <v>54</v>
      </c>
      <c r="AF8" s="31">
        <f t="shared" si="0"/>
        <v>0.25</v>
      </c>
      <c r="AG8" s="335" t="s">
        <v>194</v>
      </c>
      <c r="AH8" s="31">
        <f t="shared" si="4"/>
        <v>0.15</v>
      </c>
      <c r="AI8" s="31">
        <f>+AH8+AF8</f>
        <v>0.4</v>
      </c>
      <c r="AJ8" s="335" t="s">
        <v>195</v>
      </c>
      <c r="AK8" s="322" t="s">
        <v>196</v>
      </c>
      <c r="AL8" s="49" t="s">
        <v>249</v>
      </c>
      <c r="AM8" s="322" t="s">
        <v>23</v>
      </c>
      <c r="AN8" s="335" t="s">
        <v>250</v>
      </c>
      <c r="AO8" s="335" t="s">
        <v>24</v>
      </c>
      <c r="AP8" s="335" t="s">
        <v>48</v>
      </c>
      <c r="AQ8" s="335" t="s">
        <v>251</v>
      </c>
      <c r="AR8" s="335" t="s">
        <v>201</v>
      </c>
      <c r="AS8" s="335" t="s">
        <v>252</v>
      </c>
      <c r="AT8" s="335" t="s">
        <v>203</v>
      </c>
      <c r="AU8" s="335">
        <f>+AA8*AI8</f>
        <v>0.2</v>
      </c>
      <c r="AV8" s="32">
        <f>+AA8-AU8</f>
        <v>0.3</v>
      </c>
      <c r="AW8" s="732" t="str">
        <f>+IF(C8="Corrupción","Moderado",IF(AV9&lt;=25%,"Bajo",IF(AV9&lt;=50%,"Moderado",IF(AV9&lt;=75%,"Alto",IF(AV9&gt;75%,"Extremo","")))))</f>
        <v>Moderado</v>
      </c>
      <c r="AX8" s="734" t="s">
        <v>56</v>
      </c>
      <c r="AY8" s="147">
        <v>1</v>
      </c>
      <c r="AZ8" s="92" t="s">
        <v>253</v>
      </c>
      <c r="BA8" s="322" t="s">
        <v>254</v>
      </c>
      <c r="BB8" s="38">
        <v>44766</v>
      </c>
      <c r="BC8" s="36">
        <v>44865</v>
      </c>
      <c r="BD8" s="35" t="s">
        <v>255</v>
      </c>
      <c r="BE8" s="83">
        <v>44620</v>
      </c>
      <c r="BF8" s="84" t="s">
        <v>256</v>
      </c>
      <c r="BG8" s="34">
        <v>44681</v>
      </c>
      <c r="BH8" s="84" t="s">
        <v>256</v>
      </c>
      <c r="BI8" s="84" t="s">
        <v>257</v>
      </c>
      <c r="BJ8" s="34">
        <v>44742</v>
      </c>
      <c r="BK8" s="84" t="s">
        <v>256</v>
      </c>
      <c r="BL8" s="84" t="s">
        <v>257</v>
      </c>
      <c r="BM8" s="34">
        <v>44804</v>
      </c>
      <c r="BN8" s="84" t="s">
        <v>256</v>
      </c>
      <c r="BO8" s="84" t="s">
        <v>257</v>
      </c>
      <c r="BP8" s="34">
        <v>44865</v>
      </c>
      <c r="BQ8" s="84" t="s">
        <v>256</v>
      </c>
      <c r="BR8" s="84" t="s">
        <v>257</v>
      </c>
      <c r="BS8" s="34">
        <v>44926</v>
      </c>
      <c r="BT8" s="97"/>
      <c r="BU8" s="148"/>
    </row>
    <row r="9" spans="1:16382" s="2" customFormat="1" ht="210" x14ac:dyDescent="0.25">
      <c r="A9" s="737"/>
      <c r="B9" s="725"/>
      <c r="C9" s="725"/>
      <c r="D9" s="725"/>
      <c r="E9" s="725"/>
      <c r="F9" s="739"/>
      <c r="G9" s="727"/>
      <c r="H9" s="743"/>
      <c r="I9" s="739"/>
      <c r="J9" s="725"/>
      <c r="K9" s="725"/>
      <c r="L9" s="735"/>
      <c r="M9" s="725"/>
      <c r="N9" s="725"/>
      <c r="O9" s="725"/>
      <c r="P9" s="725"/>
      <c r="Q9" s="725"/>
      <c r="R9" s="725"/>
      <c r="S9" s="720"/>
      <c r="T9" s="720"/>
      <c r="U9" s="720"/>
      <c r="V9" s="722"/>
      <c r="W9" s="723"/>
      <c r="X9" s="724"/>
      <c r="Y9" s="723"/>
      <c r="Z9" s="732"/>
      <c r="AA9" s="723"/>
      <c r="AB9" s="740"/>
      <c r="AC9" s="49" t="s">
        <v>258</v>
      </c>
      <c r="AD9" s="49" t="s">
        <v>259</v>
      </c>
      <c r="AE9" s="49" t="s">
        <v>54</v>
      </c>
      <c r="AF9" s="31">
        <f t="shared" si="0"/>
        <v>0.25</v>
      </c>
      <c r="AG9" s="335" t="s">
        <v>194</v>
      </c>
      <c r="AH9" s="31">
        <f t="shared" si="4"/>
        <v>0.15</v>
      </c>
      <c r="AI9" s="31">
        <f>+AH9+AF9</f>
        <v>0.4</v>
      </c>
      <c r="AJ9" s="335" t="s">
        <v>195</v>
      </c>
      <c r="AK9" s="322" t="s">
        <v>196</v>
      </c>
      <c r="AL9" s="49" t="s">
        <v>249</v>
      </c>
      <c r="AM9" s="322" t="s">
        <v>23</v>
      </c>
      <c r="AN9" s="335" t="s">
        <v>250</v>
      </c>
      <c r="AO9" s="335" t="s">
        <v>24</v>
      </c>
      <c r="AP9" s="335" t="s">
        <v>48</v>
      </c>
      <c r="AQ9" s="335" t="s">
        <v>260</v>
      </c>
      <c r="AR9" s="335" t="s">
        <v>201</v>
      </c>
      <c r="AS9" s="335" t="s">
        <v>261</v>
      </c>
      <c r="AT9" s="335" t="s">
        <v>203</v>
      </c>
      <c r="AU9" s="335">
        <f>+AV8*AI9</f>
        <v>0.12</v>
      </c>
      <c r="AV9" s="32">
        <f>+AV8-AU9</f>
        <v>0.18</v>
      </c>
      <c r="AW9" s="732"/>
      <c r="AX9" s="734"/>
      <c r="AY9" s="153">
        <v>2</v>
      </c>
      <c r="AZ9" s="93" t="s">
        <v>262</v>
      </c>
      <c r="BA9" s="322" t="s">
        <v>142</v>
      </c>
      <c r="BB9" s="38">
        <v>44774</v>
      </c>
      <c r="BC9" s="38">
        <v>44864</v>
      </c>
      <c r="BD9" s="326" t="s">
        <v>263</v>
      </c>
      <c r="BE9" s="83">
        <v>44620</v>
      </c>
      <c r="BF9" s="84"/>
      <c r="BG9" s="34">
        <v>44681</v>
      </c>
      <c r="BH9" s="84" t="s">
        <v>264</v>
      </c>
      <c r="BI9" s="84" t="s">
        <v>264</v>
      </c>
      <c r="BJ9" s="34">
        <v>44742</v>
      </c>
      <c r="BK9" s="84" t="s">
        <v>264</v>
      </c>
      <c r="BL9" s="97" t="s">
        <v>265</v>
      </c>
      <c r="BM9" s="34">
        <v>44804</v>
      </c>
      <c r="BN9" s="84" t="s">
        <v>264</v>
      </c>
      <c r="BO9" s="97" t="s">
        <v>265</v>
      </c>
      <c r="BP9" s="34">
        <v>44865</v>
      </c>
      <c r="BQ9" s="97" t="s">
        <v>266</v>
      </c>
      <c r="BR9" s="97" t="s">
        <v>265</v>
      </c>
      <c r="BS9" s="34">
        <v>44926</v>
      </c>
      <c r="BT9" s="97"/>
      <c r="BU9" s="148"/>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row>
    <row r="10" spans="1:16382" s="2" customFormat="1" ht="270.75" thickBot="1" x14ac:dyDescent="0.3">
      <c r="A10" s="351" t="s">
        <v>196</v>
      </c>
      <c r="B10" s="312" t="s">
        <v>108</v>
      </c>
      <c r="C10" s="312" t="s">
        <v>55</v>
      </c>
      <c r="D10" s="312" t="s">
        <v>76</v>
      </c>
      <c r="E10" s="312" t="s">
        <v>77</v>
      </c>
      <c r="F10" s="352" t="s">
        <v>267</v>
      </c>
      <c r="G10" s="312" t="s">
        <v>268</v>
      </c>
      <c r="H10" s="214" t="s">
        <v>269</v>
      </c>
      <c r="I10" s="352" t="s">
        <v>270</v>
      </c>
      <c r="J10" s="312" t="s">
        <v>32</v>
      </c>
      <c r="K10" s="312">
        <v>0</v>
      </c>
      <c r="L10" s="315">
        <f>IF(J10="Diaria",+(K10/360),IF(J10="Mensual",+(K10/12),IF(J10="Bimestral",+(K10/6),IF(J10="Trimestral",+(K10/4),IF(J10="Semestral",+(K10/2),IF(J10="Anual",+(K10/1),""))))))</f>
        <v>0</v>
      </c>
      <c r="M10" s="312" t="s">
        <v>29</v>
      </c>
      <c r="N10" s="312">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312" t="s">
        <v>46</v>
      </c>
      <c r="P10" s="312">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312" t="s">
        <v>70</v>
      </c>
      <c r="R10" s="312">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308" t="s">
        <v>69</v>
      </c>
      <c r="T10" s="308" t="s">
        <v>58</v>
      </c>
      <c r="U10" s="308">
        <f>+MAX(N10,P10,R10)</f>
        <v>0.4</v>
      </c>
      <c r="V10" s="350" t="str">
        <f>IF(L10&lt;=20%,"Muy baja",IF(L10&lt;=40%,"Baja",IF(L10&lt;=60%,"Media",IF(L10&lt;=80%,"Alta",IF(L10&lt;=100%,"Muy alta",IF(L10&gt;=100%,"Muy alta",""))))))</f>
        <v>Muy baja</v>
      </c>
      <c r="W10" s="301">
        <f>+IFERROR(VLOOKUP(V10,[1]Fórmula!$F$1:$G$6,2,FALSE),"")</f>
        <v>0.2</v>
      </c>
      <c r="X10" s="310" t="s">
        <v>53</v>
      </c>
      <c r="Y10" s="301">
        <f>+IFERROR(VLOOKUP(X10,[1]Fórmula!$H$1:$I$6,2,FALSE),"")</f>
        <v>0.6</v>
      </c>
      <c r="Z10" s="305" t="s">
        <v>53</v>
      </c>
      <c r="AA10" s="301">
        <f>IF(Z10="Bajo",25%,IF(Z10="Moderado",50%,IF(Z10="Alto",75%,IF(Z10="Extremo",100%,""))))</f>
        <v>0.5</v>
      </c>
      <c r="AB10" s="347" t="s">
        <v>271</v>
      </c>
      <c r="AC10" s="215" t="s">
        <v>272</v>
      </c>
      <c r="AD10" s="183"/>
      <c r="AE10" s="28" t="s">
        <v>54</v>
      </c>
      <c r="AF10" s="37">
        <f t="shared" si="0"/>
        <v>0.25</v>
      </c>
      <c r="AG10" s="352" t="s">
        <v>194</v>
      </c>
      <c r="AH10" s="37">
        <f t="shared" si="4"/>
        <v>0.15</v>
      </c>
      <c r="AI10" s="37">
        <f t="shared" ref="AI10" si="5">+AH10+AF10</f>
        <v>0.4</v>
      </c>
      <c r="AJ10" s="352" t="s">
        <v>195</v>
      </c>
      <c r="AK10" s="312" t="s">
        <v>196</v>
      </c>
      <c r="AL10" s="42" t="s">
        <v>273</v>
      </c>
      <c r="AM10" s="312" t="s">
        <v>39</v>
      </c>
      <c r="AN10" s="352"/>
      <c r="AO10" s="352" t="s">
        <v>24</v>
      </c>
      <c r="AP10" s="352" t="s">
        <v>63</v>
      </c>
      <c r="AQ10" s="352" t="s">
        <v>274</v>
      </c>
      <c r="AR10" s="352" t="s">
        <v>201</v>
      </c>
      <c r="AS10" s="352" t="s">
        <v>275</v>
      </c>
      <c r="AT10" s="352" t="s">
        <v>203</v>
      </c>
      <c r="AU10" s="352">
        <f>+AA10*AI10</f>
        <v>0.2</v>
      </c>
      <c r="AV10" s="413">
        <f>+AA10-AU10</f>
        <v>0.3</v>
      </c>
      <c r="AW10" s="305" t="str">
        <f>+IF(C10="Corrupción","Moderado",IF(AV10&lt;=25%,"Bajo",IF(AV10&lt;=50%,"Moderado",IF(AV10&lt;=75%,"Alto",IF(AV10&gt;75%,"Extremo","")))))</f>
        <v>Moderado</v>
      </c>
      <c r="AX10" s="349" t="s">
        <v>56</v>
      </c>
      <c r="AY10" s="149">
        <v>1</v>
      </c>
      <c r="AZ10" s="216" t="s">
        <v>276</v>
      </c>
      <c r="BA10" s="99" t="s">
        <v>254</v>
      </c>
      <c r="BB10" s="14">
        <v>44876</v>
      </c>
      <c r="BC10" s="14">
        <v>44926</v>
      </c>
      <c r="BD10" s="217" t="s">
        <v>277</v>
      </c>
      <c r="BE10" s="121">
        <v>44620</v>
      </c>
      <c r="BF10" s="122" t="s">
        <v>278</v>
      </c>
      <c r="BG10" s="123">
        <v>44681</v>
      </c>
      <c r="BH10" s="122" t="s">
        <v>279</v>
      </c>
      <c r="BI10" s="160" t="s">
        <v>280</v>
      </c>
      <c r="BJ10" s="123">
        <v>44742</v>
      </c>
      <c r="BK10" s="122" t="s">
        <v>281</v>
      </c>
      <c r="BL10" s="122" t="s">
        <v>282</v>
      </c>
      <c r="BM10" s="123">
        <v>44804</v>
      </c>
      <c r="BN10" s="122" t="s">
        <v>283</v>
      </c>
      <c r="BO10" s="212" t="s">
        <v>282</v>
      </c>
      <c r="BP10" s="123">
        <v>44865</v>
      </c>
      <c r="BQ10" s="122"/>
      <c r="BR10" s="122"/>
      <c r="BS10" s="123">
        <v>44926</v>
      </c>
      <c r="BT10" s="122"/>
      <c r="BU10" s="150"/>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row>
    <row r="11" spans="1:16382" s="2" customFormat="1" ht="409.5" x14ac:dyDescent="0.25">
      <c r="A11" s="333" t="s">
        <v>186</v>
      </c>
      <c r="B11" s="322" t="s">
        <v>99</v>
      </c>
      <c r="C11" s="322" t="s">
        <v>55</v>
      </c>
      <c r="D11" s="322" t="s">
        <v>76</v>
      </c>
      <c r="E11" s="322" t="s">
        <v>34</v>
      </c>
      <c r="F11" s="336" t="s">
        <v>284</v>
      </c>
      <c r="G11" s="324" t="s">
        <v>285</v>
      </c>
      <c r="H11" s="324" t="s">
        <v>286</v>
      </c>
      <c r="I11" s="336" t="s">
        <v>287</v>
      </c>
      <c r="J11" s="322" t="s">
        <v>32</v>
      </c>
      <c r="K11" s="322">
        <v>0</v>
      </c>
      <c r="L11" s="331">
        <v>0</v>
      </c>
      <c r="M11" s="322" t="s">
        <v>70</v>
      </c>
      <c r="N11" s="322">
        <v>0</v>
      </c>
      <c r="O11" s="322" t="s">
        <v>30</v>
      </c>
      <c r="P11" s="322">
        <v>0.2</v>
      </c>
      <c r="Q11" s="322" t="s">
        <v>70</v>
      </c>
      <c r="R11" s="322">
        <v>0</v>
      </c>
      <c r="S11" s="317" t="s">
        <v>70</v>
      </c>
      <c r="T11" s="317" t="s">
        <v>58</v>
      </c>
      <c r="U11" s="49" t="s">
        <v>288</v>
      </c>
      <c r="V11" s="49" t="s">
        <v>289</v>
      </c>
      <c r="W11" s="49" t="s">
        <v>54</v>
      </c>
      <c r="X11" s="31">
        <v>0.25</v>
      </c>
      <c r="Y11" s="335" t="s">
        <v>194</v>
      </c>
      <c r="Z11" s="31">
        <v>0.15</v>
      </c>
      <c r="AA11" s="31">
        <v>0.4</v>
      </c>
      <c r="AB11" s="335" t="s">
        <v>195</v>
      </c>
      <c r="AC11" s="322" t="s">
        <v>186</v>
      </c>
      <c r="AD11" s="49"/>
      <c r="AE11" s="322" t="s">
        <v>39</v>
      </c>
      <c r="AF11" s="49"/>
      <c r="AG11" s="147">
        <v>1</v>
      </c>
      <c r="AH11" s="94" t="s">
        <v>290</v>
      </c>
      <c r="AI11" s="325">
        <v>44805</v>
      </c>
      <c r="AJ11" s="325">
        <v>44925</v>
      </c>
      <c r="AK11" s="48"/>
      <c r="AL11" s="83">
        <v>44620</v>
      </c>
      <c r="AM11" s="84"/>
      <c r="AN11" s="34" t="s">
        <v>291</v>
      </c>
      <c r="AO11" s="84" t="s">
        <v>292</v>
      </c>
      <c r="AP11" s="84"/>
      <c r="AQ11" s="34">
        <v>44742</v>
      </c>
      <c r="AR11" s="100" t="s">
        <v>293</v>
      </c>
      <c r="AS11" s="203" t="s">
        <v>294</v>
      </c>
      <c r="AT11" s="34">
        <v>44804</v>
      </c>
      <c r="AU11" s="100" t="s">
        <v>293</v>
      </c>
      <c r="AV11" s="202" t="s">
        <v>294</v>
      </c>
      <c r="AW11" s="34">
        <v>44865</v>
      </c>
      <c r="AX11" s="100" t="s">
        <v>293</v>
      </c>
      <c r="AY11" s="202" t="s">
        <v>294</v>
      </c>
      <c r="AZ11" s="34">
        <v>44926</v>
      </c>
      <c r="BA11" s="34"/>
      <c r="BB11" s="148"/>
      <c r="BC11" s="3"/>
      <c r="BE11" s="1"/>
      <c r="BF11" s="1"/>
      <c r="BG11" s="1"/>
      <c r="BH11" s="1"/>
      <c r="BI11" s="1"/>
      <c r="BJ11" s="1"/>
      <c r="BK11" s="72"/>
      <c r="BL11" s="72"/>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row>
    <row r="12" spans="1:16382" s="2" customFormat="1" ht="409.5" x14ac:dyDescent="0.25">
      <c r="A12" s="737" t="s">
        <v>186</v>
      </c>
      <c r="B12" s="725" t="s">
        <v>99</v>
      </c>
      <c r="C12" s="725" t="s">
        <v>55</v>
      </c>
      <c r="D12" s="725" t="s">
        <v>76</v>
      </c>
      <c r="E12" s="725" t="s">
        <v>34</v>
      </c>
      <c r="F12" s="741" t="s">
        <v>295</v>
      </c>
      <c r="G12" s="727" t="s">
        <v>296</v>
      </c>
      <c r="H12" s="727" t="s">
        <v>297</v>
      </c>
      <c r="I12" s="741" t="s">
        <v>298</v>
      </c>
      <c r="J12" s="725" t="s">
        <v>63</v>
      </c>
      <c r="K12" s="725">
        <v>0</v>
      </c>
      <c r="L12" s="735">
        <v>0</v>
      </c>
      <c r="M12" s="725" t="s">
        <v>29</v>
      </c>
      <c r="N12" s="725">
        <v>0.2</v>
      </c>
      <c r="O12" s="725" t="s">
        <v>46</v>
      </c>
      <c r="P12" s="725">
        <v>0.4</v>
      </c>
      <c r="Q12" s="725" t="s">
        <v>70</v>
      </c>
      <c r="R12" s="725">
        <v>0</v>
      </c>
      <c r="S12" s="720" t="s">
        <v>70</v>
      </c>
      <c r="T12" s="720" t="s">
        <v>58</v>
      </c>
      <c r="U12" s="49" t="s">
        <v>299</v>
      </c>
      <c r="V12" s="49" t="s">
        <v>300</v>
      </c>
      <c r="W12" s="49" t="s">
        <v>54</v>
      </c>
      <c r="X12" s="31">
        <v>0.25</v>
      </c>
      <c r="Y12" s="335" t="s">
        <v>194</v>
      </c>
      <c r="Z12" s="31">
        <v>0.15</v>
      </c>
      <c r="AA12" s="31">
        <v>0.4</v>
      </c>
      <c r="AB12" s="335" t="s">
        <v>195</v>
      </c>
      <c r="AC12" s="322" t="s">
        <v>196</v>
      </c>
      <c r="AD12" s="49">
        <v>0</v>
      </c>
      <c r="AE12" s="322" t="s">
        <v>23</v>
      </c>
      <c r="AF12" s="49" t="s">
        <v>301</v>
      </c>
      <c r="AG12" s="147">
        <v>1</v>
      </c>
      <c r="AH12" s="94"/>
      <c r="AI12" s="325">
        <v>44562</v>
      </c>
      <c r="AJ12" s="325">
        <v>44925</v>
      </c>
      <c r="AK12" s="48" t="s">
        <v>277</v>
      </c>
      <c r="AL12" s="83">
        <v>44620</v>
      </c>
      <c r="AM12" s="84" t="s">
        <v>302</v>
      </c>
      <c r="AN12" s="34" t="s">
        <v>291</v>
      </c>
      <c r="AO12" s="84" t="s">
        <v>292</v>
      </c>
      <c r="AP12" s="84"/>
      <c r="AQ12" s="34">
        <v>44742</v>
      </c>
      <c r="AR12" s="205" t="s">
        <v>303</v>
      </c>
      <c r="AS12" s="206" t="s">
        <v>304</v>
      </c>
      <c r="AT12" s="195">
        <v>44804</v>
      </c>
      <c r="AU12" s="357" t="s">
        <v>303</v>
      </c>
      <c r="AV12" s="194" t="s">
        <v>304</v>
      </c>
      <c r="AW12" s="34">
        <v>44865</v>
      </c>
      <c r="AX12" s="357" t="s">
        <v>303</v>
      </c>
      <c r="AY12" s="194" t="s">
        <v>304</v>
      </c>
      <c r="AZ12" s="34">
        <v>44926</v>
      </c>
      <c r="BA12" s="34"/>
      <c r="BB12" s="148"/>
      <c r="BC12" s="3"/>
      <c r="BE12" s="1"/>
      <c r="BF12" s="1"/>
      <c r="BG12" s="1"/>
      <c r="BH12" s="1"/>
      <c r="BI12" s="1"/>
      <c r="BJ12" s="1"/>
      <c r="BK12" s="72"/>
      <c r="BL12" s="72"/>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row>
    <row r="13" spans="1:16382" s="2" customFormat="1" ht="409.6" thickBot="1" x14ac:dyDescent="0.3">
      <c r="A13" s="737"/>
      <c r="B13" s="725"/>
      <c r="C13" s="725"/>
      <c r="D13" s="725"/>
      <c r="E13" s="725"/>
      <c r="F13" s="741"/>
      <c r="G13" s="727"/>
      <c r="H13" s="727"/>
      <c r="I13" s="741"/>
      <c r="J13" s="725"/>
      <c r="K13" s="725"/>
      <c r="L13" s="735"/>
      <c r="M13" s="725"/>
      <c r="N13" s="725"/>
      <c r="O13" s="725"/>
      <c r="P13" s="725"/>
      <c r="Q13" s="725"/>
      <c r="R13" s="725"/>
      <c r="S13" s="720"/>
      <c r="T13" s="720"/>
      <c r="U13" s="28" t="s">
        <v>305</v>
      </c>
      <c r="V13" s="28" t="s">
        <v>306</v>
      </c>
      <c r="W13" s="28" t="s">
        <v>54</v>
      </c>
      <c r="X13" s="37">
        <v>0.25</v>
      </c>
      <c r="Y13" s="352" t="s">
        <v>194</v>
      </c>
      <c r="Z13" s="37">
        <v>0.15</v>
      </c>
      <c r="AA13" s="37">
        <v>0.4</v>
      </c>
      <c r="AB13" s="352" t="s">
        <v>195</v>
      </c>
      <c r="AC13" s="312" t="s">
        <v>196</v>
      </c>
      <c r="AD13" s="28" t="s">
        <v>307</v>
      </c>
      <c r="AE13" s="312" t="s">
        <v>39</v>
      </c>
      <c r="AF13" s="352"/>
      <c r="AG13" s="153">
        <v>2</v>
      </c>
      <c r="AH13" s="49"/>
      <c r="AI13" s="325">
        <v>44562</v>
      </c>
      <c r="AJ13" s="325">
        <v>44925</v>
      </c>
      <c r="AK13" s="335" t="s">
        <v>308</v>
      </c>
      <c r="AL13" s="83">
        <v>44620</v>
      </c>
      <c r="AM13" s="84" t="s">
        <v>282</v>
      </c>
      <c r="AN13" s="34">
        <v>44681</v>
      </c>
      <c r="AO13" s="84" t="s">
        <v>309</v>
      </c>
      <c r="AP13" s="84" t="s">
        <v>310</v>
      </c>
      <c r="AQ13" s="196">
        <v>44742</v>
      </c>
      <c r="AR13" s="209" t="s">
        <v>311</v>
      </c>
      <c r="AS13" s="210" t="s">
        <v>312</v>
      </c>
      <c r="AT13" s="178">
        <v>44804</v>
      </c>
      <c r="AU13" s="194" t="s">
        <v>311</v>
      </c>
      <c r="AV13" s="204" t="s">
        <v>312</v>
      </c>
      <c r="AW13" s="195">
        <v>44865</v>
      </c>
      <c r="AX13" s="193" t="s">
        <v>311</v>
      </c>
      <c r="AY13" s="204" t="s">
        <v>312</v>
      </c>
      <c r="AZ13" s="34">
        <v>44926</v>
      </c>
      <c r="BA13" s="34"/>
      <c r="BB13" s="148"/>
      <c r="BC13" s="3"/>
      <c r="BE13" s="1"/>
      <c r="BF13" s="1"/>
      <c r="BG13" s="1"/>
      <c r="BH13" s="1"/>
      <c r="BI13" s="1"/>
      <c r="BJ13" s="1"/>
      <c r="BK13" s="72"/>
      <c r="BL13" s="72"/>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row>
    <row r="14" spans="1:16382" s="2" customFormat="1" ht="409.5" x14ac:dyDescent="0.25">
      <c r="A14" s="333" t="s">
        <v>186</v>
      </c>
      <c r="B14" s="322" t="s">
        <v>99</v>
      </c>
      <c r="C14" s="322" t="s">
        <v>55</v>
      </c>
      <c r="D14" s="322" t="s">
        <v>76</v>
      </c>
      <c r="E14" s="322" t="s">
        <v>34</v>
      </c>
      <c r="F14" s="336" t="s">
        <v>313</v>
      </c>
      <c r="G14" s="324" t="s">
        <v>314</v>
      </c>
      <c r="H14" s="324" t="s">
        <v>315</v>
      </c>
      <c r="I14" s="336" t="s">
        <v>316</v>
      </c>
      <c r="J14" s="322" t="s">
        <v>32</v>
      </c>
      <c r="K14" s="322">
        <v>0</v>
      </c>
      <c r="L14" s="331">
        <v>0</v>
      </c>
      <c r="M14" s="322" t="s">
        <v>70</v>
      </c>
      <c r="N14" s="322">
        <v>0</v>
      </c>
      <c r="O14" s="322" t="s">
        <v>30</v>
      </c>
      <c r="P14" s="322">
        <v>0.2</v>
      </c>
      <c r="Q14" s="322" t="s">
        <v>70</v>
      </c>
      <c r="R14" s="322">
        <v>0</v>
      </c>
      <c r="S14" s="317" t="s">
        <v>70</v>
      </c>
      <c r="T14" s="317" t="s">
        <v>58</v>
      </c>
      <c r="U14" s="49" t="s">
        <v>317</v>
      </c>
      <c r="V14" s="49" t="s">
        <v>318</v>
      </c>
      <c r="W14" s="49" t="s">
        <v>54</v>
      </c>
      <c r="X14" s="31">
        <v>0.25</v>
      </c>
      <c r="Y14" s="335" t="s">
        <v>194</v>
      </c>
      <c r="Z14" s="31">
        <v>0.15</v>
      </c>
      <c r="AA14" s="31">
        <v>0.4</v>
      </c>
      <c r="AB14" s="335" t="s">
        <v>195</v>
      </c>
      <c r="AC14" s="322" t="s">
        <v>186</v>
      </c>
      <c r="AD14" s="49"/>
      <c r="AE14" s="322" t="s">
        <v>39</v>
      </c>
      <c r="AF14" s="49"/>
      <c r="AG14" s="147">
        <v>1</v>
      </c>
      <c r="AH14" s="94" t="s">
        <v>319</v>
      </c>
      <c r="AI14" s="325">
        <v>44805</v>
      </c>
      <c r="AJ14" s="325">
        <v>44925</v>
      </c>
      <c r="AK14" s="48"/>
      <c r="AL14" s="83">
        <v>44620</v>
      </c>
      <c r="AM14" s="84"/>
      <c r="AN14" s="34" t="s">
        <v>291</v>
      </c>
      <c r="AO14" s="84" t="s">
        <v>292</v>
      </c>
      <c r="AP14" s="84"/>
      <c r="AQ14" s="196">
        <v>44742</v>
      </c>
      <c r="AR14" s="207" t="s">
        <v>320</v>
      </c>
      <c r="AS14" s="179" t="s">
        <v>321</v>
      </c>
      <c r="AT14" s="179">
        <v>44804</v>
      </c>
      <c r="AU14" s="208" t="s">
        <v>320</v>
      </c>
      <c r="AV14" s="211" t="s">
        <v>321</v>
      </c>
      <c r="AW14" s="195">
        <v>44865</v>
      </c>
      <c r="AX14" s="208" t="s">
        <v>320</v>
      </c>
      <c r="AY14" s="211" t="s">
        <v>321</v>
      </c>
      <c r="AZ14" s="34">
        <v>44926</v>
      </c>
      <c r="BA14" s="34"/>
      <c r="BB14" s="148"/>
      <c r="BC14" s="3"/>
      <c r="BE14" s="1"/>
      <c r="BF14" s="1"/>
      <c r="BG14" s="1"/>
      <c r="BH14" s="1"/>
      <c r="BI14" s="1"/>
      <c r="BJ14" s="1"/>
      <c r="BK14" s="72"/>
      <c r="BL14" s="72"/>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row>
    <row r="15" spans="1:16382" s="2" customFormat="1" ht="135" x14ac:dyDescent="0.25">
      <c r="A15" s="737" t="s">
        <v>186</v>
      </c>
      <c r="B15" s="725" t="s">
        <v>103</v>
      </c>
      <c r="C15" s="725" t="s">
        <v>55</v>
      </c>
      <c r="D15" s="725" t="s">
        <v>76</v>
      </c>
      <c r="E15" s="725" t="s">
        <v>77</v>
      </c>
      <c r="F15" s="739" t="s">
        <v>322</v>
      </c>
      <c r="G15" s="727" t="s">
        <v>323</v>
      </c>
      <c r="H15" s="725" t="s">
        <v>324</v>
      </c>
      <c r="I15" s="739" t="s">
        <v>325</v>
      </c>
      <c r="J15" s="725" t="s">
        <v>48</v>
      </c>
      <c r="K15" s="725">
        <v>0</v>
      </c>
      <c r="L15" s="735">
        <f>IF(J15="Diaria",+(K15/360),IF(J15="Semanal",+(K15/52),IF(J15="Mensual",+(K15/12),IF(J15="Bimestral",+(K15/6),IF(J15="Trimestral",+(K15/4),IF(J15="Semestral",+(K15/2),IF(J15="Anual",+(K15/1),"")))))))</f>
        <v>0</v>
      </c>
      <c r="M15" s="725" t="s">
        <v>45</v>
      </c>
      <c r="N15" s="725">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0.4</v>
      </c>
      <c r="O15" s="725" t="s">
        <v>46</v>
      </c>
      <c r="P15" s="725">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0.4</v>
      </c>
      <c r="Q15" s="725" t="s">
        <v>70</v>
      </c>
      <c r="R15" s="725">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720" t="s">
        <v>57</v>
      </c>
      <c r="T15" s="720" t="s">
        <v>27</v>
      </c>
      <c r="U15" s="720">
        <f>+MAX(N15,P15,R15)</f>
        <v>0.4</v>
      </c>
      <c r="V15" s="722" t="str">
        <f>IF(L15&lt;=20%,"Muy baja",IF(L15&lt;=40%,"Baja",IF(L15&lt;=60%,"Media",IF(L15&lt;=80%,"Alta",IF(L15&lt;=100%,"Muy alta",IF(L15&gt;=100%,"Muy alta",""))))))</f>
        <v>Muy baja</v>
      </c>
      <c r="W15" s="742">
        <f>+IFERROR(VLOOKUP(V15,Fórmula!$F$1:$G$6,2,FALSE),"")</f>
        <v>0.2</v>
      </c>
      <c r="X15" s="724" t="s">
        <v>53</v>
      </c>
      <c r="Y15" s="731">
        <f>+IFERROR(VLOOKUP(X15,Fórmula!$H$1:$I$6,2,FALSE),"")</f>
        <v>0.6</v>
      </c>
      <c r="Z15" s="732" t="str">
        <f>+IFERROR(VLOOKUP(V15&amp;X15,Fórmula!$C$2:$D$26,2,FALSE),"")</f>
        <v>Moderado</v>
      </c>
      <c r="AA15" s="723">
        <f>IF(Z15="Bajo",25%,IF(Z15="Moderado",50%,IF(Z15="Alto",75%,IF(Z15="Extremo",100%,""))))</f>
        <v>0.5</v>
      </c>
      <c r="AB15" s="740" t="s">
        <v>326</v>
      </c>
      <c r="AC15" s="49" t="s">
        <v>327</v>
      </c>
      <c r="AD15" s="49" t="s">
        <v>328</v>
      </c>
      <c r="AE15" s="49" t="s">
        <v>54</v>
      </c>
      <c r="AF15" s="31">
        <f t="shared" ref="AF15:AF29" si="6">IF(AE15="Preventivo",25%,IF(AE15="Detectivo",15%,IF(AE15="Correctivo",10%,"")))</f>
        <v>0.25</v>
      </c>
      <c r="AG15" s="335" t="s">
        <v>194</v>
      </c>
      <c r="AH15" s="31">
        <f t="shared" ref="AH15:AH17" si="7">IF(AG15="Manual",15%,IF(AG15="Automático",25%,""))</f>
        <v>0.15</v>
      </c>
      <c r="AI15" s="31">
        <f t="shared" ref="AI15:AI29" si="8">+AH15+AF15</f>
        <v>0.4</v>
      </c>
      <c r="AJ15" s="335" t="s">
        <v>195</v>
      </c>
      <c r="AK15" s="322" t="s">
        <v>196</v>
      </c>
      <c r="AL15" s="49" t="s">
        <v>329</v>
      </c>
      <c r="AM15" s="322" t="s">
        <v>23</v>
      </c>
      <c r="AN15" s="335" t="s">
        <v>330</v>
      </c>
      <c r="AO15" s="335" t="s">
        <v>24</v>
      </c>
      <c r="AP15" s="335" t="s">
        <v>331</v>
      </c>
      <c r="AQ15" s="335" t="s">
        <v>332</v>
      </c>
      <c r="AR15" s="335" t="s">
        <v>201</v>
      </c>
      <c r="AS15" s="335" t="s">
        <v>333</v>
      </c>
      <c r="AT15" s="335" t="s">
        <v>203</v>
      </c>
      <c r="AU15" s="335">
        <f>+AA15*AI15</f>
        <v>0.2</v>
      </c>
      <c r="AV15" s="32">
        <f>+AA15-AU15</f>
        <v>0.3</v>
      </c>
      <c r="AW15" s="732" t="str">
        <f>+IF(C15="Corrupción","Moderado",IF(AV17&lt;=25%,"Bajo",IF(AV17&lt;=50%,"Moderado",IF(AV17&lt;=75%,"Alto",IF(AV17&gt;75%,"Extremo","")))))</f>
        <v>Moderado</v>
      </c>
      <c r="AX15" s="734" t="s">
        <v>56</v>
      </c>
      <c r="AY15" s="147">
        <v>1</v>
      </c>
      <c r="AZ15" s="41" t="s">
        <v>334</v>
      </c>
      <c r="BA15" s="322" t="s">
        <v>335</v>
      </c>
      <c r="BB15" s="38">
        <v>44562</v>
      </c>
      <c r="BC15" s="38">
        <v>44926</v>
      </c>
      <c r="BD15" s="326" t="s">
        <v>336</v>
      </c>
      <c r="BE15" s="83">
        <v>44620</v>
      </c>
      <c r="BF15" s="84" t="s">
        <v>337</v>
      </c>
      <c r="BG15" s="34">
        <v>44681</v>
      </c>
      <c r="BH15" s="84" t="s">
        <v>338</v>
      </c>
      <c r="BI15" s="117" t="s">
        <v>339</v>
      </c>
      <c r="BJ15" s="34">
        <v>44742</v>
      </c>
      <c r="BK15" s="357" t="s">
        <v>340</v>
      </c>
      <c r="BL15" s="190" t="s">
        <v>341</v>
      </c>
      <c r="BM15" s="34">
        <v>44804</v>
      </c>
      <c r="BN15" s="100" t="s">
        <v>342</v>
      </c>
      <c r="BO15" s="117" t="s">
        <v>343</v>
      </c>
      <c r="BP15" s="34">
        <v>44865</v>
      </c>
      <c r="BQ15" s="100"/>
      <c r="BR15" s="117"/>
      <c r="BS15" s="34">
        <v>44926</v>
      </c>
      <c r="BT15" s="84"/>
      <c r="BU15" s="148"/>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row>
    <row r="16" spans="1:16382" s="2" customFormat="1" ht="300" x14ac:dyDescent="0.25">
      <c r="A16" s="737"/>
      <c r="B16" s="725"/>
      <c r="C16" s="725"/>
      <c r="D16" s="725"/>
      <c r="E16" s="725"/>
      <c r="F16" s="739"/>
      <c r="G16" s="727"/>
      <c r="H16" s="725"/>
      <c r="I16" s="739"/>
      <c r="J16" s="725"/>
      <c r="K16" s="725"/>
      <c r="L16" s="735"/>
      <c r="M16" s="725"/>
      <c r="N16" s="725"/>
      <c r="O16" s="725"/>
      <c r="P16" s="725"/>
      <c r="Q16" s="725"/>
      <c r="R16" s="725"/>
      <c r="S16" s="720"/>
      <c r="T16" s="720"/>
      <c r="U16" s="720"/>
      <c r="V16" s="722"/>
      <c r="W16" s="742"/>
      <c r="X16" s="724"/>
      <c r="Y16" s="731"/>
      <c r="Z16" s="732"/>
      <c r="AA16" s="723"/>
      <c r="AB16" s="740"/>
      <c r="AC16" s="49" t="s">
        <v>344</v>
      </c>
      <c r="AD16" s="49" t="s">
        <v>345</v>
      </c>
      <c r="AE16" s="49" t="s">
        <v>54</v>
      </c>
      <c r="AF16" s="31">
        <f t="shared" si="6"/>
        <v>0.25</v>
      </c>
      <c r="AG16" s="335" t="s">
        <v>194</v>
      </c>
      <c r="AH16" s="31">
        <f t="shared" si="7"/>
        <v>0.15</v>
      </c>
      <c r="AI16" s="31">
        <f t="shared" si="8"/>
        <v>0.4</v>
      </c>
      <c r="AJ16" s="335" t="s">
        <v>195</v>
      </c>
      <c r="AK16" s="322" t="s">
        <v>196</v>
      </c>
      <c r="AL16" s="49" t="s">
        <v>329</v>
      </c>
      <c r="AM16" s="322" t="s">
        <v>23</v>
      </c>
      <c r="AN16" s="335" t="s">
        <v>346</v>
      </c>
      <c r="AO16" s="335" t="s">
        <v>24</v>
      </c>
      <c r="AP16" s="335" t="s">
        <v>331</v>
      </c>
      <c r="AQ16" s="335" t="s">
        <v>347</v>
      </c>
      <c r="AR16" s="335" t="s">
        <v>201</v>
      </c>
      <c r="AS16" s="335" t="s">
        <v>348</v>
      </c>
      <c r="AT16" s="335" t="s">
        <v>203</v>
      </c>
      <c r="AU16" s="335">
        <f>+AV15*AI16</f>
        <v>0.12</v>
      </c>
      <c r="AV16" s="32">
        <f>+AV15-AU16</f>
        <v>0.18</v>
      </c>
      <c r="AW16" s="732"/>
      <c r="AX16" s="734"/>
      <c r="AY16" s="153">
        <v>2</v>
      </c>
      <c r="AZ16" s="33" t="s">
        <v>349</v>
      </c>
      <c r="BA16" s="326" t="s">
        <v>350</v>
      </c>
      <c r="BB16" s="38">
        <v>44562</v>
      </c>
      <c r="BC16" s="38">
        <v>44772</v>
      </c>
      <c r="BD16" s="326" t="s">
        <v>351</v>
      </c>
      <c r="BE16" s="83">
        <v>44620</v>
      </c>
      <c r="BF16" s="84" t="s">
        <v>352</v>
      </c>
      <c r="BG16" s="34">
        <v>44681</v>
      </c>
      <c r="BH16" s="407" t="s">
        <v>353</v>
      </c>
      <c r="BI16" s="117" t="s">
        <v>339</v>
      </c>
      <c r="BJ16" s="34">
        <v>44742</v>
      </c>
      <c r="BK16" s="191" t="s">
        <v>354</v>
      </c>
      <c r="BL16" s="192" t="s">
        <v>355</v>
      </c>
      <c r="BM16" s="34">
        <v>44804</v>
      </c>
      <c r="BN16" s="184" t="s">
        <v>356</v>
      </c>
      <c r="BO16" s="117" t="s">
        <v>357</v>
      </c>
      <c r="BP16" s="34">
        <v>44865</v>
      </c>
      <c r="BQ16" s="184"/>
      <c r="BR16" s="213"/>
      <c r="BS16" s="34">
        <v>44926</v>
      </c>
      <c r="BT16" s="90"/>
      <c r="BU16" s="148"/>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row>
    <row r="17" spans="1:73" s="2" customFormat="1" ht="409.5" x14ac:dyDescent="0.25">
      <c r="A17" s="737"/>
      <c r="B17" s="725"/>
      <c r="C17" s="725"/>
      <c r="D17" s="725"/>
      <c r="E17" s="725"/>
      <c r="F17" s="739"/>
      <c r="G17" s="727"/>
      <c r="H17" s="725"/>
      <c r="I17" s="739"/>
      <c r="J17" s="725"/>
      <c r="K17" s="725"/>
      <c r="L17" s="735"/>
      <c r="M17" s="725"/>
      <c r="N17" s="725"/>
      <c r="O17" s="725"/>
      <c r="P17" s="725"/>
      <c r="Q17" s="725"/>
      <c r="R17" s="725"/>
      <c r="S17" s="720"/>
      <c r="T17" s="720"/>
      <c r="U17" s="720"/>
      <c r="V17" s="722"/>
      <c r="W17" s="742"/>
      <c r="X17" s="724"/>
      <c r="Y17" s="731"/>
      <c r="Z17" s="732"/>
      <c r="AA17" s="723"/>
      <c r="AB17" s="740"/>
      <c r="AC17" s="49" t="s">
        <v>358</v>
      </c>
      <c r="AD17" s="49" t="s">
        <v>359</v>
      </c>
      <c r="AE17" s="49" t="s">
        <v>54</v>
      </c>
      <c r="AF17" s="31">
        <f t="shared" si="6"/>
        <v>0.25</v>
      </c>
      <c r="AG17" s="335" t="s">
        <v>194</v>
      </c>
      <c r="AH17" s="31">
        <f t="shared" si="7"/>
        <v>0.15</v>
      </c>
      <c r="AI17" s="31">
        <f t="shared" si="8"/>
        <v>0.4</v>
      </c>
      <c r="AJ17" s="49">
        <f>+AJ14</f>
        <v>44925</v>
      </c>
      <c r="AK17" s="322">
        <f>+AK14</f>
        <v>0</v>
      </c>
      <c r="AL17" s="49" t="s">
        <v>360</v>
      </c>
      <c r="AM17" s="322" t="s">
        <v>23</v>
      </c>
      <c r="AN17" s="335" t="s">
        <v>346</v>
      </c>
      <c r="AO17" s="335" t="s">
        <v>24</v>
      </c>
      <c r="AP17" s="335" t="s">
        <v>63</v>
      </c>
      <c r="AQ17" s="335" t="s">
        <v>361</v>
      </c>
      <c r="AR17" s="49" t="str">
        <f>+AR14</f>
        <v>El responsable de expedir un certificado de experiencia e idoneidad, verifica y valida los certificados de estudios y diplomas presentados y demas informacion que se deba tener en cuenta para realizar dichos certificados,  para trabajadores oficiales y publicos se tiene en cuenta los manuales de funciones y en el caso de contratistas se tiene en cuenta la experiencia relacionada con el objeto del contrato.</v>
      </c>
      <c r="AS17" s="335" t="s">
        <v>348</v>
      </c>
      <c r="AT17" s="49">
        <f>+AT14</f>
        <v>44804</v>
      </c>
      <c r="AU17" s="335">
        <f>+AV16*AI17</f>
        <v>7.1999999999999995E-2</v>
      </c>
      <c r="AV17" s="32">
        <f>+AV16-AU17</f>
        <v>0.108</v>
      </c>
      <c r="AW17" s="732"/>
      <c r="AX17" s="734"/>
      <c r="AY17" s="153">
        <v>3</v>
      </c>
      <c r="AZ17" s="33" t="s">
        <v>362</v>
      </c>
      <c r="BA17" s="326" t="s">
        <v>363</v>
      </c>
      <c r="BB17" s="38">
        <v>44562</v>
      </c>
      <c r="BC17" s="38">
        <v>44926</v>
      </c>
      <c r="BD17" s="326" t="s">
        <v>364</v>
      </c>
      <c r="BE17" s="83">
        <v>44620</v>
      </c>
      <c r="BF17" s="84" t="s">
        <v>365</v>
      </c>
      <c r="BG17" s="34">
        <v>44681</v>
      </c>
      <c r="BH17" s="84" t="s">
        <v>366</v>
      </c>
      <c r="BI17" s="117" t="s">
        <v>339</v>
      </c>
      <c r="BJ17" s="34">
        <v>44742</v>
      </c>
      <c r="BK17" s="191" t="s">
        <v>367</v>
      </c>
      <c r="BL17" s="192" t="s">
        <v>368</v>
      </c>
      <c r="BM17" s="34">
        <v>44804</v>
      </c>
      <c r="BN17" s="184" t="s">
        <v>369</v>
      </c>
      <c r="BO17" s="174" t="s">
        <v>370</v>
      </c>
      <c r="BP17" s="34">
        <v>44865</v>
      </c>
      <c r="BQ17" s="184"/>
      <c r="BR17" s="197"/>
      <c r="BS17" s="34">
        <v>44926</v>
      </c>
      <c r="BT17" s="34"/>
      <c r="BU17" s="148"/>
    </row>
    <row r="18" spans="1:73" s="2" customFormat="1" ht="306" x14ac:dyDescent="0.25">
      <c r="A18" s="737" t="s">
        <v>186</v>
      </c>
      <c r="B18" s="725" t="s">
        <v>91</v>
      </c>
      <c r="C18" s="725" t="s">
        <v>55</v>
      </c>
      <c r="D18" s="725" t="s">
        <v>76</v>
      </c>
      <c r="E18" s="725" t="s">
        <v>77</v>
      </c>
      <c r="F18" s="741" t="s">
        <v>371</v>
      </c>
      <c r="G18" s="727" t="s">
        <v>372</v>
      </c>
      <c r="H18" s="725" t="s">
        <v>373</v>
      </c>
      <c r="I18" s="741" t="s">
        <v>374</v>
      </c>
      <c r="J18" s="725" t="s">
        <v>86</v>
      </c>
      <c r="K18" s="725">
        <v>0</v>
      </c>
      <c r="L18" s="735">
        <f>IF(J18="Diaria",+(K18/360),IF(J18="Mensual",+(K18/12),IF(J18="Bimestral",+(K18/6),IF(J18="Trimestral",+(K18/4),IF(J18="Semestral",+(K18/2),IF(J18="Anual",+(K18/1),""))))))</f>
        <v>0</v>
      </c>
      <c r="M18" s="725" t="s">
        <v>29</v>
      </c>
      <c r="N18" s="725">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0.2</v>
      </c>
      <c r="O18" s="725" t="s">
        <v>70</v>
      </c>
      <c r="P18" s="725">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v>
      </c>
      <c r="Q18" s="725" t="s">
        <v>70</v>
      </c>
      <c r="R18" s="725">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720" t="s">
        <v>90</v>
      </c>
      <c r="T18" s="720" t="s">
        <v>43</v>
      </c>
      <c r="U18" s="720">
        <f>+MAX(N18,P18,R18)</f>
        <v>0.2</v>
      </c>
      <c r="V18" s="722" t="str">
        <f>IF(L18&lt;=20%,"Muy baja",IF(L18&lt;=40%,"Baja",IF(L18&lt;=60%,"Media",IF(L18&lt;=80%,"Alta",IF(L18&lt;=100%,"Muy alta",IF(L18&gt;=100%,"Muy alta",""))))))</f>
        <v>Muy baja</v>
      </c>
      <c r="W18" s="742">
        <f>+IFERROR(VLOOKUP(V18,Fórmula!$F$1:$G$6,2,FALSE),"")</f>
        <v>0.2</v>
      </c>
      <c r="X18" s="724" t="s">
        <v>53</v>
      </c>
      <c r="Y18" s="723">
        <f>+IFERROR(VLOOKUP(X18,Fórmula!$H$1:$I$6,2,FALSE),"")</f>
        <v>0.6</v>
      </c>
      <c r="Z18" s="732" t="s">
        <v>53</v>
      </c>
      <c r="AA18" s="723">
        <f>IF(Z18="Bajo",25%,IF(Z18="Moderado",50%,IF(Z18="Alto",75%,IF(Z18="Extremo",100%,""))))</f>
        <v>0.5</v>
      </c>
      <c r="AB18" s="740" t="s">
        <v>375</v>
      </c>
      <c r="AC18" s="365" t="s">
        <v>376</v>
      </c>
      <c r="AD18" s="40" t="s">
        <v>377</v>
      </c>
      <c r="AE18" s="49" t="s">
        <v>54</v>
      </c>
      <c r="AF18" s="31">
        <f t="shared" si="6"/>
        <v>0.25</v>
      </c>
      <c r="AG18" s="335" t="s">
        <v>194</v>
      </c>
      <c r="AH18" s="31">
        <f>IF(AG18="Manual",15%,IF(AG18="Automático",25%,""))</f>
        <v>0.15</v>
      </c>
      <c r="AI18" s="31">
        <f t="shared" si="8"/>
        <v>0.4</v>
      </c>
      <c r="AJ18" s="335" t="s">
        <v>195</v>
      </c>
      <c r="AK18" s="322" t="s">
        <v>196</v>
      </c>
      <c r="AL18" s="49" t="s">
        <v>378</v>
      </c>
      <c r="AM18" s="322" t="s">
        <v>23</v>
      </c>
      <c r="AN18" s="335" t="s">
        <v>379</v>
      </c>
      <c r="AO18" s="335" t="s">
        <v>24</v>
      </c>
      <c r="AP18" s="335" t="s">
        <v>86</v>
      </c>
      <c r="AQ18" s="335" t="s">
        <v>380</v>
      </c>
      <c r="AR18" s="335" t="s">
        <v>201</v>
      </c>
      <c r="AS18" s="335" t="s">
        <v>381</v>
      </c>
      <c r="AT18" s="335" t="s">
        <v>203</v>
      </c>
      <c r="AU18" s="335">
        <f>+AI18*AA18</f>
        <v>0.2</v>
      </c>
      <c r="AV18" s="32">
        <f>+AA18-AU18</f>
        <v>0.3</v>
      </c>
      <c r="AW18" s="732" t="str">
        <f>+IF(C18="Corrupción","Moderado",IF(AV22&lt;=25%,"Bajo",IF(AV22&lt;=50%,"Moderado",IF(AV22&lt;=75%,"Alto",IF(AV22&gt;75%,"Extremo","")))))</f>
        <v>Moderado</v>
      </c>
      <c r="AX18" s="734" t="s">
        <v>56</v>
      </c>
      <c r="AY18" s="147">
        <v>1</v>
      </c>
      <c r="AZ18" s="47" t="s">
        <v>382</v>
      </c>
      <c r="BA18" s="324" t="s">
        <v>383</v>
      </c>
      <c r="BB18" s="325">
        <v>44805</v>
      </c>
      <c r="BC18" s="325">
        <v>44926</v>
      </c>
      <c r="BD18" s="336" t="s">
        <v>384</v>
      </c>
      <c r="BE18" s="83">
        <v>44620</v>
      </c>
      <c r="BF18" s="84"/>
      <c r="BG18" s="34">
        <v>44681</v>
      </c>
      <c r="BH18" s="84"/>
      <c r="BI18" s="84"/>
      <c r="BJ18" s="34">
        <v>44742</v>
      </c>
      <c r="BK18" s="97"/>
      <c r="BL18" s="97"/>
      <c r="BM18" s="34">
        <v>44804</v>
      </c>
      <c r="BN18" s="168" t="s">
        <v>385</v>
      </c>
      <c r="BO18" s="97"/>
      <c r="BP18" s="34">
        <v>44865</v>
      </c>
      <c r="BQ18" s="97"/>
      <c r="BR18" s="97"/>
      <c r="BS18" s="34">
        <v>44926</v>
      </c>
      <c r="BT18" s="97"/>
      <c r="BU18" s="148"/>
    </row>
    <row r="19" spans="1:73" s="2" customFormat="1" ht="409.5" x14ac:dyDescent="0.25">
      <c r="A19" s="737"/>
      <c r="B19" s="725"/>
      <c r="C19" s="725"/>
      <c r="D19" s="725"/>
      <c r="E19" s="725"/>
      <c r="F19" s="741"/>
      <c r="G19" s="727"/>
      <c r="H19" s="725"/>
      <c r="I19" s="741"/>
      <c r="J19" s="725"/>
      <c r="K19" s="725"/>
      <c r="L19" s="735"/>
      <c r="M19" s="725"/>
      <c r="N19" s="725"/>
      <c r="O19" s="725"/>
      <c r="P19" s="725"/>
      <c r="Q19" s="725"/>
      <c r="R19" s="725"/>
      <c r="S19" s="720"/>
      <c r="T19" s="720"/>
      <c r="U19" s="720"/>
      <c r="V19" s="722"/>
      <c r="W19" s="742"/>
      <c r="X19" s="724"/>
      <c r="Y19" s="723"/>
      <c r="Z19" s="732"/>
      <c r="AA19" s="723"/>
      <c r="AB19" s="740"/>
      <c r="AC19" s="364" t="s">
        <v>386</v>
      </c>
      <c r="AD19" s="40" t="s">
        <v>387</v>
      </c>
      <c r="AE19" s="49" t="s">
        <v>54</v>
      </c>
      <c r="AF19" s="31">
        <f t="shared" si="6"/>
        <v>0.25</v>
      </c>
      <c r="AG19" s="335" t="s">
        <v>194</v>
      </c>
      <c r="AH19" s="31">
        <f>IF(AG19="Manual",15%,IF(AG19="Automático",25%,""))</f>
        <v>0.15</v>
      </c>
      <c r="AI19" s="31">
        <f t="shared" si="8"/>
        <v>0.4</v>
      </c>
      <c r="AJ19" s="335" t="s">
        <v>195</v>
      </c>
      <c r="AK19" s="322" t="s">
        <v>196</v>
      </c>
      <c r="AL19" s="49" t="s">
        <v>388</v>
      </c>
      <c r="AM19" s="322" t="s">
        <v>23</v>
      </c>
      <c r="AN19" s="335" t="s">
        <v>389</v>
      </c>
      <c r="AO19" s="335" t="s">
        <v>24</v>
      </c>
      <c r="AP19" s="335" t="s">
        <v>96</v>
      </c>
      <c r="AQ19" s="335" t="s">
        <v>390</v>
      </c>
      <c r="AR19" s="335" t="s">
        <v>201</v>
      </c>
      <c r="AS19" s="335" t="s">
        <v>391</v>
      </c>
      <c r="AT19" s="335" t="s">
        <v>203</v>
      </c>
      <c r="AU19" s="335">
        <f>+AV18*AI19</f>
        <v>0.12</v>
      </c>
      <c r="AV19" s="32">
        <f>+AV18-AU19</f>
        <v>0.18</v>
      </c>
      <c r="AW19" s="732"/>
      <c r="AX19" s="734"/>
      <c r="AY19" s="153">
        <v>2</v>
      </c>
      <c r="AZ19" s="47" t="s">
        <v>392</v>
      </c>
      <c r="BA19" s="324" t="s">
        <v>393</v>
      </c>
      <c r="BB19" s="325">
        <v>44805</v>
      </c>
      <c r="BC19" s="325">
        <v>44926</v>
      </c>
      <c r="BD19" s="336" t="s">
        <v>394</v>
      </c>
      <c r="BE19" s="83">
        <v>44620</v>
      </c>
      <c r="BF19" s="84"/>
      <c r="BG19" s="34">
        <v>44681</v>
      </c>
      <c r="BH19" s="84"/>
      <c r="BI19" s="84"/>
      <c r="BJ19" s="34">
        <v>44742</v>
      </c>
      <c r="BK19" s="97"/>
      <c r="BL19" s="97"/>
      <c r="BM19" s="34">
        <v>44804</v>
      </c>
      <c r="BN19" s="97"/>
      <c r="BO19" s="97"/>
      <c r="BP19" s="34">
        <v>44865</v>
      </c>
      <c r="BQ19" s="97"/>
      <c r="BR19" s="97"/>
      <c r="BS19" s="34">
        <v>44926</v>
      </c>
      <c r="BT19" s="97"/>
      <c r="BU19" s="148"/>
    </row>
    <row r="20" spans="1:73" s="2" customFormat="1" ht="255" x14ac:dyDescent="0.25">
      <c r="A20" s="737"/>
      <c r="B20" s="725"/>
      <c r="C20" s="725"/>
      <c r="D20" s="725"/>
      <c r="E20" s="725"/>
      <c r="F20" s="741"/>
      <c r="G20" s="727"/>
      <c r="H20" s="725"/>
      <c r="I20" s="741"/>
      <c r="J20" s="725"/>
      <c r="K20" s="725"/>
      <c r="L20" s="735"/>
      <c r="M20" s="725"/>
      <c r="N20" s="725"/>
      <c r="O20" s="725"/>
      <c r="P20" s="725"/>
      <c r="Q20" s="725"/>
      <c r="R20" s="725"/>
      <c r="S20" s="720"/>
      <c r="T20" s="720"/>
      <c r="U20" s="720"/>
      <c r="V20" s="722"/>
      <c r="W20" s="742"/>
      <c r="X20" s="724"/>
      <c r="Y20" s="723"/>
      <c r="Z20" s="732"/>
      <c r="AA20" s="723"/>
      <c r="AB20" s="740"/>
      <c r="AC20" s="364" t="s">
        <v>395</v>
      </c>
      <c r="AD20" s="40" t="s">
        <v>396</v>
      </c>
      <c r="AE20" s="49" t="s">
        <v>54</v>
      </c>
      <c r="AF20" s="31">
        <f t="shared" si="6"/>
        <v>0.25</v>
      </c>
      <c r="AG20" s="335" t="s">
        <v>194</v>
      </c>
      <c r="AH20" s="31">
        <f>IF(AG20="Manual",15%,IF(AG20="Automático",25%,""))</f>
        <v>0.15</v>
      </c>
      <c r="AI20" s="31">
        <f t="shared" si="8"/>
        <v>0.4</v>
      </c>
      <c r="AJ20" s="335" t="s">
        <v>195</v>
      </c>
      <c r="AK20" s="322" t="s">
        <v>196</v>
      </c>
      <c r="AL20" s="49" t="s">
        <v>397</v>
      </c>
      <c r="AM20" s="322" t="s">
        <v>23</v>
      </c>
      <c r="AN20" s="335" t="s">
        <v>398</v>
      </c>
      <c r="AO20" s="335" t="s">
        <v>40</v>
      </c>
      <c r="AP20" s="335" t="s">
        <v>399</v>
      </c>
      <c r="AQ20" s="335" t="s">
        <v>400</v>
      </c>
      <c r="AR20" s="335" t="s">
        <v>201</v>
      </c>
      <c r="AS20" s="335" t="s">
        <v>391</v>
      </c>
      <c r="AT20" s="335" t="s">
        <v>203</v>
      </c>
      <c r="AU20" s="335">
        <f>+AV19*AI20</f>
        <v>7.1999999999999995E-2</v>
      </c>
      <c r="AV20" s="32">
        <f>+AV19-AU20</f>
        <v>0.108</v>
      </c>
      <c r="AW20" s="732"/>
      <c r="AX20" s="734"/>
      <c r="AY20" s="153">
        <v>3</v>
      </c>
      <c r="AZ20" s="33"/>
      <c r="BA20" s="335" t="s">
        <v>391</v>
      </c>
      <c r="BB20" s="325">
        <v>44562</v>
      </c>
      <c r="BC20" s="325">
        <v>44926</v>
      </c>
      <c r="BD20" s="326"/>
      <c r="BE20" s="83">
        <v>44620</v>
      </c>
      <c r="BF20" s="84"/>
      <c r="BG20" s="34">
        <v>44681</v>
      </c>
      <c r="BH20" s="85"/>
      <c r="BI20" s="85"/>
      <c r="BJ20" s="34">
        <v>44742</v>
      </c>
      <c r="BK20" s="85"/>
      <c r="BL20" s="85"/>
      <c r="BM20" s="34">
        <v>44804</v>
      </c>
      <c r="BN20" s="85"/>
      <c r="BO20" s="85"/>
      <c r="BP20" s="34">
        <v>44865</v>
      </c>
      <c r="BQ20" s="85"/>
      <c r="BR20" s="85"/>
      <c r="BS20" s="34">
        <v>44926</v>
      </c>
      <c r="BT20" s="85"/>
      <c r="BU20" s="148"/>
    </row>
    <row r="21" spans="1:73" s="2" customFormat="1" ht="409.5" x14ac:dyDescent="0.25">
      <c r="A21" s="737"/>
      <c r="B21" s="725"/>
      <c r="C21" s="725"/>
      <c r="D21" s="725"/>
      <c r="E21" s="725"/>
      <c r="F21" s="741"/>
      <c r="G21" s="727"/>
      <c r="H21" s="725"/>
      <c r="I21" s="741"/>
      <c r="J21" s="725"/>
      <c r="K21" s="725"/>
      <c r="L21" s="735"/>
      <c r="M21" s="725"/>
      <c r="N21" s="725"/>
      <c r="O21" s="725"/>
      <c r="P21" s="725"/>
      <c r="Q21" s="725"/>
      <c r="R21" s="725"/>
      <c r="S21" s="720"/>
      <c r="T21" s="720"/>
      <c r="U21" s="720"/>
      <c r="V21" s="722"/>
      <c r="W21" s="742"/>
      <c r="X21" s="724"/>
      <c r="Y21" s="723"/>
      <c r="Z21" s="732"/>
      <c r="AA21" s="723"/>
      <c r="AB21" s="740"/>
      <c r="AC21" s="364" t="s">
        <v>401</v>
      </c>
      <c r="AD21" s="49" t="s">
        <v>402</v>
      </c>
      <c r="AE21" s="49" t="s">
        <v>54</v>
      </c>
      <c r="AF21" s="31">
        <f t="shared" si="6"/>
        <v>0.25</v>
      </c>
      <c r="AG21" s="335" t="s">
        <v>194</v>
      </c>
      <c r="AH21" s="31">
        <f>IF(AG21="Manual",15%,IF(AG21="Automático",25%,""))</f>
        <v>0.15</v>
      </c>
      <c r="AI21" s="31">
        <f t="shared" si="8"/>
        <v>0.4</v>
      </c>
      <c r="AJ21" s="335" t="s">
        <v>195</v>
      </c>
      <c r="AK21" s="322" t="s">
        <v>196</v>
      </c>
      <c r="AL21" s="49" t="s">
        <v>403</v>
      </c>
      <c r="AM21" s="322" t="s">
        <v>23</v>
      </c>
      <c r="AN21" s="335" t="s">
        <v>404</v>
      </c>
      <c r="AO21" s="335" t="s">
        <v>24</v>
      </c>
      <c r="AP21" s="335" t="s">
        <v>405</v>
      </c>
      <c r="AQ21" s="335" t="s">
        <v>406</v>
      </c>
      <c r="AR21" s="335" t="s">
        <v>201</v>
      </c>
      <c r="AS21" s="335" t="s">
        <v>407</v>
      </c>
      <c r="AT21" s="335" t="s">
        <v>203</v>
      </c>
      <c r="AU21" s="335">
        <f>+AV20*AI21</f>
        <v>4.3200000000000002E-2</v>
      </c>
      <c r="AV21" s="32">
        <f>+AV20-AU21</f>
        <v>6.4799999999999996E-2</v>
      </c>
      <c r="AW21" s="732"/>
      <c r="AX21" s="734"/>
      <c r="AY21" s="153">
        <v>4</v>
      </c>
      <c r="AZ21" s="33"/>
      <c r="BA21" s="335" t="s">
        <v>407</v>
      </c>
      <c r="BB21" s="325">
        <v>44562</v>
      </c>
      <c r="BC21" s="325">
        <v>44926</v>
      </c>
      <c r="BD21" s="326"/>
      <c r="BE21" s="83">
        <v>44620</v>
      </c>
      <c r="BF21" s="84"/>
      <c r="BG21" s="34">
        <v>44681</v>
      </c>
      <c r="BH21" s="84"/>
      <c r="BI21" s="84"/>
      <c r="BJ21" s="34">
        <v>44742</v>
      </c>
      <c r="BK21" s="84"/>
      <c r="BL21" s="84"/>
      <c r="BM21" s="34">
        <v>44804</v>
      </c>
      <c r="BN21" s="84"/>
      <c r="BO21" s="84"/>
      <c r="BP21" s="34">
        <v>44865</v>
      </c>
      <c r="BQ21" s="84"/>
      <c r="BR21" s="84"/>
      <c r="BS21" s="34">
        <v>44926</v>
      </c>
      <c r="BT21" s="84"/>
      <c r="BU21" s="148"/>
    </row>
    <row r="22" spans="1:73" s="2" customFormat="1" ht="267.75" x14ac:dyDescent="0.25">
      <c r="A22" s="737"/>
      <c r="B22" s="725"/>
      <c r="C22" s="725"/>
      <c r="D22" s="725"/>
      <c r="E22" s="725"/>
      <c r="F22" s="741"/>
      <c r="G22" s="727"/>
      <c r="H22" s="725"/>
      <c r="I22" s="741"/>
      <c r="J22" s="725"/>
      <c r="K22" s="725"/>
      <c r="L22" s="735"/>
      <c r="M22" s="725"/>
      <c r="N22" s="725"/>
      <c r="O22" s="725"/>
      <c r="P22" s="725"/>
      <c r="Q22" s="725"/>
      <c r="R22" s="725"/>
      <c r="S22" s="720"/>
      <c r="T22" s="720"/>
      <c r="U22" s="720"/>
      <c r="V22" s="722"/>
      <c r="W22" s="742"/>
      <c r="X22" s="724"/>
      <c r="Y22" s="723"/>
      <c r="Z22" s="732"/>
      <c r="AA22" s="723"/>
      <c r="AB22" s="740"/>
      <c r="AC22" s="364" t="s">
        <v>408</v>
      </c>
      <c r="AD22" s="49" t="s">
        <v>409</v>
      </c>
      <c r="AE22" s="49" t="s">
        <v>54</v>
      </c>
      <c r="AF22" s="31">
        <f t="shared" si="6"/>
        <v>0.25</v>
      </c>
      <c r="AG22" s="335" t="s">
        <v>194</v>
      </c>
      <c r="AH22" s="31">
        <f>IF(AG22="Manual",15%,IF(AG22="Automático",25%,""))</f>
        <v>0.15</v>
      </c>
      <c r="AI22" s="31">
        <f t="shared" si="8"/>
        <v>0.4</v>
      </c>
      <c r="AJ22" s="335" t="s">
        <v>195</v>
      </c>
      <c r="AK22" s="322" t="s">
        <v>196</v>
      </c>
      <c r="AL22" s="49" t="s">
        <v>410</v>
      </c>
      <c r="AM22" s="322" t="s">
        <v>23</v>
      </c>
      <c r="AN22" s="335" t="s">
        <v>379</v>
      </c>
      <c r="AO22" s="335" t="s">
        <v>24</v>
      </c>
      <c r="AP22" s="335" t="s">
        <v>96</v>
      </c>
      <c r="AQ22" s="335" t="s">
        <v>411</v>
      </c>
      <c r="AR22" s="335" t="s">
        <v>412</v>
      </c>
      <c r="AS22" s="335" t="s">
        <v>393</v>
      </c>
      <c r="AT22" s="335" t="s">
        <v>203</v>
      </c>
      <c r="AU22" s="335">
        <f>+AV21*AI22</f>
        <v>2.5919999999999999E-2</v>
      </c>
      <c r="AV22" s="32">
        <f>+AV21-AU22</f>
        <v>3.8879999999999998E-2</v>
      </c>
      <c r="AW22" s="732"/>
      <c r="AX22" s="734"/>
      <c r="AY22" s="153">
        <v>5</v>
      </c>
      <c r="AZ22" s="33"/>
      <c r="BA22" s="335" t="s">
        <v>393</v>
      </c>
      <c r="BB22" s="325">
        <v>44562</v>
      </c>
      <c r="BC22" s="325">
        <v>44926</v>
      </c>
      <c r="BD22" s="326"/>
      <c r="BE22" s="83">
        <v>44620</v>
      </c>
      <c r="BF22" s="84"/>
      <c r="BG22" s="34">
        <v>44681</v>
      </c>
      <c r="BH22" s="90"/>
      <c r="BI22" s="90"/>
      <c r="BJ22" s="34">
        <v>44742</v>
      </c>
      <c r="BK22" s="90"/>
      <c r="BL22" s="90"/>
      <c r="BM22" s="34">
        <v>44804</v>
      </c>
      <c r="BN22" s="90"/>
      <c r="BO22" s="90"/>
      <c r="BP22" s="34">
        <v>44865</v>
      </c>
      <c r="BQ22" s="90"/>
      <c r="BR22" s="90"/>
      <c r="BS22" s="34">
        <v>44926</v>
      </c>
      <c r="BT22" s="90"/>
      <c r="BU22" s="148"/>
    </row>
    <row r="23" spans="1:73" s="2" customFormat="1" ht="369.75" x14ac:dyDescent="0.25">
      <c r="A23" s="737" t="s">
        <v>186</v>
      </c>
      <c r="B23" s="725" t="s">
        <v>91</v>
      </c>
      <c r="C23" s="725" t="s">
        <v>55</v>
      </c>
      <c r="D23" s="725" t="s">
        <v>76</v>
      </c>
      <c r="E23" s="725" t="s">
        <v>77</v>
      </c>
      <c r="F23" s="741" t="s">
        <v>413</v>
      </c>
      <c r="G23" s="727" t="s">
        <v>414</v>
      </c>
      <c r="H23" s="725" t="s">
        <v>415</v>
      </c>
      <c r="I23" s="741" t="s">
        <v>416</v>
      </c>
      <c r="J23" s="725" t="s">
        <v>63</v>
      </c>
      <c r="K23" s="725">
        <v>2</v>
      </c>
      <c r="L23" s="735">
        <f>IF(J23="Diaria",+(K23/360),IF(J23="Mensual",+(K23/12),IF(J23="Bimestral",+(K23/6),IF(J23="Trimestral",+(K23/4),IF(J23="Semestral",+(K23/2),IF(J23="Anual",+(K23/1),""))))))</f>
        <v>0.16666666666666666</v>
      </c>
      <c r="M23" s="725" t="s">
        <v>29</v>
      </c>
      <c r="N23" s="725">
        <f>IF(M23="Menor al 1% del patrimonio de la Lotería de Bogotá",20%,IF(M23="Entre el 1% y el 3% del patrimonio de la Lotería de Bogotá",40%,IF(M23="Entre el 3% y el 6% del patrimonio de la Lotería de Bogotá",60%,IF(M23="Entre el 6% y el 10% del patrimonio de la Lotería de Bogotá",80%,IF(M23="Mayor al 10% del patrimonio de la Lotería de Bogotá",100%,IF(M23="NA",0%,""))))))</f>
        <v>0.2</v>
      </c>
      <c r="O23" s="725" t="s">
        <v>46</v>
      </c>
      <c r="P23" s="725">
        <f>IF(O23="El riesgo afecta la imagen de algún área de la organización",20%,IF(O23="El riesgo afecta la imagen de la entidad internamente, de conocimiento general nivel interno, de junta directiva y accionistas y/o de proveedores",40%,IF(O23="El riesgo afecta la imagen de la entidad con algunos usuarios de relevancia frente al logro de los objetivos",60%,IF(O23="El riesgo afecta la imagen de la entidad con efecto publicitario sistenido a nivel de sector administrativo, nivel departamental o municipal",80%,IF(O23="El riesgo afecta la imagen de la entidad a nivel nacional, con efecto publicitario sistenido a nivel país",100%,IF(O23="NA",0%,""))))))</f>
        <v>0.4</v>
      </c>
      <c r="Q23" s="725" t="s">
        <v>70</v>
      </c>
      <c r="R23" s="725">
        <f>IF(Q23="Interrupción de la operación por menos de un día",20%,IF(Q23="Interrupción de la operación por un día completo",40%,IF(Q23="Interrupción de la operación mayor a 1 día y menor a 2 días",60%,IF(Q23="Interrupción de la operación por dos días completos",80%,IF(Q23="Interrupción de la operación por más de dos días",100%,IF(Q23="NA",0%,""))))))</f>
        <v>0</v>
      </c>
      <c r="S23" s="720" t="s">
        <v>57</v>
      </c>
      <c r="T23" s="720" t="s">
        <v>70</v>
      </c>
      <c r="U23" s="720">
        <f>+MAX(N23,P23,R23)</f>
        <v>0.4</v>
      </c>
      <c r="V23" s="722" t="str">
        <f>IF(L23&lt;=20%,"Muy baja",IF(L23&lt;=40%,"Baja",IF(L23&lt;=60%,"Media",IF(L23&lt;=80%,"Alta",IF(L23&lt;=100%,"Muy alta",IF(L23&gt;=100%,"Muy alta",""))))))</f>
        <v>Muy baja</v>
      </c>
      <c r="W23" s="723">
        <f>+IFERROR(VLOOKUP(V23,Fórmula!$F$1:$G$6,2,FALSE),"")</f>
        <v>0.2</v>
      </c>
      <c r="X23" s="724" t="s">
        <v>53</v>
      </c>
      <c r="Y23" s="723">
        <f>+IFERROR(VLOOKUP(X23,Fórmula!$H$1:$I$6,2,FALSE),"")</f>
        <v>0.6</v>
      </c>
      <c r="Z23" s="732" t="s">
        <v>53</v>
      </c>
      <c r="AA23" s="723">
        <f>IF(Z23="Bajo",25%,IF(Z23="Moderado",50%,IF(Z23="Alto",75%,IF(Z23="Extremo",100%,""))))</f>
        <v>0.5</v>
      </c>
      <c r="AB23" s="740" t="s">
        <v>417</v>
      </c>
      <c r="AC23" s="40" t="s">
        <v>418</v>
      </c>
      <c r="AD23" s="40" t="s">
        <v>419</v>
      </c>
      <c r="AE23" s="49" t="s">
        <v>54</v>
      </c>
      <c r="AF23" s="31">
        <f t="shared" si="6"/>
        <v>0.25</v>
      </c>
      <c r="AG23" s="335" t="s">
        <v>194</v>
      </c>
      <c r="AH23" s="31">
        <f t="shared" ref="AH23:AH29" si="9">IF(AG23="Manual",15%,IF(AG23="Automático",25%,""))</f>
        <v>0.15</v>
      </c>
      <c r="AI23" s="31">
        <f t="shared" si="8"/>
        <v>0.4</v>
      </c>
      <c r="AJ23" s="335" t="s">
        <v>195</v>
      </c>
      <c r="AK23" s="322" t="s">
        <v>196</v>
      </c>
      <c r="AL23" s="49" t="s">
        <v>420</v>
      </c>
      <c r="AM23" s="322" t="s">
        <v>23</v>
      </c>
      <c r="AN23" s="335" t="s">
        <v>421</v>
      </c>
      <c r="AO23" s="335" t="s">
        <v>24</v>
      </c>
      <c r="AP23" s="335" t="s">
        <v>63</v>
      </c>
      <c r="AQ23" s="335" t="s">
        <v>422</v>
      </c>
      <c r="AR23" s="335" t="s">
        <v>201</v>
      </c>
      <c r="AS23" s="335" t="s">
        <v>423</v>
      </c>
      <c r="AT23" s="335" t="s">
        <v>203</v>
      </c>
      <c r="AU23" s="335">
        <f>+AI23*AA23</f>
        <v>0.2</v>
      </c>
      <c r="AV23" s="32">
        <f>+AA23-AU23</f>
        <v>0.3</v>
      </c>
      <c r="AW23" s="732" t="str">
        <f>+IF(C23="Corrupción","Moderado",IF(AV24&lt;=25%,"Bajo",IF(AV24&lt;=50%,"Moderado",IF(AV24&lt;=75%,"Alto",IF(AV24&gt;75%,"Extremo","")))))</f>
        <v>Moderado</v>
      </c>
      <c r="AX23" s="734" t="s">
        <v>56</v>
      </c>
      <c r="AY23" s="147">
        <v>1</v>
      </c>
      <c r="AZ23" s="335" t="s">
        <v>424</v>
      </c>
      <c r="BA23" s="322" t="s">
        <v>142</v>
      </c>
      <c r="BB23" s="325">
        <v>44562</v>
      </c>
      <c r="BC23" s="325">
        <v>44926</v>
      </c>
      <c r="BD23" s="335" t="s">
        <v>425</v>
      </c>
      <c r="BE23" s="83">
        <v>44620</v>
      </c>
      <c r="BF23" s="84"/>
      <c r="BG23" s="34">
        <v>44681</v>
      </c>
      <c r="BH23" s="84"/>
      <c r="BI23" s="84"/>
      <c r="BJ23" s="34">
        <v>44742</v>
      </c>
      <c r="BK23" s="34"/>
      <c r="BL23" s="34"/>
      <c r="BM23" s="34">
        <v>44804</v>
      </c>
      <c r="BN23" s="34"/>
      <c r="BO23" s="34"/>
      <c r="BP23" s="34">
        <v>44865</v>
      </c>
      <c r="BQ23" s="34"/>
      <c r="BR23" s="34"/>
      <c r="BS23" s="34">
        <v>44926</v>
      </c>
      <c r="BT23" s="34"/>
      <c r="BU23" s="148"/>
    </row>
    <row r="24" spans="1:73" s="2" customFormat="1" ht="357.75" thickBot="1" x14ac:dyDescent="0.3">
      <c r="A24" s="737"/>
      <c r="B24" s="725"/>
      <c r="C24" s="725"/>
      <c r="D24" s="725"/>
      <c r="E24" s="725"/>
      <c r="F24" s="741"/>
      <c r="G24" s="727"/>
      <c r="H24" s="725"/>
      <c r="I24" s="741"/>
      <c r="J24" s="725"/>
      <c r="K24" s="725"/>
      <c r="L24" s="735"/>
      <c r="M24" s="725"/>
      <c r="N24" s="725"/>
      <c r="O24" s="725"/>
      <c r="P24" s="725"/>
      <c r="Q24" s="725"/>
      <c r="R24" s="725"/>
      <c r="S24" s="720"/>
      <c r="T24" s="720"/>
      <c r="U24" s="720"/>
      <c r="V24" s="722"/>
      <c r="W24" s="723"/>
      <c r="X24" s="724"/>
      <c r="Y24" s="723"/>
      <c r="Z24" s="732"/>
      <c r="AA24" s="723"/>
      <c r="AB24" s="740"/>
      <c r="AC24" s="40" t="s">
        <v>426</v>
      </c>
      <c r="AD24" s="40" t="s">
        <v>427</v>
      </c>
      <c r="AE24" s="49" t="s">
        <v>54</v>
      </c>
      <c r="AF24" s="31">
        <f t="shared" si="6"/>
        <v>0.25</v>
      </c>
      <c r="AG24" s="335" t="s">
        <v>194</v>
      </c>
      <c r="AH24" s="31">
        <f t="shared" si="9"/>
        <v>0.15</v>
      </c>
      <c r="AI24" s="31">
        <f t="shared" si="8"/>
        <v>0.4</v>
      </c>
      <c r="AJ24" s="335" t="s">
        <v>195</v>
      </c>
      <c r="AK24" s="322" t="s">
        <v>186</v>
      </c>
      <c r="AL24" s="49"/>
      <c r="AM24" s="322" t="s">
        <v>23</v>
      </c>
      <c r="AN24" s="335" t="s">
        <v>428</v>
      </c>
      <c r="AO24" s="335" t="s">
        <v>24</v>
      </c>
      <c r="AP24" s="335" t="s">
        <v>96</v>
      </c>
      <c r="AQ24" s="335" t="s">
        <v>429</v>
      </c>
      <c r="AR24" s="335" t="s">
        <v>201</v>
      </c>
      <c r="AS24" s="335" t="s">
        <v>142</v>
      </c>
      <c r="AT24" s="335" t="s">
        <v>203</v>
      </c>
      <c r="AU24" s="335">
        <f>+AV23*AI24</f>
        <v>0.12</v>
      </c>
      <c r="AV24" s="32">
        <f>+AV23-AU24</f>
        <v>0.18</v>
      </c>
      <c r="AW24" s="732"/>
      <c r="AX24" s="734"/>
      <c r="AY24" s="153">
        <v>2</v>
      </c>
      <c r="AZ24" s="49" t="s">
        <v>430</v>
      </c>
      <c r="BA24" s="322" t="s">
        <v>142</v>
      </c>
      <c r="BB24" s="325">
        <v>44562</v>
      </c>
      <c r="BC24" s="325">
        <v>44926</v>
      </c>
      <c r="BD24" s="335" t="s">
        <v>431</v>
      </c>
      <c r="BE24" s="83">
        <v>44620</v>
      </c>
      <c r="BF24" s="84" t="s">
        <v>432</v>
      </c>
      <c r="BG24" s="34">
        <v>44681</v>
      </c>
      <c r="BH24" s="84" t="s">
        <v>433</v>
      </c>
      <c r="BI24" s="84" t="s">
        <v>434</v>
      </c>
      <c r="BJ24" s="34" t="s">
        <v>435</v>
      </c>
      <c r="BK24" s="34"/>
      <c r="BL24" s="34"/>
      <c r="BM24" s="34">
        <v>44804</v>
      </c>
      <c r="BN24" s="180" t="s">
        <v>436</v>
      </c>
      <c r="BO24" s="181" t="s">
        <v>437</v>
      </c>
      <c r="BP24" s="34">
        <v>44865</v>
      </c>
      <c r="BQ24" s="180" t="s">
        <v>438</v>
      </c>
      <c r="BR24" s="182" t="s">
        <v>439</v>
      </c>
      <c r="BS24" s="34">
        <v>44926</v>
      </c>
      <c r="BT24" s="180" t="s">
        <v>440</v>
      </c>
      <c r="BU24" s="148"/>
    </row>
    <row r="25" spans="1:73" s="2" customFormat="1" ht="360" x14ac:dyDescent="0.25">
      <c r="A25" s="736" t="s">
        <v>186</v>
      </c>
      <c r="B25" s="709" t="s">
        <v>101</v>
      </c>
      <c r="C25" s="709" t="s">
        <v>55</v>
      </c>
      <c r="D25" s="709" t="s">
        <v>76</v>
      </c>
      <c r="E25" s="709" t="s">
        <v>77</v>
      </c>
      <c r="F25" s="738" t="s">
        <v>441</v>
      </c>
      <c r="G25" s="726" t="s">
        <v>442</v>
      </c>
      <c r="H25" s="709" t="s">
        <v>443</v>
      </c>
      <c r="I25" s="709" t="s">
        <v>444</v>
      </c>
      <c r="J25" s="709" t="s">
        <v>32</v>
      </c>
      <c r="K25" s="709">
        <v>72</v>
      </c>
      <c r="L25" s="713">
        <f>IF(J25="Diaria",+(K25/360),IF(J25="Mensual",+(K25/12),IF(J25="Bimestral",+(K25/6),IF(J25="Trimestral",+(K25/4),IF(J25="Semestral",+(K25/2),IF(J25="Anual",+(K25/1),""))))))</f>
        <v>0.2</v>
      </c>
      <c r="M25" s="709" t="s">
        <v>70</v>
      </c>
      <c r="N25" s="709">
        <f>IF(M25="Menor al 1% del patrimonio de la Lotería de Bogotá",20%,IF(M25="Entre el 1% y el 3% del patrimonio de la Lotería de Bogotá",40%,IF(M25="Entre el 3% y el 6% del patrimonio de la Lotería de Bogotá",60%,IF(M25="Entre el 6% y el 10% del patrimonio de la Lotería de Bogotá",80%,IF(M25="Mayor al 10% del patrimonio de la Lotería de Bogotá",100%,IF(M25="NA",0%,""))))))</f>
        <v>0</v>
      </c>
      <c r="O25" s="709" t="s">
        <v>61</v>
      </c>
      <c r="P25" s="709">
        <f>IF(O25="El riesgo afecta la imagen de algún área de la organización",20%,IF(O25="El riesgo afecta la imagen de la entidad internamente, de conocimiento general nivel interno, de junta directiva y accionistas y/o de proveedores",40%,IF(O25="El riesgo afecta la imagen de la entidad con algunos usuarios de relevancia frente al logro de los objetivos",60%,IF(O25="El riesgo afecta la imagen de la entidad con efecto publicitario sistenido a nivel de sector administrativo, nivel departamental o municipal",80%,IF(O25="El riesgo afecta la imagen de la entidad a nivel nacional, con efecto publicitario sistenido a nivel país",100%,IF(O25="NA",0%,""))))))</f>
        <v>0.6</v>
      </c>
      <c r="Q25" s="709" t="s">
        <v>70</v>
      </c>
      <c r="R25" s="709">
        <f>IF(Q25="Interrupción de la operación por menos de un día",20%,IF(Q25="Interrupción de la operación por un día completo",40%,IF(Q25="Interrupción de la operación mayor a 1 día y menor a 2 días",60%,IF(Q25="Interrupción de la operación por dos días completos",80%,IF(Q25="Interrupción de la operación por más de dos días",100%,IF(Q25="NA",0%,""))))))</f>
        <v>0</v>
      </c>
      <c r="S25" s="701" t="s">
        <v>69</v>
      </c>
      <c r="T25" s="701" t="s">
        <v>81</v>
      </c>
      <c r="U25" s="701">
        <f>+MAX(N25,P25,R25)</f>
        <v>0.6</v>
      </c>
      <c r="V25" s="721" t="str">
        <f>IF(L25&lt;=20%,"Muy baja",IF(L25&lt;=40%,"Baja",IF(L25&lt;=60%,"Media",IF(L25&lt;=80%,"Alta",IF(L25&lt;=100%,"Muy alta",IF(L25&gt;=100%,"Muy alta",""))))))</f>
        <v>Muy baja</v>
      </c>
      <c r="W25" s="689">
        <v>0.2</v>
      </c>
      <c r="X25" s="705" t="str">
        <f>IF(U25=20%,"Leve",IF(U25=40%,"Menor",IF(U25=60%,"Moderado",IF(U25=80%,"Mayor",IF(U25=100%,"Catastrófico","")))))</f>
        <v>Moderado</v>
      </c>
      <c r="Y25" s="730">
        <v>0.6</v>
      </c>
      <c r="Z25" s="693" t="s">
        <v>53</v>
      </c>
      <c r="AA25" s="689">
        <f>IF(Z25="Bajo",25%,IF(Z25="Moderado",50%,IF(Z25="Alto",75%,IF(Z25="Extremo",100%,""))))</f>
        <v>0.5</v>
      </c>
      <c r="AB25" s="733" t="s">
        <v>445</v>
      </c>
      <c r="AC25" s="49" t="s">
        <v>446</v>
      </c>
      <c r="AD25" s="49" t="s">
        <v>447</v>
      </c>
      <c r="AE25" s="49" t="s">
        <v>37</v>
      </c>
      <c r="AF25" s="31">
        <f t="shared" si="6"/>
        <v>0.15</v>
      </c>
      <c r="AG25" s="335" t="s">
        <v>194</v>
      </c>
      <c r="AH25" s="31">
        <f t="shared" si="9"/>
        <v>0.15</v>
      </c>
      <c r="AI25" s="31">
        <f t="shared" si="8"/>
        <v>0.3</v>
      </c>
      <c r="AJ25" s="335" t="s">
        <v>195</v>
      </c>
      <c r="AK25" s="322" t="s">
        <v>186</v>
      </c>
      <c r="AL25" s="49"/>
      <c r="AM25" s="322" t="s">
        <v>23</v>
      </c>
      <c r="AN25" s="335" t="s">
        <v>448</v>
      </c>
      <c r="AO25" s="335" t="s">
        <v>40</v>
      </c>
      <c r="AP25" s="335" t="s">
        <v>449</v>
      </c>
      <c r="AQ25" s="335" t="s">
        <v>450</v>
      </c>
      <c r="AR25" s="335" t="s">
        <v>201</v>
      </c>
      <c r="AS25" s="335" t="s">
        <v>451</v>
      </c>
      <c r="AT25" s="335" t="s">
        <v>203</v>
      </c>
      <c r="AU25" s="334">
        <f>+AI25*AA25</f>
        <v>0.15</v>
      </c>
      <c r="AV25" s="412">
        <f>+AA25-AU25</f>
        <v>0.35</v>
      </c>
      <c r="AW25" s="693" t="str">
        <f>+IF(C25="Corrupción","Moderado",IF(#REF!&lt;=25%,"Bajo",IF(#REF!&lt;=50%,"Moderado",IF(#REF!&lt;=75%,"Alto",IF(#REF!&gt;75%,"Extremo","")))))</f>
        <v>Moderado</v>
      </c>
      <c r="AX25" s="695" t="s">
        <v>56</v>
      </c>
      <c r="AY25" s="147">
        <v>1</v>
      </c>
      <c r="AZ25" s="33" t="s">
        <v>452</v>
      </c>
      <c r="BA25" s="326" t="s">
        <v>453</v>
      </c>
      <c r="BB25" s="325">
        <v>44562</v>
      </c>
      <c r="BC25" s="325">
        <v>44925</v>
      </c>
      <c r="BD25" s="326" t="s">
        <v>454</v>
      </c>
      <c r="BE25" s="83">
        <v>44620</v>
      </c>
      <c r="BF25" s="84" t="s">
        <v>455</v>
      </c>
      <c r="BG25" s="34">
        <v>44681</v>
      </c>
      <c r="BH25" s="84"/>
      <c r="BI25" s="84"/>
      <c r="BJ25" s="34">
        <v>44742</v>
      </c>
      <c r="BK25" s="97"/>
      <c r="BL25" s="173"/>
      <c r="BM25" s="34">
        <v>44804</v>
      </c>
      <c r="BN25" s="97" t="s">
        <v>456</v>
      </c>
      <c r="BO25" s="174" t="s">
        <v>457</v>
      </c>
      <c r="BP25" s="34">
        <v>44865</v>
      </c>
      <c r="BQ25" s="97" t="s">
        <v>456</v>
      </c>
      <c r="BR25" s="174" t="s">
        <v>458</v>
      </c>
      <c r="BS25" s="34">
        <v>44926</v>
      </c>
      <c r="BT25" s="97" t="s">
        <v>459</v>
      </c>
      <c r="BU25" s="148"/>
    </row>
    <row r="26" spans="1:73" s="2" customFormat="1" ht="293.25" x14ac:dyDescent="0.25">
      <c r="A26" s="737"/>
      <c r="B26" s="725"/>
      <c r="C26" s="725"/>
      <c r="D26" s="725"/>
      <c r="E26" s="725"/>
      <c r="F26" s="739"/>
      <c r="G26" s="727"/>
      <c r="H26" s="725"/>
      <c r="I26" s="725"/>
      <c r="J26" s="725"/>
      <c r="K26" s="725"/>
      <c r="L26" s="735"/>
      <c r="M26" s="725"/>
      <c r="N26" s="725"/>
      <c r="O26" s="725"/>
      <c r="P26" s="725"/>
      <c r="Q26" s="725"/>
      <c r="R26" s="725"/>
      <c r="S26" s="720"/>
      <c r="T26" s="720"/>
      <c r="U26" s="720"/>
      <c r="V26" s="722"/>
      <c r="W26" s="723"/>
      <c r="X26" s="724"/>
      <c r="Y26" s="731"/>
      <c r="Z26" s="732"/>
      <c r="AA26" s="723"/>
      <c r="AB26" s="718"/>
      <c r="AC26" s="49" t="s">
        <v>460</v>
      </c>
      <c r="AD26" s="49" t="s">
        <v>461</v>
      </c>
      <c r="AE26" s="49" t="s">
        <v>37</v>
      </c>
      <c r="AF26" s="31">
        <f t="shared" si="6"/>
        <v>0.15</v>
      </c>
      <c r="AG26" s="335" t="s">
        <v>194</v>
      </c>
      <c r="AH26" s="31">
        <f t="shared" si="9"/>
        <v>0.15</v>
      </c>
      <c r="AI26" s="31">
        <f t="shared" si="8"/>
        <v>0.3</v>
      </c>
      <c r="AJ26" s="335" t="s">
        <v>195</v>
      </c>
      <c r="AK26" s="322" t="s">
        <v>196</v>
      </c>
      <c r="AL26" s="49" t="s">
        <v>462</v>
      </c>
      <c r="AM26" s="322" t="s">
        <v>39</v>
      </c>
      <c r="AN26" s="335" t="s">
        <v>463</v>
      </c>
      <c r="AO26" s="335" t="s">
        <v>40</v>
      </c>
      <c r="AP26" s="335" t="s">
        <v>464</v>
      </c>
      <c r="AQ26" s="335" t="s">
        <v>450</v>
      </c>
      <c r="AR26" s="335" t="s">
        <v>201</v>
      </c>
      <c r="AS26" s="335" t="s">
        <v>451</v>
      </c>
      <c r="AT26" s="335" t="s">
        <v>203</v>
      </c>
      <c r="AU26" s="335">
        <f>+AV25*AI26</f>
        <v>0.105</v>
      </c>
      <c r="AV26" s="32">
        <f>+AV25-AU26</f>
        <v>0.245</v>
      </c>
      <c r="AW26" s="732"/>
      <c r="AX26" s="734"/>
      <c r="AY26" s="717">
        <v>2</v>
      </c>
      <c r="AZ26" s="718" t="s">
        <v>465</v>
      </c>
      <c r="BA26" s="719" t="s">
        <v>142</v>
      </c>
      <c r="BB26" s="728">
        <v>44562</v>
      </c>
      <c r="BC26" s="728">
        <v>44925</v>
      </c>
      <c r="BD26" s="729" t="s">
        <v>466</v>
      </c>
      <c r="BE26" s="83">
        <v>44620</v>
      </c>
      <c r="BF26" s="84" t="s">
        <v>467</v>
      </c>
      <c r="BG26" s="34">
        <v>44681</v>
      </c>
      <c r="BH26" s="84"/>
      <c r="BI26" s="84"/>
      <c r="BJ26" s="34">
        <v>44742</v>
      </c>
      <c r="BK26" s="151"/>
      <c r="BL26" s="97"/>
      <c r="BM26" s="34">
        <v>44804</v>
      </c>
      <c r="BN26" s="151" t="s">
        <v>468</v>
      </c>
      <c r="BO26" s="97" t="s">
        <v>282</v>
      </c>
      <c r="BP26" s="34">
        <v>44865</v>
      </c>
      <c r="BQ26" s="151" t="s">
        <v>468</v>
      </c>
      <c r="BR26" s="97" t="s">
        <v>282</v>
      </c>
      <c r="BS26" s="34">
        <v>44926</v>
      </c>
      <c r="BT26" s="97"/>
      <c r="BU26" s="148"/>
    </row>
    <row r="27" spans="1:73" s="2" customFormat="1" ht="357.75" thickBot="1" x14ac:dyDescent="0.3">
      <c r="A27" s="737"/>
      <c r="B27" s="725"/>
      <c r="C27" s="725"/>
      <c r="D27" s="725"/>
      <c r="E27" s="725"/>
      <c r="F27" s="739"/>
      <c r="G27" s="727"/>
      <c r="H27" s="725"/>
      <c r="I27" s="725"/>
      <c r="J27" s="725"/>
      <c r="K27" s="725"/>
      <c r="L27" s="735"/>
      <c r="M27" s="725"/>
      <c r="N27" s="725"/>
      <c r="O27" s="725"/>
      <c r="P27" s="725"/>
      <c r="Q27" s="725"/>
      <c r="R27" s="725"/>
      <c r="S27" s="720"/>
      <c r="T27" s="720"/>
      <c r="U27" s="720"/>
      <c r="V27" s="722"/>
      <c r="W27" s="723"/>
      <c r="X27" s="724"/>
      <c r="Y27" s="731"/>
      <c r="Z27" s="732"/>
      <c r="AA27" s="723"/>
      <c r="AB27" s="718"/>
      <c r="AC27" s="49" t="s">
        <v>469</v>
      </c>
      <c r="AD27" s="49" t="s">
        <v>470</v>
      </c>
      <c r="AE27" s="49" t="s">
        <v>54</v>
      </c>
      <c r="AF27" s="31">
        <f t="shared" si="6"/>
        <v>0.25</v>
      </c>
      <c r="AG27" s="335" t="s">
        <v>194</v>
      </c>
      <c r="AH27" s="31">
        <f t="shared" si="9"/>
        <v>0.15</v>
      </c>
      <c r="AI27" s="31">
        <f t="shared" si="8"/>
        <v>0.4</v>
      </c>
      <c r="AJ27" s="335" t="s">
        <v>195</v>
      </c>
      <c r="AK27" s="322" t="s">
        <v>196</v>
      </c>
      <c r="AL27" s="49" t="s">
        <v>471</v>
      </c>
      <c r="AM27" s="322" t="s">
        <v>39</v>
      </c>
      <c r="AN27" s="335" t="s">
        <v>472</v>
      </c>
      <c r="AO27" s="335" t="s">
        <v>24</v>
      </c>
      <c r="AP27" s="335" t="s">
        <v>473</v>
      </c>
      <c r="AQ27" s="335" t="s">
        <v>474</v>
      </c>
      <c r="AR27" s="335" t="s">
        <v>201</v>
      </c>
      <c r="AS27" s="335" t="s">
        <v>475</v>
      </c>
      <c r="AT27" s="335" t="s">
        <v>203</v>
      </c>
      <c r="AU27" s="335">
        <f>+AV26*AI27</f>
        <v>9.8000000000000004E-2</v>
      </c>
      <c r="AV27" s="32">
        <f>+AV26-AU27</f>
        <v>0.14699999999999999</v>
      </c>
      <c r="AW27" s="732"/>
      <c r="AX27" s="734"/>
      <c r="AY27" s="717"/>
      <c r="AZ27" s="718"/>
      <c r="BA27" s="719"/>
      <c r="BB27" s="728"/>
      <c r="BC27" s="728"/>
      <c r="BD27" s="729"/>
      <c r="BE27" s="83">
        <v>44620</v>
      </c>
      <c r="BF27" s="84" t="s">
        <v>476</v>
      </c>
      <c r="BG27" s="34">
        <v>44681</v>
      </c>
      <c r="BH27" s="85"/>
      <c r="BI27" s="85"/>
      <c r="BJ27" s="34">
        <v>44742</v>
      </c>
      <c r="BK27" s="151"/>
      <c r="BL27" s="97"/>
      <c r="BM27" s="34">
        <v>44804</v>
      </c>
      <c r="BN27" s="151" t="s">
        <v>468</v>
      </c>
      <c r="BO27" s="85"/>
      <c r="BP27" s="34">
        <v>44865</v>
      </c>
      <c r="BQ27" s="151" t="s">
        <v>468</v>
      </c>
      <c r="BR27" s="85" t="s">
        <v>282</v>
      </c>
      <c r="BS27" s="34">
        <v>44926</v>
      </c>
      <c r="BT27" s="85"/>
      <c r="BU27" s="148"/>
    </row>
    <row r="28" spans="1:73" s="2" customFormat="1" ht="165" x14ac:dyDescent="0.25">
      <c r="A28" s="715" t="s">
        <v>186</v>
      </c>
      <c r="B28" s="711" t="s">
        <v>105</v>
      </c>
      <c r="C28" s="711" t="s">
        <v>55</v>
      </c>
      <c r="D28" s="711" t="s">
        <v>76</v>
      </c>
      <c r="E28" s="709" t="s">
        <v>77</v>
      </c>
      <c r="F28" s="709" t="s">
        <v>477</v>
      </c>
      <c r="G28" s="709" t="s">
        <v>478</v>
      </c>
      <c r="H28" s="711" t="s">
        <v>479</v>
      </c>
      <c r="I28" s="711" t="s">
        <v>480</v>
      </c>
      <c r="J28" s="711" t="s">
        <v>96</v>
      </c>
      <c r="K28" s="711">
        <v>1</v>
      </c>
      <c r="L28" s="713">
        <f>IF(J28="Diaria",+(K28/360),IF(J28="Mensual",+(K28/12),IF(J28="Bimestral",+(K28/6),IF(J28="Trimestral",+(K28/4),IF(J28="Semestral",+(K28/2),IF(J28="Anual",+(K28/1),""))))))</f>
        <v>1</v>
      </c>
      <c r="M28" s="709" t="s">
        <v>29</v>
      </c>
      <c r="N28" s="709">
        <f>IF(M28="Menor al 1% del patrimonio de la Lotería de Bogotá",20%,IF(M28="Entre el 1% y el 3% del patrimonio de la Lotería de Bogotá",40%,IF(M28="Entre el 3% y el 6% del patrimonio de la Lotería de Bogotá",60%,IF(M28="Entre el 6% y el 10% del patrimonio de la Lotería de Bogotá",80%,IF(M28="Mayor al 10% del patrimonio de la Lotería de Bogotá",100%,IF(M28="NA",0%,""))))))</f>
        <v>0.2</v>
      </c>
      <c r="O28" s="709" t="s">
        <v>61</v>
      </c>
      <c r="P28" s="709">
        <f>IF(O28="El riesgo afecta la imagen de algún área de la organización",20%,IF(O28="El riesgo afecta la imagen de la entidad internamente, de conocimiento general nivel interno, de junta directiva y accionistas y/o de proveedores",40%,IF(O28="El riesgo afecta la imagen de la entidad con algunos usuarios de relevancia frente al logro de los objetivos",60%,IF(O28="El riesgo afecta la imagen de la entidad con efecto publicitario sistenido a nivel de sector administrativo, nivel departamental o municipal",80%,IF(O28="El riesgo afecta la imagen de la entidad a nivel nacional, con efecto publicitario sistenido a nivel país",100%,IF(O28="NA",0%,""))))))</f>
        <v>0.6</v>
      </c>
      <c r="Q28" s="711" t="s">
        <v>70</v>
      </c>
      <c r="R28" s="709">
        <f>IF(Q28="Interrupción de la operación por menos de un día",20%,IF(Q28="Interrupción de la operación por un día completo",40%,IF(Q28="Interrupción de la operación mayor a 1 día y menor a 2 días",60%,IF(Q28="Interrupción de la operación por dos días completos",80%,IF(Q28="Interrupción de la operación por más de dos días",100%,IF(Q28="NA",0%,""))))))</f>
        <v>0</v>
      </c>
      <c r="S28" s="697" t="s">
        <v>57</v>
      </c>
      <c r="T28" s="699" t="s">
        <v>27</v>
      </c>
      <c r="U28" s="701">
        <f>+MAX(N28,P28,R28)</f>
        <v>0.6</v>
      </c>
      <c r="V28" s="703" t="str">
        <f>IF(L28&lt;=20%,"Muy baja",IF(L28&lt;=40%,"Baja",IF(L28&lt;=60%,"Media",IF(L28&lt;=80%,"Alta",IF(L28&lt;=100%,"Muy alta",IF(L28&gt;=100%,"Muy alta",""))))))</f>
        <v>Muy alta</v>
      </c>
      <c r="W28" s="61"/>
      <c r="X28" s="705" t="str">
        <f>IF(U28=20%,"Leve",IF(U28=40%,"Menor",IF(U28=60%,"Moderado",IF(U28=80%,"Mayor",IF(U28=100%,"Catastrófico","")))))</f>
        <v>Moderado</v>
      </c>
      <c r="Y28" s="61"/>
      <c r="Z28" s="707" t="s">
        <v>148</v>
      </c>
      <c r="AA28" s="689">
        <f>IF(Z28="Bajo",25%,IF(Z28="Moderado",50%,IF(Z28="Alto",75%,IF(Z28="Extremo",100%,""))))</f>
        <v>0.75</v>
      </c>
      <c r="AB28" s="691"/>
      <c r="AC28" s="166" t="s">
        <v>481</v>
      </c>
      <c r="AD28" s="221" t="s">
        <v>482</v>
      </c>
      <c r="AE28" s="302" t="s">
        <v>54</v>
      </c>
      <c r="AF28" s="22">
        <f t="shared" si="6"/>
        <v>0.25</v>
      </c>
      <c r="AG28" s="61" t="s">
        <v>194</v>
      </c>
      <c r="AH28" s="22">
        <f t="shared" si="9"/>
        <v>0.15</v>
      </c>
      <c r="AI28" s="22">
        <f t="shared" si="8"/>
        <v>0.4</v>
      </c>
      <c r="AJ28" s="302" t="s">
        <v>195</v>
      </c>
      <c r="AK28" s="311" t="s">
        <v>196</v>
      </c>
      <c r="AL28" s="43" t="s">
        <v>483</v>
      </c>
      <c r="AM28" s="311" t="s">
        <v>23</v>
      </c>
      <c r="AN28" s="334" t="s">
        <v>484</v>
      </c>
      <c r="AO28" s="334" t="s">
        <v>40</v>
      </c>
      <c r="AP28" s="334" t="s">
        <v>485</v>
      </c>
      <c r="AQ28" s="334" t="s">
        <v>486</v>
      </c>
      <c r="AR28" s="334" t="s">
        <v>201</v>
      </c>
      <c r="AS28" s="334" t="s">
        <v>487</v>
      </c>
      <c r="AT28" s="302" t="s">
        <v>203</v>
      </c>
      <c r="AU28" s="302">
        <f>+AI28*AA28</f>
        <v>0.30000000000000004</v>
      </c>
      <c r="AV28" s="412">
        <f>+AA28-AU28</f>
        <v>0.44999999999999996</v>
      </c>
      <c r="AW28" s="693" t="str">
        <f>+IF(C28="Corrupción","Moderado",IF(AV29&lt;=25%,"Bajo",IF(AV29&lt;=50%,"Moderado",IF(AV29&lt;=75%,"Alto",IF(AV29&gt;75%,"Extremo","")))))</f>
        <v>Moderado</v>
      </c>
      <c r="AX28" s="695" t="s">
        <v>56</v>
      </c>
      <c r="AY28" s="163">
        <v>1</v>
      </c>
      <c r="AZ28" s="357" t="s">
        <v>488</v>
      </c>
      <c r="BA28" s="326" t="s">
        <v>487</v>
      </c>
      <c r="BB28" s="325">
        <v>44562</v>
      </c>
      <c r="BC28" s="325">
        <v>44926</v>
      </c>
      <c r="BD28" s="316" t="s">
        <v>489</v>
      </c>
      <c r="BE28" s="83">
        <v>44620</v>
      </c>
      <c r="BF28" s="84" t="s">
        <v>490</v>
      </c>
      <c r="BG28" s="97">
        <v>44681</v>
      </c>
      <c r="BH28" s="84" t="s">
        <v>491</v>
      </c>
      <c r="BI28" s="117" t="s">
        <v>492</v>
      </c>
      <c r="BJ28" s="34">
        <v>44742</v>
      </c>
      <c r="BK28" s="34"/>
      <c r="BL28" s="34"/>
      <c r="BM28" s="34">
        <v>44804</v>
      </c>
      <c r="BN28" s="84" t="s">
        <v>493</v>
      </c>
      <c r="BO28" s="34" t="s">
        <v>494</v>
      </c>
      <c r="BP28" s="34">
        <v>44865</v>
      </c>
      <c r="BQ28" s="84" t="s">
        <v>495</v>
      </c>
      <c r="BR28" s="182" t="s">
        <v>496</v>
      </c>
      <c r="BS28" s="34">
        <v>44926</v>
      </c>
      <c r="BT28" s="34"/>
      <c r="BU28" s="148"/>
    </row>
    <row r="29" spans="1:73" s="2" customFormat="1" ht="255.75" thickBot="1" x14ac:dyDescent="0.3">
      <c r="A29" s="716"/>
      <c r="B29" s="712"/>
      <c r="C29" s="712"/>
      <c r="D29" s="712"/>
      <c r="E29" s="710"/>
      <c r="F29" s="710"/>
      <c r="G29" s="710"/>
      <c r="H29" s="712"/>
      <c r="I29" s="712"/>
      <c r="J29" s="712"/>
      <c r="K29" s="712"/>
      <c r="L29" s="714"/>
      <c r="M29" s="710"/>
      <c r="N29" s="710"/>
      <c r="O29" s="710"/>
      <c r="P29" s="710"/>
      <c r="Q29" s="712"/>
      <c r="R29" s="710"/>
      <c r="S29" s="698"/>
      <c r="T29" s="700"/>
      <c r="U29" s="702"/>
      <c r="V29" s="704"/>
      <c r="W29" s="62"/>
      <c r="X29" s="706"/>
      <c r="Y29" s="62"/>
      <c r="Z29" s="708"/>
      <c r="AA29" s="690"/>
      <c r="AB29" s="692"/>
      <c r="AC29" s="167" t="s">
        <v>497</v>
      </c>
      <c r="AD29" s="167" t="s">
        <v>498</v>
      </c>
      <c r="AE29" s="303" t="s">
        <v>54</v>
      </c>
      <c r="AF29" s="37">
        <f t="shared" si="6"/>
        <v>0.25</v>
      </c>
      <c r="AG29" s="62" t="s">
        <v>194</v>
      </c>
      <c r="AH29" s="37">
        <f t="shared" si="9"/>
        <v>0.15</v>
      </c>
      <c r="AI29" s="37">
        <f t="shared" si="8"/>
        <v>0.4</v>
      </c>
      <c r="AJ29" s="303" t="s">
        <v>195</v>
      </c>
      <c r="AK29" s="312" t="s">
        <v>196</v>
      </c>
      <c r="AL29" s="303" t="s">
        <v>499</v>
      </c>
      <c r="AM29" s="312" t="s">
        <v>23</v>
      </c>
      <c r="AN29" s="303" t="s">
        <v>500</v>
      </c>
      <c r="AO29" s="352" t="s">
        <v>40</v>
      </c>
      <c r="AP29" s="352" t="s">
        <v>485</v>
      </c>
      <c r="AQ29" s="303" t="s">
        <v>501</v>
      </c>
      <c r="AR29" s="352" t="s">
        <v>201</v>
      </c>
      <c r="AS29" s="303" t="s">
        <v>502</v>
      </c>
      <c r="AT29" s="303" t="s">
        <v>203</v>
      </c>
      <c r="AU29" s="303">
        <f>+AV28*AI29</f>
        <v>0.18</v>
      </c>
      <c r="AV29" s="413">
        <f>+AV28-AU29</f>
        <v>0.26999999999999996</v>
      </c>
      <c r="AW29" s="694"/>
      <c r="AX29" s="696"/>
      <c r="AY29" s="164">
        <v>2</v>
      </c>
      <c r="AZ29" s="63" t="s">
        <v>503</v>
      </c>
      <c r="BA29" s="313" t="s">
        <v>504</v>
      </c>
      <c r="BB29" s="120">
        <v>44562</v>
      </c>
      <c r="BC29" s="120">
        <v>44926</v>
      </c>
      <c r="BD29" s="303"/>
      <c r="BE29" s="121">
        <v>44620</v>
      </c>
      <c r="BF29" s="122" t="s">
        <v>505</v>
      </c>
      <c r="BG29" s="161">
        <v>44681</v>
      </c>
      <c r="BH29" s="122" t="s">
        <v>506</v>
      </c>
      <c r="BI29" s="122" t="s">
        <v>70</v>
      </c>
      <c r="BJ29" s="123">
        <v>44742</v>
      </c>
      <c r="BK29" s="123"/>
      <c r="BL29" s="123"/>
      <c r="BM29" s="123">
        <v>44804</v>
      </c>
      <c r="BN29" s="122" t="s">
        <v>507</v>
      </c>
      <c r="BO29" s="123" t="s">
        <v>70</v>
      </c>
      <c r="BP29" s="123">
        <v>44865</v>
      </c>
      <c r="BQ29" s="122" t="s">
        <v>508</v>
      </c>
      <c r="BR29" s="123" t="s">
        <v>509</v>
      </c>
      <c r="BS29" s="123">
        <v>44926</v>
      </c>
      <c r="BT29" s="123"/>
      <c r="BU29" s="150"/>
    </row>
    <row r="30" spans="1:73" s="2" customFormat="1" ht="141" thickBot="1" x14ac:dyDescent="0.3">
      <c r="A30" s="351" t="s">
        <v>186</v>
      </c>
      <c r="B30" s="312" t="s">
        <v>44</v>
      </c>
      <c r="C30" s="312" t="s">
        <v>55</v>
      </c>
      <c r="D30" s="312" t="s">
        <v>76</v>
      </c>
      <c r="E30" s="312" t="s">
        <v>34</v>
      </c>
      <c r="F30" s="352" t="s">
        <v>510</v>
      </c>
      <c r="G30" s="312" t="s">
        <v>511</v>
      </c>
      <c r="H30" s="312" t="s">
        <v>512</v>
      </c>
      <c r="I30" s="352" t="s">
        <v>513</v>
      </c>
      <c r="J30" s="312" t="s">
        <v>63</v>
      </c>
      <c r="K30" s="312">
        <v>0</v>
      </c>
      <c r="L30" s="315">
        <f>IF(J30="Diaria",+(K30/360),IF(J30="Mensual",+(K30/12),IF(J30="Bimestral",+(K30/6),IF(J30="Trimestral",+(K30/4),IF(J30="Semestral",+(K30/2),IF(J30="Anual",+(K30/1),""))))))</f>
        <v>0</v>
      </c>
      <c r="M30" s="312" t="s">
        <v>70</v>
      </c>
      <c r="N30" s="312">
        <f>IF(M30="Menor al 1% del patrimonio de la Lotería de Bogotá",20%,IF(M30="Entre el 1% y el 3% del patrimonio de la Lotería de Bogotá",40%,IF(M30="Entre el 3% y el 6% del patrimonio de la Lotería de Bogotá",60%,IF(M30="Entre el 6% y el 10% del patrimonio de la Lotería de Bogotá",80%,IF(M30="Mayor al 10% del patrimonio de la Lotería de Bogotá",100%,IF(M30="NA",0%,""))))))</f>
        <v>0</v>
      </c>
      <c r="O30" s="312" t="s">
        <v>84</v>
      </c>
      <c r="P30" s="322">
        <f>IF(O30="El riesgo afecta la imagen de algún área de la organización",20%,IF(O30="El riesgo afecta la imagen de la entidad internamente, de conocimiento general nivel interno, de junta directiva y accionistas y/o de proveedores",40%,IF(O30="El riesgo afecta la imagen de la entidad con algunos usuarios de relevancia frente al logro de los objetivos",60%,IF(O30="El riesgo afecta la imagen de la entidad con efecto publicitario sostenido a nivel de sector administrativo, nivel departamental o municipal",80%,IF(O30="El riesgo afecta la imagen de la entidad a nivel nacional, con efecto publicitario sostenido a nivel país",100%,IF(O30="NA",0%,""))))))</f>
        <v>1</v>
      </c>
      <c r="Q30" s="312" t="s">
        <v>70</v>
      </c>
      <c r="R30" s="312">
        <f>IF(Q30="Interrupción de la operación por menos de un día",20%,IF(Q30="Interrupción de la operación por un día completo",40%,IF(Q30="Interrupción de la operación mayor a 1 día y menor a 2 días",60%,IF(Q30="Interrupción de la operación por dos días completos",80%,IF(Q30="Interrupción de la operación por más de dos días",100%,IF(Q30="NA",0%,""))))))</f>
        <v>0</v>
      </c>
      <c r="S30" s="308" t="s">
        <v>70</v>
      </c>
      <c r="T30" s="308" t="s">
        <v>70</v>
      </c>
      <c r="U30" s="308">
        <f>+MAX(N30,P30,R30)</f>
        <v>1</v>
      </c>
      <c r="V30" s="350" t="str">
        <f>IF(L30&lt;=20%,"Muy baja",IF(L30&lt;=40%,"Baja",IF(L30&lt;=60%,"Media",IF(L30&lt;=80%,"Alta",IF(L30&lt;=100%,"Muy alta",IF(L30&gt;=100%,"Muy alta",""))))))</f>
        <v>Muy baja</v>
      </c>
      <c r="W30" s="301">
        <f>+IFERROR(VLOOKUP(V30,Fórmula!$F$1:$G$6,2,FALSE),"")</f>
        <v>0.2</v>
      </c>
      <c r="X30" s="144" t="str">
        <f>IF(U30=20%,"Leve",IF(U30=40%,"Menor",IF(U30=60%,"Moderado",IF(U30=80%,"Mayor",IF(U30=100%,"Catastrófico","")))))</f>
        <v>Catastrófico</v>
      </c>
      <c r="Y30" s="301">
        <f>+IFERROR(VLOOKUP(X30,Fórmula!$H$1:$I$6,2,FALSE),"")</f>
        <v>1</v>
      </c>
      <c r="Z30" s="145" t="str">
        <f>+IFERROR(VLOOKUP(V30&amp;X30,Fórmula!$C$2:$D$26,2,FALSE),"")</f>
        <v>Extremo</v>
      </c>
      <c r="AA30" s="301">
        <f>IF(Z30="Bajo",25%,IF(Z30="Moderado",50%,IF(Z30="Alto",75%,IF(Z30="Extremo",100%,""))))</f>
        <v>1</v>
      </c>
      <c r="AB30" s="172" t="s">
        <v>514</v>
      </c>
      <c r="AC30" s="28" t="s">
        <v>515</v>
      </c>
      <c r="AD30" s="28" t="s">
        <v>516</v>
      </c>
      <c r="AE30" s="28" t="s">
        <v>37</v>
      </c>
      <c r="AF30" s="37">
        <f>IF(AE30="Preventivo",25%,IF(AE30="Detectivo",15%,IF(AE30="Correctivo",10%,"")))</f>
        <v>0.15</v>
      </c>
      <c r="AG30" s="352" t="s">
        <v>194</v>
      </c>
      <c r="AH30" s="37">
        <f>IF(AG30="Manual",15%,IF(AG30="Automático",25%,""))</f>
        <v>0.15</v>
      </c>
      <c r="AI30" s="37">
        <f>+AH30+AF30</f>
        <v>0.3</v>
      </c>
      <c r="AJ30" s="352" t="s">
        <v>195</v>
      </c>
      <c r="AK30" s="312" t="s">
        <v>196</v>
      </c>
      <c r="AL30" s="28" t="s">
        <v>517</v>
      </c>
      <c r="AM30" s="312" t="s">
        <v>39</v>
      </c>
      <c r="AN30" s="352"/>
      <c r="AO30" s="352" t="s">
        <v>24</v>
      </c>
      <c r="AP30" s="352" t="s">
        <v>86</v>
      </c>
      <c r="AQ30" s="352" t="s">
        <v>518</v>
      </c>
      <c r="AR30" s="352" t="s">
        <v>201</v>
      </c>
      <c r="AS30" s="352" t="s">
        <v>519</v>
      </c>
      <c r="AT30" s="352" t="s">
        <v>203</v>
      </c>
      <c r="AU30" s="352">
        <f>+AI30*AA30</f>
        <v>0.3</v>
      </c>
      <c r="AV30" s="413">
        <f>+AA30-AU30</f>
        <v>0.7</v>
      </c>
      <c r="AW30" s="146" t="str">
        <f>+IF(C30="Corrupción","Alto",IF(AV30&lt;=25%,"Bajo",IF(AV30&lt;=50%,"Moderado",IF(AV30&lt;=75%,"Alto",IF(AV30&gt;75%,"Extremo","")))))</f>
        <v>Alto</v>
      </c>
      <c r="AX30" s="349" t="s">
        <v>56</v>
      </c>
      <c r="AY30" s="149">
        <v>1</v>
      </c>
      <c r="AZ30" s="13" t="s">
        <v>520</v>
      </c>
      <c r="BA30" s="119" t="str">
        <f>+AS30</f>
        <v>Jefe de Control Disciplinario Interno</v>
      </c>
      <c r="BB30" s="14">
        <v>44743</v>
      </c>
      <c r="BC30" s="25">
        <v>44926</v>
      </c>
      <c r="BD30" s="119" t="str">
        <f>+AQ30</f>
        <v>Informe</v>
      </c>
      <c r="BE30" s="121">
        <v>44620</v>
      </c>
      <c r="BF30" s="122"/>
      <c r="BG30" s="123">
        <v>44681</v>
      </c>
      <c r="BH30" s="124"/>
      <c r="BI30" s="124"/>
      <c r="BJ30" s="123">
        <v>44742</v>
      </c>
      <c r="BK30" s="125"/>
      <c r="BL30" s="124"/>
      <c r="BM30" s="123">
        <v>44804</v>
      </c>
      <c r="BN30" s="124"/>
      <c r="BO30" s="124"/>
      <c r="BP30" s="123">
        <v>44865</v>
      </c>
      <c r="BQ30" s="124" t="s">
        <v>521</v>
      </c>
      <c r="BR30" s="124"/>
      <c r="BS30" s="123">
        <v>44926</v>
      </c>
      <c r="BT30" s="124"/>
      <c r="BU30" s="150"/>
    </row>
  </sheetData>
  <sheetProtection formatCells="0" formatColumns="0" formatRows="0"/>
  <autoFilter ref="A3:XFB7" xr:uid="{00000000-0009-0000-0000-000004000000}">
    <filterColumn colId="6" showButton="0"/>
    <filterColumn colId="36" showButton="0"/>
    <filterColumn colId="38" showButton="0"/>
    <filterColumn colId="40" showButton="0"/>
    <filterColumn colId="43" showButton="0"/>
    <filterColumn colId="46" showButton="0"/>
    <filterColumn colId="47" showButton="0"/>
    <filterColumn colId="50" showButton="0"/>
  </autoFilter>
  <mergeCells count="259">
    <mergeCell ref="P5:P7"/>
    <mergeCell ref="Q5:Q7"/>
    <mergeCell ref="R5:R7"/>
    <mergeCell ref="A5:A7"/>
    <mergeCell ref="B5:B7"/>
    <mergeCell ref="C5:C7"/>
    <mergeCell ref="D5:D7"/>
    <mergeCell ref="E5:E7"/>
    <mergeCell ref="F5:F7"/>
    <mergeCell ref="M5:M7"/>
    <mergeCell ref="N5:N7"/>
    <mergeCell ref="O5:O7"/>
    <mergeCell ref="BD2:BD3"/>
    <mergeCell ref="BE2:BU2"/>
    <mergeCell ref="G3:H3"/>
    <mergeCell ref="AK3:AL3"/>
    <mergeCell ref="AM3:AN3"/>
    <mergeCell ref="AO3:AP3"/>
    <mergeCell ref="AR3:AS3"/>
    <mergeCell ref="AU2:AW3"/>
    <mergeCell ref="AX2:AX3"/>
    <mergeCell ref="AY2:AZ3"/>
    <mergeCell ref="BA2:BA3"/>
    <mergeCell ref="BB2:BB3"/>
    <mergeCell ref="BC2:BC3"/>
    <mergeCell ref="A1:T2"/>
    <mergeCell ref="U1:AB2"/>
    <mergeCell ref="AC1:AT1"/>
    <mergeCell ref="AV1:AX1"/>
    <mergeCell ref="AY1:BU1"/>
    <mergeCell ref="AC2:AC3"/>
    <mergeCell ref="AD2:AD3"/>
    <mergeCell ref="AE2:AH2"/>
    <mergeCell ref="AI2:AI3"/>
    <mergeCell ref="AJ2:AT2"/>
    <mergeCell ref="AW8:AW9"/>
    <mergeCell ref="AX8:AX9"/>
    <mergeCell ref="G5:G7"/>
    <mergeCell ref="H5:H7"/>
    <mergeCell ref="I5:I7"/>
    <mergeCell ref="J5:J7"/>
    <mergeCell ref="K5:K7"/>
    <mergeCell ref="L5:L7"/>
    <mergeCell ref="AW5:AW7"/>
    <mergeCell ref="AX5:AX7"/>
    <mergeCell ref="Y5:Y7"/>
    <mergeCell ref="Z5:Z7"/>
    <mergeCell ref="AA5:AA7"/>
    <mergeCell ref="AB5:AB7"/>
    <mergeCell ref="AU5:AU7"/>
    <mergeCell ref="AV5:AV7"/>
    <mergeCell ref="S5:S7"/>
    <mergeCell ref="T5:T7"/>
    <mergeCell ref="U5:U7"/>
    <mergeCell ref="V5:V7"/>
    <mergeCell ref="W5:W7"/>
    <mergeCell ref="X5:X7"/>
    <mergeCell ref="W8:W9"/>
    <mergeCell ref="X8:X9"/>
    <mergeCell ref="A8:A9"/>
    <mergeCell ref="B8:B9"/>
    <mergeCell ref="C8:C9"/>
    <mergeCell ref="D8:D9"/>
    <mergeCell ref="E8:E9"/>
    <mergeCell ref="F8:F9"/>
    <mergeCell ref="O12:O13"/>
    <mergeCell ref="P12:P13"/>
    <mergeCell ref="Q12:Q13"/>
    <mergeCell ref="M12:M13"/>
    <mergeCell ref="N12:N13"/>
    <mergeCell ref="Q8:Q9"/>
    <mergeCell ref="G8:G9"/>
    <mergeCell ref="H8:H9"/>
    <mergeCell ref="I8:I9"/>
    <mergeCell ref="J8:J9"/>
    <mergeCell ref="I12:I13"/>
    <mergeCell ref="J12:J13"/>
    <mergeCell ref="K12:K13"/>
    <mergeCell ref="L12:L13"/>
    <mergeCell ref="A12:A13"/>
    <mergeCell ref="B12:B13"/>
    <mergeCell ref="C12:C13"/>
    <mergeCell ref="D12:D13"/>
    <mergeCell ref="Y8:Y9"/>
    <mergeCell ref="Z8:Z9"/>
    <mergeCell ref="AA8:AA9"/>
    <mergeCell ref="AB8:AB9"/>
    <mergeCell ref="K8:K9"/>
    <mergeCell ref="L8:L9"/>
    <mergeCell ref="M8:M9"/>
    <mergeCell ref="N8:N9"/>
    <mergeCell ref="O8:O9"/>
    <mergeCell ref="P8:P9"/>
    <mergeCell ref="S8:S9"/>
    <mergeCell ref="T8:T9"/>
    <mergeCell ref="U8:U9"/>
    <mergeCell ref="V8:V9"/>
    <mergeCell ref="R8:R9"/>
    <mergeCell ref="E12:E13"/>
    <mergeCell ref="F12:F13"/>
    <mergeCell ref="A15:A17"/>
    <mergeCell ref="B15:B17"/>
    <mergeCell ref="C15:C17"/>
    <mergeCell ref="D15:D17"/>
    <mergeCell ref="E15:E17"/>
    <mergeCell ref="F15:F17"/>
    <mergeCell ref="G15:G17"/>
    <mergeCell ref="H15:H17"/>
    <mergeCell ref="G12:G13"/>
    <mergeCell ref="H12:H13"/>
    <mergeCell ref="U15:U17"/>
    <mergeCell ref="V15:V17"/>
    <mergeCell ref="K15:K17"/>
    <mergeCell ref="L15:L17"/>
    <mergeCell ref="M15:M17"/>
    <mergeCell ref="N15:N17"/>
    <mergeCell ref="O15:O17"/>
    <mergeCell ref="P15:P17"/>
    <mergeCell ref="S12:S13"/>
    <mergeCell ref="T12:T13"/>
    <mergeCell ref="R12:R13"/>
    <mergeCell ref="I15:I17"/>
    <mergeCell ref="J15:J17"/>
    <mergeCell ref="K18:K22"/>
    <mergeCell ref="L18:L22"/>
    <mergeCell ref="M18:M22"/>
    <mergeCell ref="N18:N22"/>
    <mergeCell ref="AW15:AW17"/>
    <mergeCell ref="AX15:AX17"/>
    <mergeCell ref="A18:A22"/>
    <mergeCell ref="B18:B22"/>
    <mergeCell ref="C18:C22"/>
    <mergeCell ref="D18:D22"/>
    <mergeCell ref="E18:E22"/>
    <mergeCell ref="F18:F22"/>
    <mergeCell ref="G18:G22"/>
    <mergeCell ref="H18:H22"/>
    <mergeCell ref="W15:W17"/>
    <mergeCell ref="X15:X17"/>
    <mergeCell ref="Y15:Y17"/>
    <mergeCell ref="Z15:Z17"/>
    <mergeCell ref="AA15:AA17"/>
    <mergeCell ref="AB15:AB17"/>
    <mergeCell ref="Q15:Q17"/>
    <mergeCell ref="R15:R17"/>
    <mergeCell ref="S15:S17"/>
    <mergeCell ref="T15:T17"/>
    <mergeCell ref="AA18:AA22"/>
    <mergeCell ref="AB18:AB22"/>
    <mergeCell ref="AW18:AW22"/>
    <mergeCell ref="AX18:AX22"/>
    <mergeCell ref="A23:A24"/>
    <mergeCell ref="B23:B24"/>
    <mergeCell ref="C23:C24"/>
    <mergeCell ref="D23:D24"/>
    <mergeCell ref="E23:E24"/>
    <mergeCell ref="F23:F24"/>
    <mergeCell ref="U18:U22"/>
    <mergeCell ref="V18:V22"/>
    <mergeCell ref="W18:W22"/>
    <mergeCell ref="X18:X22"/>
    <mergeCell ref="Y18:Y22"/>
    <mergeCell ref="Z18:Z22"/>
    <mergeCell ref="O18:O22"/>
    <mergeCell ref="P18:P22"/>
    <mergeCell ref="Q18:Q22"/>
    <mergeCell ref="R18:R22"/>
    <mergeCell ref="S18:S22"/>
    <mergeCell ref="T18:T22"/>
    <mergeCell ref="I18:I22"/>
    <mergeCell ref="J18:J22"/>
    <mergeCell ref="M23:M24"/>
    <mergeCell ref="N23:N24"/>
    <mergeCell ref="O23:O24"/>
    <mergeCell ref="P23:P24"/>
    <mergeCell ref="Q23:Q24"/>
    <mergeCell ref="R23:R24"/>
    <mergeCell ref="G23:G24"/>
    <mergeCell ref="H23:H24"/>
    <mergeCell ref="I23:I24"/>
    <mergeCell ref="J23:J24"/>
    <mergeCell ref="K23:K24"/>
    <mergeCell ref="L23:L24"/>
    <mergeCell ref="Y23:Y24"/>
    <mergeCell ref="Z23:Z24"/>
    <mergeCell ref="AA23:AA24"/>
    <mergeCell ref="AB23:AB24"/>
    <mergeCell ref="AW23:AW24"/>
    <mergeCell ref="AX23:AX24"/>
    <mergeCell ref="S23:S24"/>
    <mergeCell ref="T23:T24"/>
    <mergeCell ref="U23:U24"/>
    <mergeCell ref="V23:V24"/>
    <mergeCell ref="W23:W24"/>
    <mergeCell ref="X23:X24"/>
    <mergeCell ref="J25:J27"/>
    <mergeCell ref="K25:K27"/>
    <mergeCell ref="L25:L27"/>
    <mergeCell ref="A25:A27"/>
    <mergeCell ref="B25:B27"/>
    <mergeCell ref="C25:C27"/>
    <mergeCell ref="D25:D27"/>
    <mergeCell ref="E25:E27"/>
    <mergeCell ref="F25:F27"/>
    <mergeCell ref="BB26:BB27"/>
    <mergeCell ref="BC26:BC27"/>
    <mergeCell ref="BD26:BD27"/>
    <mergeCell ref="Y25:Y27"/>
    <mergeCell ref="Z25:Z27"/>
    <mergeCell ref="AA25:AA27"/>
    <mergeCell ref="AB25:AB27"/>
    <mergeCell ref="AW25:AW27"/>
    <mergeCell ref="AX25:AX27"/>
    <mergeCell ref="A28:A29"/>
    <mergeCell ref="B28:B29"/>
    <mergeCell ref="C28:C29"/>
    <mergeCell ref="D28:D29"/>
    <mergeCell ref="E28:E29"/>
    <mergeCell ref="F28:F29"/>
    <mergeCell ref="AY26:AY27"/>
    <mergeCell ref="AZ26:AZ27"/>
    <mergeCell ref="BA26:BA27"/>
    <mergeCell ref="S25:S27"/>
    <mergeCell ref="T25:T27"/>
    <mergeCell ref="U25:U27"/>
    <mergeCell ref="V25:V27"/>
    <mergeCell ref="W25:W27"/>
    <mergeCell ref="X25:X27"/>
    <mergeCell ref="M25:M27"/>
    <mergeCell ref="N25:N27"/>
    <mergeCell ref="O25:O27"/>
    <mergeCell ref="P25:P27"/>
    <mergeCell ref="Q25:Q27"/>
    <mergeCell ref="R25:R27"/>
    <mergeCell ref="G25:G27"/>
    <mergeCell ref="H25:H27"/>
    <mergeCell ref="I25:I27"/>
    <mergeCell ref="M28:M29"/>
    <mergeCell ref="N28:N29"/>
    <mergeCell ref="O28:O29"/>
    <mergeCell ref="P28:P29"/>
    <mergeCell ref="Q28:Q29"/>
    <mergeCell ref="R28:R29"/>
    <mergeCell ref="G28:G29"/>
    <mergeCell ref="H28:H29"/>
    <mergeCell ref="I28:I29"/>
    <mergeCell ref="J28:J29"/>
    <mergeCell ref="K28:K29"/>
    <mergeCell ref="L28:L29"/>
    <mergeCell ref="AA28:AA29"/>
    <mergeCell ref="AB28:AB29"/>
    <mergeCell ref="AW28:AW29"/>
    <mergeCell ref="AX28:AX29"/>
    <mergeCell ref="S28:S29"/>
    <mergeCell ref="T28:T29"/>
    <mergeCell ref="U28:U29"/>
    <mergeCell ref="V28:V29"/>
    <mergeCell ref="X28:X29"/>
    <mergeCell ref="Z28:Z29"/>
  </mergeCells>
  <conditionalFormatting sqref="U11:V14">
    <cfRule type="containsText" dxfId="1154" priority="270" operator="containsText" text="BAJA">
      <formula>NOT(ISERROR(SEARCH("BAJA",U11)))</formula>
    </cfRule>
    <cfRule type="containsText" dxfId="1153" priority="271" operator="containsText" text="MEDIA">
      <formula>NOT(ISERROR(SEARCH("MEDIA",U11)))</formula>
    </cfRule>
    <cfRule type="containsText" dxfId="1152" priority="272" operator="containsText" text="ALTA">
      <formula>NOT(ISERROR(SEARCH("ALTA",U11)))</formula>
    </cfRule>
  </conditionalFormatting>
  <conditionalFormatting sqref="AB11:AD11">
    <cfRule type="containsText" dxfId="1151" priority="318" operator="containsText" text="BAJA">
      <formula>NOT(ISERROR(SEARCH("BAJA",AB11)))</formula>
    </cfRule>
    <cfRule type="containsText" dxfId="1150" priority="319" operator="containsText" text="MEDIA">
      <formula>NOT(ISERROR(SEARCH("MEDIA",AB11)))</formula>
    </cfRule>
    <cfRule type="containsText" dxfId="1149" priority="320" operator="containsText" text="ALTA">
      <formula>NOT(ISERROR(SEARCH("ALTA",AB11)))</formula>
    </cfRule>
  </conditionalFormatting>
  <conditionalFormatting sqref="AB13:AD14">
    <cfRule type="containsText" dxfId="1148" priority="276" operator="containsText" text="BAJA">
      <formula>NOT(ISERROR(SEARCH("BAJA",AB13)))</formula>
    </cfRule>
    <cfRule type="containsText" dxfId="1147" priority="278" operator="containsText" text="ALTA">
      <formula>NOT(ISERROR(SEARCH("ALTA",AB13)))</formula>
    </cfRule>
    <cfRule type="containsText" dxfId="1146" priority="277" operator="containsText" text="MEDIA">
      <formula>NOT(ISERROR(SEARCH("MEDIA",AB13)))</formula>
    </cfRule>
  </conditionalFormatting>
  <conditionalFormatting sqref="AB12:AF12">
    <cfRule type="containsText" dxfId="1145" priority="302" operator="containsText" text="ALTA">
      <formula>NOT(ISERROR(SEARCH("ALTA",AB12)))</formula>
    </cfRule>
    <cfRule type="containsText" dxfId="1144" priority="300" operator="containsText" text="BAJA">
      <formula>NOT(ISERROR(SEARCH("BAJA",AB12)))</formula>
    </cfRule>
    <cfRule type="containsText" dxfId="1143" priority="301" operator="containsText" text="MEDIA">
      <formula>NOT(ISERROR(SEARCH("MEDIA",AB12)))</formula>
    </cfRule>
  </conditionalFormatting>
  <conditionalFormatting sqref="AC8:AC9">
    <cfRule type="containsText" dxfId="1142" priority="355" operator="containsText" text="BAJA">
      <formula>NOT(ISERROR(SEARCH("BAJA",AC8)))</formula>
    </cfRule>
    <cfRule type="containsText" dxfId="1141" priority="356" operator="containsText" text="MEDIA">
      <formula>NOT(ISERROR(SEARCH("MEDIA",AC8)))</formula>
    </cfRule>
    <cfRule type="containsText" dxfId="1140" priority="357" operator="containsText" text="ALTA">
      <formula>NOT(ISERROR(SEARCH("ALTA",AC8)))</formula>
    </cfRule>
  </conditionalFormatting>
  <conditionalFormatting sqref="AC18:AC25">
    <cfRule type="containsText" dxfId="1139" priority="48" operator="containsText" text="BAJA">
      <formula>NOT(ISERROR(SEARCH("BAJA",AC18)))</formula>
    </cfRule>
    <cfRule type="containsText" dxfId="1138" priority="49" operator="containsText" text="MEDIA">
      <formula>NOT(ISERROR(SEARCH("MEDIA",AC18)))</formula>
    </cfRule>
    <cfRule type="containsText" dxfId="1137" priority="50" operator="containsText" text="ALTA">
      <formula>NOT(ISERROR(SEARCH("ALTA",AC18)))</formula>
    </cfRule>
  </conditionalFormatting>
  <conditionalFormatting sqref="AC28">
    <cfRule type="containsText" dxfId="1136" priority="20" operator="containsText" text="BAJA">
      <formula>NOT(ISERROR(SEARCH("BAJA",AC28)))</formula>
    </cfRule>
    <cfRule type="containsText" dxfId="1135" priority="21" operator="containsText" text="MEDIA">
      <formula>NOT(ISERROR(SEARCH("MEDIA",AC28)))</formula>
    </cfRule>
    <cfRule type="containsText" dxfId="1134" priority="22" operator="containsText" text="ALTA">
      <formula>NOT(ISERROR(SEARCH("ALTA",AC28)))</formula>
    </cfRule>
  </conditionalFormatting>
  <conditionalFormatting sqref="AC30">
    <cfRule type="containsText" dxfId="1133" priority="13" operator="containsText" text="ALTA">
      <formula>NOT(ISERROR(SEARCH("ALTA",AC30)))</formula>
    </cfRule>
    <cfRule type="containsText" dxfId="1132" priority="12" operator="containsText" text="MEDIA">
      <formula>NOT(ISERROR(SEARCH("MEDIA",AC30)))</formula>
    </cfRule>
    <cfRule type="containsText" dxfId="1131" priority="11" operator="containsText" text="BAJA">
      <formula>NOT(ISERROR(SEARCH("BAJA",AC30)))</formula>
    </cfRule>
  </conditionalFormatting>
  <conditionalFormatting sqref="AC4:AD4">
    <cfRule type="containsText" dxfId="1130" priority="582" operator="containsText" text="ALTA">
      <formula>NOT(ISERROR(SEARCH("ALTA",AC4)))</formula>
    </cfRule>
    <cfRule type="containsText" dxfId="1129" priority="581" operator="containsText" text="MEDIA">
      <formula>NOT(ISERROR(SEARCH("MEDIA",AC4)))</formula>
    </cfRule>
    <cfRule type="containsText" dxfId="1128" priority="580" operator="containsText" text="BAJA">
      <formula>NOT(ISERROR(SEARCH("BAJA",AC4)))</formula>
    </cfRule>
  </conditionalFormatting>
  <conditionalFormatting sqref="AC10:AD10">
    <cfRule type="containsText" dxfId="1127" priority="339" operator="containsText" text="BAJA">
      <formula>NOT(ISERROR(SEARCH("BAJA",AC10)))</formula>
    </cfRule>
    <cfRule type="containsText" dxfId="1126" priority="340" operator="containsText" text="MEDIA">
      <formula>NOT(ISERROR(SEARCH("MEDIA",AC10)))</formula>
    </cfRule>
    <cfRule type="containsText" dxfId="1125" priority="341" operator="containsText" text="ALTA">
      <formula>NOT(ISERROR(SEARCH("ALTA",AC10)))</formula>
    </cfRule>
  </conditionalFormatting>
  <conditionalFormatting sqref="AD6">
    <cfRule type="containsText" dxfId="1124" priority="457" operator="containsText" text="ALTA">
      <formula>NOT(ISERROR(SEARCH("ALTA",AD6)))</formula>
    </cfRule>
  </conditionalFormatting>
  <conditionalFormatting sqref="AD15">
    <cfRule type="containsText" dxfId="1123" priority="243" operator="containsText" text="ALTA">
      <formula>NOT(ISERROR(SEARCH("ALTA",AD15)))</formula>
    </cfRule>
    <cfRule type="containsText" dxfId="1122" priority="241" operator="containsText" text="BAJA">
      <formula>NOT(ISERROR(SEARCH("BAJA",AD15)))</formula>
    </cfRule>
    <cfRule type="containsText" dxfId="1121" priority="242" operator="containsText" text="MEDIA">
      <formula>NOT(ISERROR(SEARCH("MEDIA",AD15)))</formula>
    </cfRule>
  </conditionalFormatting>
  <conditionalFormatting sqref="AD23:AD24">
    <cfRule type="containsText" dxfId="1120" priority="81" operator="containsText" text="MEDIA">
      <formula>NOT(ISERROR(SEARCH("MEDIA",AD23)))</formula>
    </cfRule>
    <cfRule type="containsText" dxfId="1119" priority="82" operator="containsText" text="ALTA">
      <formula>NOT(ISERROR(SEARCH("ALTA",AD23)))</formula>
    </cfRule>
    <cfRule type="containsText" dxfId="1118" priority="80" operator="containsText" text="BAJA">
      <formula>NOT(ISERROR(SEARCH("BAJA",AD23)))</formula>
    </cfRule>
  </conditionalFormatting>
  <conditionalFormatting sqref="AD5:AK6">
    <cfRule type="containsText" dxfId="1117" priority="456" operator="containsText" text="MEDIA">
      <formula>NOT(ISERROR(SEARCH("MEDIA",AD5)))</formula>
    </cfRule>
    <cfRule type="containsText" dxfId="1116" priority="455" operator="containsText" text="BAJA">
      <formula>NOT(ISERROR(SEARCH("BAJA",AD5)))</formula>
    </cfRule>
  </conditionalFormatting>
  <conditionalFormatting sqref="AD5:AS5">
    <cfRule type="containsText" dxfId="1115" priority="463" operator="containsText" text="ALTA">
      <formula>NOT(ISERROR(SEARCH("ALTA",AD5)))</formula>
    </cfRule>
  </conditionalFormatting>
  <conditionalFormatting sqref="AF11">
    <cfRule type="containsText" dxfId="1114" priority="315" operator="containsText" text="BAJA">
      <formula>NOT(ISERROR(SEARCH("BAJA",AF11)))</formula>
    </cfRule>
    <cfRule type="containsText" dxfId="1113" priority="316" operator="containsText" text="MEDIA">
      <formula>NOT(ISERROR(SEARCH("MEDIA",AF11)))</formula>
    </cfRule>
    <cfRule type="containsText" dxfId="1112" priority="317" operator="containsText" text="ALTA">
      <formula>NOT(ISERROR(SEARCH("ALTA",AF11)))</formula>
    </cfRule>
  </conditionalFormatting>
  <conditionalFormatting sqref="AF13:AF14">
    <cfRule type="containsText" dxfId="1111" priority="274" operator="containsText" text="MEDIA">
      <formula>NOT(ISERROR(SEARCH("MEDIA",AF13)))</formula>
    </cfRule>
    <cfRule type="containsText" dxfId="1110" priority="275" operator="containsText" text="ALTA">
      <formula>NOT(ISERROR(SEARCH("ALTA",AF13)))</formula>
    </cfRule>
    <cfRule type="containsText" dxfId="1109" priority="273" operator="containsText" text="BAJA">
      <formula>NOT(ISERROR(SEARCH("BAJA",AF13)))</formula>
    </cfRule>
  </conditionalFormatting>
  <conditionalFormatting sqref="AJ6:AK6">
    <cfRule type="containsText" dxfId="1108" priority="460" operator="containsText" text="ALTA">
      <formula>NOT(ISERROR(SEARCH("ALTA",AJ6)))</formula>
    </cfRule>
  </conditionalFormatting>
  <conditionalFormatting sqref="AJ7:AK9">
    <cfRule type="containsText" dxfId="1107" priority="385" operator="containsText" text="MEDIA">
      <formula>NOT(ISERROR(SEARCH("MEDIA",AJ7)))</formula>
    </cfRule>
    <cfRule type="containsText" dxfId="1106" priority="386" operator="containsText" text="ALTA">
      <formula>NOT(ISERROR(SEARCH("ALTA",AJ7)))</formula>
    </cfRule>
    <cfRule type="containsText" dxfId="1105" priority="384" operator="containsText" text="BAJA">
      <formula>NOT(ISERROR(SEARCH("BAJA",AJ7)))</formula>
    </cfRule>
  </conditionalFormatting>
  <conditionalFormatting sqref="AJ18:AK22">
    <cfRule type="containsText" dxfId="1104" priority="184" operator="containsText" text="MEDIA">
      <formula>NOT(ISERROR(SEARCH("MEDIA",AJ18)))</formula>
    </cfRule>
    <cfRule type="containsText" dxfId="1103" priority="185" operator="containsText" text="ALTA">
      <formula>NOT(ISERROR(SEARCH("ALTA",AJ18)))</formula>
    </cfRule>
    <cfRule type="containsText" dxfId="1102" priority="183" operator="containsText" text="BAJA">
      <formula>NOT(ISERROR(SEARCH("BAJA",AJ18)))</formula>
    </cfRule>
  </conditionalFormatting>
  <conditionalFormatting sqref="AJ25:AK27">
    <cfRule type="containsText" dxfId="1101" priority="36" operator="containsText" text="BAJA">
      <formula>NOT(ISERROR(SEARCH("BAJA",AJ25)))</formula>
    </cfRule>
    <cfRule type="containsText" dxfId="1100" priority="37" operator="containsText" text="MEDIA">
      <formula>NOT(ISERROR(SEARCH("MEDIA",AJ25)))</formula>
    </cfRule>
    <cfRule type="containsText" dxfId="1099" priority="38" operator="containsText" text="ALTA">
      <formula>NOT(ISERROR(SEARCH("ALTA",AJ25)))</formula>
    </cfRule>
  </conditionalFormatting>
  <conditionalFormatting sqref="AJ30:AK30">
    <cfRule type="containsText" dxfId="1098" priority="14" operator="containsText" text="BAJA">
      <formula>NOT(ISERROR(SEARCH("BAJA",AJ30)))</formula>
    </cfRule>
    <cfRule type="containsText" dxfId="1097" priority="16" operator="containsText" text="ALTA">
      <formula>NOT(ISERROR(SEARCH("ALTA",AJ30)))</formula>
    </cfRule>
    <cfRule type="containsText" dxfId="1096" priority="15" operator="containsText" text="MEDIA">
      <formula>NOT(ISERROR(SEARCH("MEDIA",AJ30)))</formula>
    </cfRule>
  </conditionalFormatting>
  <conditionalFormatting sqref="AJ4:AL4">
    <cfRule type="containsText" dxfId="1095" priority="577" operator="containsText" text="BAJA">
      <formula>NOT(ISERROR(SEARCH("BAJA",AJ4)))</formula>
    </cfRule>
    <cfRule type="containsText" dxfId="1094" priority="578" operator="containsText" text="MEDIA">
      <formula>NOT(ISERROR(SEARCH("MEDIA",AJ4)))</formula>
    </cfRule>
    <cfRule type="containsText" dxfId="1093" priority="579" operator="containsText" text="ALTA">
      <formula>NOT(ISERROR(SEARCH("ALTA",AJ4)))</formula>
    </cfRule>
  </conditionalFormatting>
  <conditionalFormatting sqref="AJ10:AL10">
    <cfRule type="containsText" dxfId="1092" priority="338" operator="containsText" text="ALTA">
      <formula>NOT(ISERROR(SEARCH("ALTA",AJ10)))</formula>
    </cfRule>
  </conditionalFormatting>
  <conditionalFormatting sqref="AJ15:AN16">
    <cfRule type="containsText" dxfId="1091" priority="232" operator="containsText" text="BAJA">
      <formula>NOT(ISERROR(SEARCH("BAJA",AJ15)))</formula>
    </cfRule>
    <cfRule type="containsText" dxfId="1090" priority="234" operator="containsText" text="ALTA">
      <formula>NOT(ISERROR(SEARCH("ALTA",AJ15)))</formula>
    </cfRule>
    <cfRule type="containsText" dxfId="1089" priority="233" operator="containsText" text="MEDIA">
      <formula>NOT(ISERROR(SEARCH("MEDIA",AJ15)))</formula>
    </cfRule>
  </conditionalFormatting>
  <conditionalFormatting sqref="AJ10:AS10">
    <cfRule type="containsText" dxfId="1088" priority="333" operator="containsText" text="BAJA">
      <formula>NOT(ISERROR(SEARCH("BAJA",AJ10)))</formula>
    </cfRule>
    <cfRule type="containsText" dxfId="1087" priority="334" operator="containsText" text="MEDIA">
      <formula>NOT(ISERROR(SEARCH("MEDIA",AJ10)))</formula>
    </cfRule>
  </conditionalFormatting>
  <conditionalFormatting sqref="AJ23:AS24">
    <cfRule type="containsText" dxfId="1086" priority="100" operator="containsText" text="ALTA">
      <formula>NOT(ISERROR(SEARCH("ALTA",AJ23)))</formula>
    </cfRule>
    <cfRule type="containsText" dxfId="1085" priority="98" operator="containsText" text="BAJA">
      <formula>NOT(ISERROR(SEARCH("BAJA",AJ23)))</formula>
    </cfRule>
    <cfRule type="containsText" dxfId="1084" priority="99" operator="containsText" text="MEDIA">
      <formula>NOT(ISERROR(SEARCH("MEDIA",AJ23)))</formula>
    </cfRule>
  </conditionalFormatting>
  <conditionalFormatting sqref="AK28:AK29">
    <cfRule type="containsText" dxfId="1083" priority="30" operator="containsText" text="BAJA">
      <formula>NOT(ISERROR(SEARCH("BAJA",AK28)))</formula>
    </cfRule>
    <cfRule type="containsText" dxfId="1082" priority="32" operator="containsText" text="ALTA">
      <formula>NOT(ISERROR(SEARCH("ALTA",AK28)))</formula>
    </cfRule>
    <cfRule type="containsText" dxfId="1081" priority="31" operator="containsText" text="MEDIA">
      <formula>NOT(ISERROR(SEARCH("MEDIA",AK28)))</formula>
    </cfRule>
  </conditionalFormatting>
  <conditionalFormatting sqref="AL15:AL16">
    <cfRule type="containsText" dxfId="1080" priority="198" operator="containsText" text="BAJA">
      <formula>NOT(ISERROR(SEARCH("BAJA",AL15)))</formula>
    </cfRule>
    <cfRule type="containsText" dxfId="1079" priority="199" operator="containsText" text="MEDIA">
      <formula>NOT(ISERROR(SEARCH("MEDIA",AL15)))</formula>
    </cfRule>
    <cfRule type="containsText" dxfId="1078" priority="200" operator="containsText" text="ALTA">
      <formula>NOT(ISERROR(SEARCH("ALTA",AL15)))</formula>
    </cfRule>
  </conditionalFormatting>
  <conditionalFormatting sqref="AL23">
    <cfRule type="containsText" dxfId="1077" priority="115" operator="containsText" text="ALTA">
      <formula>NOT(ISERROR(SEARCH("ALTA",AL23)))</formula>
    </cfRule>
    <cfRule type="containsText" dxfId="1076" priority="114" operator="containsText" text="MEDIA">
      <formula>NOT(ISERROR(SEARCH("MEDIA",AL23)))</formula>
    </cfRule>
    <cfRule type="containsText" dxfId="1075" priority="113" operator="containsText" text="BAJA">
      <formula>NOT(ISERROR(SEARCH("BAJA",AL23)))</formula>
    </cfRule>
  </conditionalFormatting>
  <conditionalFormatting sqref="AN4:AN5">
    <cfRule type="containsText" dxfId="1074" priority="464" operator="containsText" text="BAJA">
      <formula>NOT(ISERROR(SEARCH("BAJA",AN4)))</formula>
    </cfRule>
    <cfRule type="containsText" dxfId="1073" priority="465" operator="containsText" text="MEDIA">
      <formula>NOT(ISERROR(SEARCH("MEDIA",AN4)))</formula>
    </cfRule>
    <cfRule type="containsText" dxfId="1072" priority="466" operator="containsText" text="ALTA">
      <formula>NOT(ISERROR(SEARCH("ALTA",AN4)))</formula>
    </cfRule>
  </conditionalFormatting>
  <conditionalFormatting sqref="AN6:AN7">
    <cfRule type="containsText" dxfId="1071" priority="448" operator="containsText" text="ALTA">
      <formula>NOT(ISERROR(SEARCH("ALTA",AN6)))</formula>
    </cfRule>
  </conditionalFormatting>
  <conditionalFormatting sqref="AN8:AN9">
    <cfRule type="containsText" dxfId="1070" priority="352" operator="containsText" text="BAJA">
      <formula>NOT(ISERROR(SEARCH("BAJA",AN8)))</formula>
    </cfRule>
    <cfRule type="containsText" dxfId="1069" priority="353" operator="containsText" text="MEDIA">
      <formula>NOT(ISERROR(SEARCH("MEDIA",AN8)))</formula>
    </cfRule>
    <cfRule type="containsText" dxfId="1068" priority="354" operator="containsText" text="ALTA">
      <formula>NOT(ISERROR(SEARCH("ALTA",AN8)))</formula>
    </cfRule>
  </conditionalFormatting>
  <conditionalFormatting sqref="AN17">
    <cfRule type="containsText" dxfId="1067" priority="202" operator="containsText" text="MEDIA">
      <formula>NOT(ISERROR(SEARCH("MEDIA",AN17)))</formula>
    </cfRule>
    <cfRule type="containsText" dxfId="1066" priority="203" operator="containsText" text="ALTA">
      <formula>NOT(ISERROR(SEARCH("ALTA",AN17)))</formula>
    </cfRule>
    <cfRule type="containsText" dxfId="1065" priority="201" operator="containsText" text="BAJA">
      <formula>NOT(ISERROR(SEARCH("BAJA",AN17)))</formula>
    </cfRule>
  </conditionalFormatting>
  <conditionalFormatting sqref="AN6:AS7">
    <cfRule type="containsText" dxfId="1064" priority="443" operator="containsText" text="BAJA">
      <formula>NOT(ISERROR(SEARCH("BAJA",AN6)))</formula>
    </cfRule>
    <cfRule type="containsText" dxfId="1063" priority="444" operator="containsText" text="MEDIA">
      <formula>NOT(ISERROR(SEARCH("MEDIA",AN6)))</formula>
    </cfRule>
  </conditionalFormatting>
  <conditionalFormatting sqref="AP4">
    <cfRule type="containsText" dxfId="1062" priority="565" operator="containsText" text="BAJA">
      <formula>NOT(ISERROR(SEARCH("BAJA",AP4)))</formula>
    </cfRule>
    <cfRule type="containsText" dxfId="1061" priority="566" operator="containsText" text="MEDIA">
      <formula>NOT(ISERROR(SEARCH("MEDIA",AP4)))</formula>
    </cfRule>
    <cfRule type="containsText" dxfId="1060" priority="567" operator="containsText" text="ALTA">
      <formula>NOT(ISERROR(SEARCH("ALTA",AP4)))</formula>
    </cfRule>
  </conditionalFormatting>
  <conditionalFormatting sqref="AP15:AP16">
    <cfRule type="containsText" dxfId="1059" priority="214" operator="containsText" text="BAJA">
      <formula>NOT(ISERROR(SEARCH("BAJA",AP15)))</formula>
    </cfRule>
    <cfRule type="containsText" dxfId="1058" priority="215" operator="containsText" text="MEDIA">
      <formula>NOT(ISERROR(SEARCH("MEDIA",AP15)))</formula>
    </cfRule>
    <cfRule type="containsText" dxfId="1057" priority="216" operator="containsText" text="ALTA">
      <formula>NOT(ISERROR(SEARCH("ALTA",AP15)))</formula>
    </cfRule>
  </conditionalFormatting>
  <conditionalFormatting sqref="AP23:AQ24">
    <cfRule type="containsText" dxfId="1056" priority="88" operator="containsText" text="ALTA">
      <formula>NOT(ISERROR(SEARCH("ALTA",AP23)))</formula>
    </cfRule>
    <cfRule type="containsText" dxfId="1055" priority="86" operator="containsText" text="BAJA">
      <formula>NOT(ISERROR(SEARCH("BAJA",AP23)))</formula>
    </cfRule>
    <cfRule type="containsText" dxfId="1054" priority="87" operator="containsText" text="MEDIA">
      <formula>NOT(ISERROR(SEARCH("MEDIA",AP23)))</formula>
    </cfRule>
  </conditionalFormatting>
  <conditionalFormatting sqref="AQ5:AQ7">
    <cfRule type="containsText" dxfId="1053" priority="434" operator="containsText" text="BAJA">
      <formula>NOT(ISERROR(SEARCH("BAJA",AQ5)))</formula>
    </cfRule>
    <cfRule type="containsText" dxfId="1052" priority="435" operator="containsText" text="MEDIA">
      <formula>NOT(ISERROR(SEARCH("MEDIA",AQ5)))</formula>
    </cfRule>
    <cfRule type="containsText" dxfId="1051" priority="436" operator="containsText" text="ALTA">
      <formula>NOT(ISERROR(SEARCH("ALTA",AQ5)))</formula>
    </cfRule>
  </conditionalFormatting>
  <conditionalFormatting sqref="AQ10">
    <cfRule type="containsText" dxfId="1050" priority="332" operator="containsText" text="ALTA">
      <formula>NOT(ISERROR(SEARCH("ALTA",AQ10)))</formula>
    </cfRule>
    <cfRule type="containsText" dxfId="1049" priority="330" operator="containsText" text="BAJA">
      <formula>NOT(ISERROR(SEARCH("BAJA",AQ10)))</formula>
    </cfRule>
    <cfRule type="containsText" dxfId="1048" priority="331" operator="containsText" text="MEDIA">
      <formula>NOT(ISERROR(SEARCH("MEDIA",AQ10)))</formula>
    </cfRule>
  </conditionalFormatting>
  <conditionalFormatting sqref="AQ15:AR15">
    <cfRule type="containsText" dxfId="1047" priority="213" operator="containsText" text="ALTA">
      <formula>NOT(ISERROR(SEARCH("ALTA",AQ15)))</formula>
    </cfRule>
    <cfRule type="containsText" dxfId="1046" priority="212" operator="containsText" text="MEDIA">
      <formula>NOT(ISERROR(SEARCH("MEDIA",AQ15)))</formula>
    </cfRule>
    <cfRule type="containsText" dxfId="1045" priority="211" operator="containsText" text="BAJA">
      <formula>NOT(ISERROR(SEARCH("BAJA",AQ15)))</formula>
    </cfRule>
  </conditionalFormatting>
  <conditionalFormatting sqref="AR18">
    <cfRule type="containsText" dxfId="1044" priority="188" operator="containsText" text="ALTA">
      <formula>NOT(ISERROR(SEARCH("ALTA",AR18)))</formula>
    </cfRule>
    <cfRule type="containsText" dxfId="1043" priority="187" operator="containsText" text="MEDIA">
      <formula>NOT(ISERROR(SEARCH("MEDIA",AR18)))</formula>
    </cfRule>
    <cfRule type="containsText" dxfId="1042" priority="186" operator="containsText" text="BAJA">
      <formula>NOT(ISERROR(SEARCH("BAJA",AR18)))</formula>
    </cfRule>
  </conditionalFormatting>
  <conditionalFormatting sqref="AR30">
    <cfRule type="containsText" dxfId="1041" priority="18" operator="containsText" text="MEDIA">
      <formula>NOT(ISERROR(SEARCH("MEDIA",AR30)))</formula>
    </cfRule>
    <cfRule type="containsText" dxfId="1040" priority="19" operator="containsText" text="ALTA">
      <formula>NOT(ISERROR(SEARCH("ALTA",AR30)))</formula>
    </cfRule>
    <cfRule type="containsText" dxfId="1039" priority="17" operator="containsText" text="BAJA">
      <formula>NOT(ISERROR(SEARCH("BAJA",AR30)))</formula>
    </cfRule>
  </conditionalFormatting>
  <conditionalFormatting sqref="AR23:AS23">
    <cfRule type="containsText" dxfId="1038" priority="104" operator="containsText" text="BAJA">
      <formula>NOT(ISERROR(SEARCH("BAJA",AR23)))</formula>
    </cfRule>
    <cfRule type="containsText" dxfId="1037" priority="105" operator="containsText" text="MEDIA">
      <formula>NOT(ISERROR(SEARCH("MEDIA",AR23)))</formula>
    </cfRule>
    <cfRule type="containsText" dxfId="1036" priority="106" operator="containsText" text="ALTA">
      <formula>NOT(ISERROR(SEARCH("ALTA",AR23)))</formula>
    </cfRule>
  </conditionalFormatting>
  <conditionalFormatting sqref="AS4">
    <cfRule type="containsText" dxfId="1035" priority="570" operator="containsText" text="ALTA">
      <formula>NOT(ISERROR(SEARCH("ALTA",AS4)))</formula>
    </cfRule>
    <cfRule type="containsText" dxfId="1034" priority="571" operator="containsText" text="BAJA">
      <formula>NOT(ISERROR(SEARCH("BAJA",AS4)))</formula>
    </cfRule>
    <cfRule type="containsText" dxfId="1033" priority="572" operator="containsText" text="MEDIA">
      <formula>NOT(ISERROR(SEARCH("MEDIA",AS4)))</formula>
    </cfRule>
    <cfRule type="containsText" dxfId="1032" priority="573" operator="containsText" text="ALTA">
      <formula>NOT(ISERROR(SEARCH("ALTA",AS4)))</formula>
    </cfRule>
  </conditionalFormatting>
  <conditionalFormatting sqref="AS4:AS9">
    <cfRule type="containsText" dxfId="1031" priority="359" operator="containsText" text="MEDIA">
      <formula>NOT(ISERROR(SEARCH("MEDIA",AS4)))</formula>
    </cfRule>
    <cfRule type="containsText" dxfId="1030" priority="358" operator="containsText" text="BAJA">
      <formula>NOT(ISERROR(SEARCH("BAJA",AS4)))</formula>
    </cfRule>
  </conditionalFormatting>
  <conditionalFormatting sqref="AS6:AS7">
    <cfRule type="containsText" dxfId="1029" priority="445" operator="containsText" text="ALTA">
      <formula>NOT(ISERROR(SEARCH("ALTA",AS6)))</formula>
    </cfRule>
  </conditionalFormatting>
  <conditionalFormatting sqref="AS8:AS9">
    <cfRule type="containsText" dxfId="1028" priority="360" operator="containsText" text="ALTA">
      <formula>NOT(ISERROR(SEARCH("ALTA",AS8)))</formula>
    </cfRule>
  </conditionalFormatting>
  <conditionalFormatting sqref="AS10">
    <cfRule type="containsText" dxfId="1027" priority="335" operator="containsText" text="ALTA">
      <formula>NOT(ISERROR(SEARCH("ALTA",AS10)))</formula>
    </cfRule>
  </conditionalFormatting>
  <conditionalFormatting sqref="AS15:AS16">
    <cfRule type="containsText" dxfId="1026" priority="230" operator="containsText" text="MEDIA">
      <formula>NOT(ISERROR(SEARCH("MEDIA",AS15)))</formula>
    </cfRule>
    <cfRule type="containsText" dxfId="1025" priority="231" operator="containsText" text="ALTA">
      <formula>NOT(ISERROR(SEARCH("ALTA",AS15)))</formula>
    </cfRule>
    <cfRule type="containsText" dxfId="1024" priority="224" operator="containsText" text="MEDIA">
      <formula>NOT(ISERROR(SEARCH("MEDIA",AS15)))</formula>
    </cfRule>
    <cfRule type="containsText" dxfId="1023" priority="225" operator="containsText" text="ALTA">
      <formula>NOT(ISERROR(SEARCH("ALTA",AS15)))</formula>
    </cfRule>
    <cfRule type="containsText" dxfId="1022" priority="229" operator="containsText" text="BAJA">
      <formula>NOT(ISERROR(SEARCH("BAJA",AS15)))</formula>
    </cfRule>
    <cfRule type="containsText" dxfId="1021" priority="223" operator="containsText" text="BAJA">
      <formula>NOT(ISERROR(SEARCH("BAJA",AS15)))</formula>
    </cfRule>
  </conditionalFormatting>
  <conditionalFormatting sqref="AS16:AS17">
    <cfRule type="containsText" dxfId="1020" priority="196" operator="containsText" text="MEDIA">
      <formula>NOT(ISERROR(SEARCH("MEDIA",AS16)))</formula>
    </cfRule>
    <cfRule type="containsText" dxfId="1019" priority="195" operator="containsText" text="BAJA">
      <formula>NOT(ISERROR(SEARCH("BAJA",AS16)))</formula>
    </cfRule>
    <cfRule type="containsText" dxfId="1018" priority="197" operator="containsText" text="ALTA">
      <formula>NOT(ISERROR(SEARCH("ALTA",AS16)))</formula>
    </cfRule>
  </conditionalFormatting>
  <conditionalFormatting sqref="AS17">
    <cfRule type="containsText" dxfId="1017" priority="194" operator="containsText" text="ALTA">
      <formula>NOT(ISERROR(SEARCH("ALTA",AS17)))</formula>
    </cfRule>
    <cfRule type="containsText" dxfId="1016" priority="192" operator="containsText" text="BAJA">
      <formula>NOT(ISERROR(SEARCH("BAJA",AS17)))</formula>
    </cfRule>
    <cfRule type="containsText" dxfId="1015" priority="193" operator="containsText" text="MEDIA">
      <formula>NOT(ISERROR(SEARCH("MEDIA",AS17)))</formula>
    </cfRule>
  </conditionalFormatting>
  <conditionalFormatting sqref="AS17:AS20">
    <cfRule type="containsText" dxfId="1014" priority="145" operator="containsText" text="BAJA">
      <formula>NOT(ISERROR(SEARCH("BAJA",AS17)))</formula>
    </cfRule>
    <cfRule type="containsText" dxfId="1013" priority="146" operator="containsText" text="MEDIA">
      <formula>NOT(ISERROR(SEARCH("MEDIA",AS17)))</formula>
    </cfRule>
    <cfRule type="containsText" dxfId="1012" priority="147" operator="containsText" text="ALTA">
      <formula>NOT(ISERROR(SEARCH("ALTA",AS17)))</formula>
    </cfRule>
  </conditionalFormatting>
  <conditionalFormatting sqref="AS24">
    <cfRule type="containsText" dxfId="1011" priority="101" operator="containsText" text="BAJA">
      <formula>NOT(ISERROR(SEARCH("BAJA",AS24)))</formula>
    </cfRule>
    <cfRule type="containsText" dxfId="1010" priority="102" operator="containsText" text="MEDIA">
      <formula>NOT(ISERROR(SEARCH("MEDIA",AS24)))</formula>
    </cfRule>
    <cfRule type="containsText" dxfId="1009" priority="103" operator="containsText" text="ALTA">
      <formula>NOT(ISERROR(SEARCH("ALTA",AS24)))</formula>
    </cfRule>
  </conditionalFormatting>
  <conditionalFormatting sqref="AS25:AS27">
    <cfRule type="containsText" dxfId="1008" priority="35" operator="containsText" text="ALTA">
      <formula>NOT(ISERROR(SEARCH("ALTA",AS25)))</formula>
    </cfRule>
  </conditionalFormatting>
  <conditionalFormatting sqref="AS25:AV27">
    <cfRule type="containsText" dxfId="1007" priority="34" operator="containsText" text="MEDIA">
      <formula>NOT(ISERROR(SEARCH("MEDIA",AS25)))</formula>
    </cfRule>
    <cfRule type="containsText" dxfId="1006" priority="33" operator="containsText" text="BAJA">
      <formula>NOT(ISERROR(SEARCH("BAJA",AS25)))</formula>
    </cfRule>
  </conditionalFormatting>
  <conditionalFormatting sqref="AU4:AV5">
    <cfRule type="containsText" dxfId="1005" priority="477" operator="containsText" text="BAJA">
      <formula>NOT(ISERROR(SEARCH("BAJA",AU4)))</formula>
    </cfRule>
    <cfRule type="containsText" dxfId="1004" priority="478" operator="containsText" text="MEDIA">
      <formula>NOT(ISERROR(SEARCH("MEDIA",AU4)))</formula>
    </cfRule>
    <cfRule type="containsText" dxfId="1003" priority="479" operator="containsText" text="ALTA">
      <formula>NOT(ISERROR(SEARCH("ALTA",AU4)))</formula>
    </cfRule>
  </conditionalFormatting>
  <conditionalFormatting sqref="AU4:AV8">
    <cfRule type="cellIs" dxfId="1002" priority="380" operator="between">
      <formula>0%</formula>
      <formula>25%</formula>
    </cfRule>
    <cfRule type="cellIs" dxfId="1001" priority="379" operator="between">
      <formula>26%</formula>
      <formula>50%</formula>
    </cfRule>
    <cfRule type="cellIs" dxfId="1000" priority="378" operator="between">
      <formula>51%</formula>
      <formula>75%</formula>
    </cfRule>
    <cfRule type="cellIs" dxfId="999" priority="377" operator="greaterThan">
      <formula>75%</formula>
    </cfRule>
  </conditionalFormatting>
  <conditionalFormatting sqref="AU8:AV8">
    <cfRule type="containsText" dxfId="998" priority="388" operator="containsText" text="MEDIA">
      <formula>NOT(ISERROR(SEARCH("MEDIA",AU8)))</formula>
    </cfRule>
    <cfRule type="containsText" dxfId="997" priority="389" operator="containsText" text="ALTA">
      <formula>NOT(ISERROR(SEARCH("ALTA",AU8)))</formula>
    </cfRule>
    <cfRule type="containsText" dxfId="996" priority="387" operator="containsText" text="BAJA">
      <formula>NOT(ISERROR(SEARCH("BAJA",AU8)))</formula>
    </cfRule>
  </conditionalFormatting>
  <conditionalFormatting sqref="AU9:AV9">
    <cfRule type="containsText" dxfId="995" priority="375" operator="containsText" text="MEDIA">
      <formula>NOT(ISERROR(SEARCH("MEDIA",AU9)))</formula>
    </cfRule>
    <cfRule type="containsText" dxfId="994" priority="374" operator="containsText" text="BAJA">
      <formula>NOT(ISERROR(SEARCH("BAJA",AU9)))</formula>
    </cfRule>
    <cfRule type="containsText" dxfId="993" priority="376" operator="containsText" text="ALTA">
      <formula>NOT(ISERROR(SEARCH("ALTA",AU9)))</formula>
    </cfRule>
  </conditionalFormatting>
  <conditionalFormatting sqref="AU10:AV10">
    <cfRule type="containsText" dxfId="992" priority="351" operator="containsText" text="ALTA">
      <formula>NOT(ISERROR(SEARCH("ALTA",AU10)))</formula>
    </cfRule>
    <cfRule type="containsText" dxfId="991" priority="350" operator="containsText" text="MEDIA">
      <formula>NOT(ISERROR(SEARCH("MEDIA",AU10)))</formula>
    </cfRule>
    <cfRule type="containsText" dxfId="990" priority="349" operator="containsText" text="BAJA">
      <formula>NOT(ISERROR(SEARCH("BAJA",AU10)))</formula>
    </cfRule>
    <cfRule type="cellIs" dxfId="989" priority="345" operator="between">
      <formula>0%</formula>
      <formula>25%</formula>
    </cfRule>
    <cfRule type="cellIs" dxfId="988" priority="344" operator="between">
      <formula>26%</formula>
      <formula>50%</formula>
    </cfRule>
    <cfRule type="cellIs" dxfId="987" priority="343" operator="between">
      <formula>51%</formula>
      <formula>75%</formula>
    </cfRule>
    <cfRule type="cellIs" dxfId="986" priority="342" operator="greaterThan">
      <formula>75%</formula>
    </cfRule>
  </conditionalFormatting>
  <conditionalFormatting sqref="AU15:AV24">
    <cfRule type="containsText" dxfId="985" priority="120" operator="containsText" text="BAJA">
      <formula>NOT(ISERROR(SEARCH("BAJA",AU15)))</formula>
    </cfRule>
    <cfRule type="containsText" dxfId="984" priority="121" operator="containsText" text="MEDIA">
      <formula>NOT(ISERROR(SEARCH("MEDIA",AU15)))</formula>
    </cfRule>
    <cfRule type="containsText" dxfId="983" priority="122" operator="containsText" text="ALTA">
      <formula>NOT(ISERROR(SEARCH("ALTA",AU15)))</formula>
    </cfRule>
  </conditionalFormatting>
  <conditionalFormatting sqref="AU25:AV27">
    <cfRule type="containsText" dxfId="982" priority="60" operator="containsText" text="ALTA">
      <formula>NOT(ISERROR(SEARCH("ALTA",AU25)))</formula>
    </cfRule>
  </conditionalFormatting>
  <conditionalFormatting sqref="AU30:AV30">
    <cfRule type="containsText" dxfId="981" priority="7" operator="containsText" text="ALTA">
      <formula>NOT(ISERROR(SEARCH("ALTA",AU30)))</formula>
    </cfRule>
    <cfRule type="containsText" dxfId="980" priority="6" operator="containsText" text="MEDIA">
      <formula>NOT(ISERROR(SEARCH("MEDIA",AU30)))</formula>
    </cfRule>
    <cfRule type="containsText" dxfId="979" priority="5" operator="containsText" text="BAJA">
      <formula>NOT(ISERROR(SEARCH("BAJA",AU30)))</formula>
    </cfRule>
  </conditionalFormatting>
  <conditionalFormatting sqref="AV9">
    <cfRule type="cellIs" dxfId="978" priority="373" operator="between">
      <formula>0%</formula>
      <formula>25%</formula>
    </cfRule>
    <cfRule type="cellIs" dxfId="977" priority="372" operator="between">
      <formula>26%</formula>
      <formula>50%</formula>
    </cfRule>
    <cfRule type="cellIs" dxfId="976" priority="370" operator="greaterThan">
      <formula>75%</formula>
    </cfRule>
    <cfRule type="cellIs" dxfId="975" priority="371" operator="between">
      <formula>51%</formula>
      <formula>75%</formula>
    </cfRule>
  </conditionalFormatting>
  <conditionalFormatting sqref="AV15:AV30">
    <cfRule type="cellIs" dxfId="974" priority="4" operator="between">
      <formula>0%</formula>
      <formula>25%</formula>
    </cfRule>
    <cfRule type="cellIs" dxfId="973" priority="3" operator="between">
      <formula>26%</formula>
      <formula>50%</formula>
    </cfRule>
    <cfRule type="cellIs" dxfId="972" priority="2" operator="between">
      <formula>51%</formula>
      <formula>75%</formula>
    </cfRule>
    <cfRule type="cellIs" dxfId="971" priority="1" operator="greaterThan">
      <formula>75%</formula>
    </cfRule>
  </conditionalFormatting>
  <conditionalFormatting sqref="AV28:AV29">
    <cfRule type="containsText" dxfId="970" priority="29" operator="containsText" text="ALTA">
      <formula>NOT(ISERROR(SEARCH("ALTA",AV28)))</formula>
    </cfRule>
    <cfRule type="containsText" dxfId="969" priority="28" operator="containsText" text="MEDIA">
      <formula>NOT(ISERROR(SEARCH("MEDIA",AV28)))</formula>
    </cfRule>
    <cfRule type="containsText" dxfId="968" priority="27" operator="containsText" text="BAJA">
      <formula>NOT(ISERROR(SEARCH("BAJA",AV28)))</formula>
    </cfRule>
  </conditionalFormatting>
  <conditionalFormatting sqref="BA20">
    <cfRule type="containsText" dxfId="967" priority="142" operator="containsText" text="BAJA">
      <formula>NOT(ISERROR(SEARCH("BAJA",BA20)))</formula>
    </cfRule>
    <cfRule type="containsText" dxfId="966" priority="143" operator="containsText" text="MEDIA">
      <formula>NOT(ISERROR(SEARCH("MEDIA",BA20)))</formula>
    </cfRule>
    <cfRule type="containsText" dxfId="965" priority="144" operator="containsText" text="ALTA">
      <formula>NOT(ISERROR(SEARCH("ALTA",BA20)))</formula>
    </cfRule>
  </conditionalFormatting>
  <dataValidations count="5">
    <dataValidation type="list" allowBlank="1" showInputMessage="1" showErrorMessage="1" sqref="A4:A5 AK4:AK10 A8:A12 A14:A18 AC11:AC14 AK15:AK16 AK18:AK30 A23 A25 A30" xr:uid="{00000000-0002-0000-0400-000000000000}">
      <formula1>"SI,NO"</formula1>
    </dataValidation>
    <dataValidation type="list" allowBlank="1" showInputMessage="1" showErrorMessage="1" sqref="AR4:AR10 AR15:AR16 AR18:AR30" xr:uid="{00000000-0002-0000-0400-000001000000}">
      <formula1>"Asignado,No Asignado"</formula1>
    </dataValidation>
    <dataValidation type="list" allowBlank="1" showInputMessage="1" showErrorMessage="1" sqref="AT4:AT10 AT15:AT16 AT18:AT27 AT30" xr:uid="{00000000-0002-0000-0400-000002000000}">
      <formula1>"Adecuado,Inadecuado"</formula1>
    </dataValidation>
    <dataValidation type="list" allowBlank="1" showInputMessage="1" showErrorMessage="1" sqref="AJ4:AJ10 AB11:AB14 AJ15:AJ16 AJ18:AJ27 AJ30" xr:uid="{00000000-0002-0000-0400-000003000000}">
      <formula1>"Confiable,No confiable"</formula1>
    </dataValidation>
    <dataValidation type="list" allowBlank="1" showInputMessage="1" showErrorMessage="1" sqref="AG4:AG10 Y11:Y14 AG15:AG27 AG30" xr:uid="{00000000-0002-0000-0400-000004000000}">
      <formula1>"Manual,Automático"</formula1>
    </dataValidation>
  </dataValidations>
  <hyperlinks>
    <hyperlink ref="BO4" r:id="rId1" xr:uid="{00000000-0004-0000-0400-000000000000}"/>
    <hyperlink ref="BR4" r:id="rId2" xr:uid="{00000000-0004-0000-0400-000001000000}"/>
    <hyperlink ref="BR5" r:id="rId3" xr:uid="{00000000-0004-0000-0400-000002000000}"/>
    <hyperlink ref="BR6" r:id="rId4" xr:uid="{00000000-0004-0000-0400-000003000000}"/>
    <hyperlink ref="BI10" r:id="rId5" xr:uid="{00000000-0004-0000-0400-000004000000}"/>
    <hyperlink ref="BI15" r:id="rId6" xr:uid="{00000000-0004-0000-0400-000005000000}"/>
    <hyperlink ref="BI16" r:id="rId7" xr:uid="{00000000-0004-0000-0400-000006000000}"/>
    <hyperlink ref="BI17" r:id="rId8" xr:uid="{00000000-0004-0000-0400-000007000000}"/>
    <hyperlink ref="BL15" r:id="rId9" xr:uid="{00000000-0004-0000-0400-000008000000}"/>
    <hyperlink ref="BL16" r:id="rId10" xr:uid="{00000000-0004-0000-0400-000009000000}"/>
    <hyperlink ref="BL17" r:id="rId11" xr:uid="{00000000-0004-0000-0400-00000A000000}"/>
    <hyperlink ref="BO15" r:id="rId12" xr:uid="{00000000-0004-0000-0400-00000B000000}"/>
    <hyperlink ref="BO16" r:id="rId13" xr:uid="{00000000-0004-0000-0400-00000C000000}"/>
    <hyperlink ref="BO17" r:id="rId14" xr:uid="{00000000-0004-0000-0400-00000D000000}"/>
    <hyperlink ref="BO24" r:id="rId15" display="https://loteriadbogota-my.sharepoint.com/:b:/g/personal/claudia_vega_loteriadebogota_com/EU4fByOMoNpNm4BBuQ5AmKMBCZIC0F_l7M_zmT3rD_MYow?e=0Yw4W3" xr:uid="{00000000-0004-0000-0400-00000E000000}"/>
    <hyperlink ref="BR24" r:id="rId16" xr:uid="{00000000-0004-0000-0400-00000F000000}"/>
    <hyperlink ref="BO25" r:id="rId17" xr:uid="{00000000-0004-0000-0400-000010000000}"/>
    <hyperlink ref="BR25" r:id="rId18" xr:uid="{00000000-0004-0000-0400-000011000000}"/>
    <hyperlink ref="BI28" r:id="rId19" xr:uid="{00000000-0004-0000-0400-000012000000}"/>
    <hyperlink ref="BR28" r:id="rId20" xr:uid="{00000000-0004-0000-0400-000013000000}"/>
  </hyperlinks>
  <pageMargins left="0.7" right="0.7" top="0.75" bottom="0.75" header="0.3" footer="0.3"/>
  <pageSetup paperSize="9" orientation="portrait" r:id="rId21"/>
  <extLst>
    <ext xmlns:x14="http://schemas.microsoft.com/office/spreadsheetml/2009/9/main" uri="{CCE6A557-97BC-4b89-ADB6-D9C93CAAB3DF}">
      <x14:dataValidations xmlns:xm="http://schemas.microsoft.com/office/excel/2006/main" count="16">
        <x14:dataValidation type="list" allowBlank="1" showInputMessage="1" showErrorMessage="1" xr:uid="{00000000-0002-0000-0400-000005000000}">
          <x14:formula1>
            <xm:f>Listas!$M$2:$M$15</xm:f>
          </x14:formula1>
          <xm:sqref>B4:B5 B8:B9 B11:B12 B14:B18 B23 B30</xm:sqref>
        </x14:dataValidation>
        <x14:dataValidation type="list" allowBlank="1" showInputMessage="1" showErrorMessage="1" xr:uid="{00000000-0002-0000-0400-000006000000}">
          <x14:formula1>
            <xm:f>Listas!$Q$2:$Q$8</xm:f>
          </x14:formula1>
          <xm:sqref>J4:J5 J8:J9 J11:J15 J18 J23:J24 J28:J30</xm:sqref>
        </x14:dataValidation>
        <x14:dataValidation type="list" allowBlank="1" showInputMessage="1" showErrorMessage="1" xr:uid="{00000000-0002-0000-0400-000007000000}">
          <x14:formula1>
            <xm:f>Listas!$P$2:$P$7</xm:f>
          </x14:formula1>
          <xm:sqref>Q4:Q5 Q8:Q9 Q11:Q15 Q18 Q23:Q24 Q28:Q30</xm:sqref>
        </x14:dataValidation>
        <x14:dataValidation type="list" allowBlank="1" showInputMessage="1" showErrorMessage="1" xr:uid="{00000000-0002-0000-0400-000008000000}">
          <x14:formula1>
            <xm:f>Listas!$O$2:$O$7</xm:f>
          </x14:formula1>
          <xm:sqref>O4:O5 O8:O9 O11:O15 O18 O23:O24 O28:O30</xm:sqref>
        </x14:dataValidation>
        <x14:dataValidation type="list" allowBlank="1" showInputMessage="1" showErrorMessage="1" xr:uid="{00000000-0002-0000-0400-000009000000}">
          <x14:formula1>
            <xm:f>Listas!$N$2:$N$7</xm:f>
          </x14:formula1>
          <xm:sqref>M4:M5 M8:M9 M11:M15 M18 M23:M24 M28:M30</xm:sqref>
        </x14:dataValidation>
        <x14:dataValidation type="list" allowBlank="1" showInputMessage="1" showErrorMessage="1" xr:uid="{00000000-0002-0000-0400-00000A000000}">
          <x14:formula1>
            <xm:f>Listas!$G$2:$G$11</xm:f>
          </x14:formula1>
          <xm:sqref>C4:C5 C8:C9 C11:C24 C30</xm:sqref>
        </x14:dataValidation>
        <x14:dataValidation type="list" allowBlank="1" showInputMessage="1" showErrorMessage="1" xr:uid="{00000000-0002-0000-0400-00000B000000}">
          <x14:formula1>
            <xm:f>Listas!$C$2:$C$8</xm:f>
          </x14:formula1>
          <xm:sqref>E4:E5 E8:E9 E11:E12 E14:E18 E23 E28:E30</xm:sqref>
        </x14:dataValidation>
        <x14:dataValidation type="list" allowBlank="1" showInputMessage="1" showErrorMessage="1" xr:uid="{00000000-0002-0000-0400-00000C000000}">
          <x14:formula1>
            <xm:f>Listas!$B$2:$B$7</xm:f>
          </x14:formula1>
          <xm:sqref>D4:D5 D8:D9 D11:D12 D14:D18 D23 D28:D30</xm:sqref>
        </x14:dataValidation>
        <x14:dataValidation type="list" allowBlank="1" showInputMessage="1" showErrorMessage="1" xr:uid="{00000000-0002-0000-0400-00000D000000}">
          <x14:formula1>
            <xm:f>Listas!$K$2:$K$6</xm:f>
          </x14:formula1>
          <xm:sqref>S4:S5 S8:S9 S11:S17 S23:S24 S30</xm:sqref>
        </x14:dataValidation>
        <x14:dataValidation type="list" allowBlank="1" showInputMessage="1" showErrorMessage="1" xr:uid="{00000000-0002-0000-0400-00000E000000}">
          <x14:formula1>
            <xm:f>Listas!$J$2:$J$6</xm:f>
          </x14:formula1>
          <xm:sqref>AX4:AX5 AX8:AX9 AX15 AX18 AX23 AX30</xm:sqref>
        </x14:dataValidation>
        <x14:dataValidation type="list" allowBlank="1" showInputMessage="1" showErrorMessage="1" xr:uid="{00000000-0002-0000-0400-00000F000000}">
          <x14:formula1>
            <xm:f>Listas!$F$2:$F$4</xm:f>
          </x14:formula1>
          <xm:sqref>AE4:AE9 W11:W14 AE15:AE24 AE30</xm:sqref>
        </x14:dataValidation>
        <x14:dataValidation type="list" allowBlank="1" showInputMessage="1" showErrorMessage="1" xr:uid="{00000000-0002-0000-0400-000010000000}">
          <x14:formula1>
            <xm:f>Listas!$H$2:$H$3</xm:f>
          </x14:formula1>
          <xm:sqref>AM4:AM9 AE11:AE14 AM15:AM24 AM30</xm:sqref>
        </x14:dataValidation>
        <x14:dataValidation type="list" allowBlank="1" showInputMessage="1" showErrorMessage="1" xr:uid="{00000000-0002-0000-0400-000011000000}">
          <x14:formula1>
            <xm:f>Listas!$I$2:$I$3</xm:f>
          </x14:formula1>
          <xm:sqref>AO4:AO9 AO15:AO24 AO30</xm:sqref>
        </x14:dataValidation>
        <x14:dataValidation type="list" allowBlank="1" showInputMessage="1" showErrorMessage="1" xr:uid="{00000000-0002-0000-0400-000012000000}">
          <x14:formula1>
            <xm:f>Listas!$L$2:$L$5</xm:f>
          </x14:formula1>
          <xm:sqref>T4:T5 T8:T9 T11:T24 T30</xm:sqref>
        </x14:dataValidation>
        <x14:dataValidation type="list" allowBlank="1" showInputMessage="1" showErrorMessage="1" xr:uid="{00000000-0002-0000-0400-000013000000}">
          <x14:formula1>
            <xm:f>Listas!$K$2:$K$7</xm:f>
          </x14:formula1>
          <xm:sqref>S18:S22</xm:sqref>
        </x14:dataValidation>
        <x14:dataValidation type="list" allowBlank="1" showInputMessage="1" showErrorMessage="1" xr:uid="{00000000-0002-0000-0400-000014000000}">
          <x14:formula1>
            <xm:f>Listas!$L$2:$L$6</xm:f>
          </x14:formula1>
          <xm:sqref>T28:T29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H17"/>
  <sheetViews>
    <sheetView tabSelected="1" topLeftCell="AF1" zoomScale="74" zoomScaleNormal="70" workbookViewId="0">
      <pane ySplit="3" topLeftCell="A12" activePane="bottomLeft" state="frozen"/>
      <selection activeCell="G4" sqref="G4:G13"/>
      <selection pane="bottomLeft" activeCell="AC13" sqref="AC13"/>
    </sheetView>
  </sheetViews>
  <sheetFormatPr baseColWidth="10" defaultColWidth="11.42578125" defaultRowHeight="15" customHeight="1" x14ac:dyDescent="0.25"/>
  <cols>
    <col min="1" max="1" width="14.140625" style="1" customWidth="1"/>
    <col min="2" max="2" width="17.42578125" style="6" customWidth="1"/>
    <col min="3" max="3" width="17.28515625" style="6" customWidth="1"/>
    <col min="4" max="4" width="12.710937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20.140625" style="2" customWidth="1"/>
    <col min="11" max="11" width="22.42578125" style="2" customWidth="1"/>
    <col min="12" max="12" width="20.28515625" style="2" customWidth="1"/>
    <col min="13" max="13" width="15.85546875" style="2" customWidth="1"/>
    <col min="14" max="14" width="3.42578125" style="2" hidden="1" customWidth="1"/>
    <col min="15" max="15" width="20.42578125" style="2" customWidth="1"/>
    <col min="16" max="16" width="3.42578125" style="2" hidden="1" customWidth="1"/>
    <col min="17" max="17" width="22.140625" style="2" customWidth="1"/>
    <col min="18" max="18" width="3" style="2" hidden="1" customWidth="1"/>
    <col min="19" max="19" width="24.140625" style="2" customWidth="1"/>
    <col min="20" max="20" width="17.7109375" style="2" customWidth="1"/>
    <col min="21" max="21" width="6.71093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35.85546875" style="2" customWidth="1"/>
    <col min="29" max="29" width="54.42578125" style="2" customWidth="1"/>
    <col min="30" max="30" width="16.140625" style="2" customWidth="1"/>
    <col min="31" max="31" width="8.42578125" style="21" customWidth="1"/>
    <col min="32" max="32" width="20.28515625" style="21" customWidth="1"/>
    <col min="33" max="33" width="9" style="21" customWidth="1"/>
    <col min="34" max="34" width="14.140625" style="21" customWidth="1"/>
    <col min="35" max="35" width="16.42578125" style="2" customWidth="1"/>
    <col min="36" max="36" width="14.7109375" style="6" customWidth="1"/>
    <col min="37" max="37" width="20.7109375" style="2" customWidth="1"/>
    <col min="38" max="38" width="2.85546875" style="2" hidden="1" customWidth="1"/>
    <col min="39" max="39" width="13.7109375" style="24" customWidth="1"/>
    <col min="40" max="40" width="13.7109375" style="2" customWidth="1"/>
    <col min="41" max="41" width="15.28515625" style="2" customWidth="1"/>
    <col min="42" max="42" width="2.28515625" style="5" customWidth="1"/>
    <col min="43" max="43" width="49.28515625" style="5" customWidth="1"/>
    <col min="44" max="44" width="17" style="4" customWidth="1"/>
    <col min="45" max="45" width="20.140625" style="3" customWidth="1"/>
    <col min="46" max="46" width="21" style="3" customWidth="1"/>
    <col min="47" max="62" width="21.85546875" style="2" customWidth="1"/>
    <col min="63" max="63" width="12.5703125" style="1" customWidth="1"/>
    <col min="64" max="64" width="32" style="1" customWidth="1"/>
    <col min="65" max="65" width="26.28515625" style="1" customWidth="1"/>
    <col min="66" max="66" width="35.140625" style="1" customWidth="1"/>
    <col min="67" max="67" width="35.42578125" style="1" customWidth="1"/>
    <col min="68" max="68" width="11.5703125" style="1"/>
    <col min="69" max="69" width="26.7109375" style="1" customWidth="1"/>
    <col min="70" max="70" width="22.7109375" style="1" customWidth="1"/>
    <col min="71" max="71" width="35" style="1" customWidth="1"/>
    <col min="72" max="72" width="34" style="1" customWidth="1"/>
    <col min="73" max="73" width="11.5703125" style="1"/>
    <col min="74" max="74" width="23.28515625" style="1" customWidth="1"/>
    <col min="75" max="75" width="22.42578125" style="1" customWidth="1"/>
    <col min="76" max="76" width="30.42578125" style="1" customWidth="1"/>
    <col min="77" max="77" width="35.28515625" style="1" customWidth="1"/>
    <col min="78" max="254" width="11.5703125" style="1"/>
    <col min="255" max="255" width="21.85546875" style="1" customWidth="1"/>
    <col min="256" max="256" width="13.85546875" style="1" customWidth="1"/>
    <col min="257" max="257" width="38.7109375" style="1" customWidth="1"/>
    <col min="258" max="258" width="3" style="1" bestFit="1" customWidth="1"/>
    <col min="259" max="259" width="32.28515625" style="1" customWidth="1"/>
    <col min="260" max="260" width="46.28515625" style="1" customWidth="1"/>
    <col min="261" max="261" width="19" style="1" customWidth="1"/>
    <col min="262" max="262" width="0" style="1" hidden="1" customWidth="1"/>
    <col min="263" max="263" width="17.7109375" style="1" customWidth="1"/>
    <col min="264" max="264" width="0" style="1" hidden="1" customWidth="1"/>
    <col min="265" max="265" width="22.28515625" style="1" customWidth="1"/>
    <col min="266" max="266" width="5.28515625" style="1" customWidth="1"/>
    <col min="267" max="267" width="36.28515625" style="1" customWidth="1"/>
    <col min="268" max="268" width="5.7109375" style="1" customWidth="1"/>
    <col min="269" max="269" width="0" style="1" hidden="1" customWidth="1"/>
    <col min="270" max="270" width="20.7109375" style="1" customWidth="1"/>
    <col min="271" max="271" width="4.85546875" style="1" customWidth="1"/>
    <col min="272" max="272" width="0" style="1" hidden="1" customWidth="1"/>
    <col min="273" max="273" width="24.7109375" style="1" customWidth="1"/>
    <col min="274" max="274" width="12.28515625" style="1" customWidth="1"/>
    <col min="275" max="275" width="0" style="1" hidden="1" customWidth="1"/>
    <col min="276" max="276" width="3.42578125" style="1" customWidth="1"/>
    <col min="277" max="277" width="0" style="1" hidden="1" customWidth="1"/>
    <col min="278" max="278" width="17.7109375" style="1" customWidth="1"/>
    <col min="279" max="279" width="3.42578125" style="1" customWidth="1"/>
    <col min="280" max="280" width="0" style="1" hidden="1" customWidth="1"/>
    <col min="281" max="281" width="23.7109375" style="1" customWidth="1"/>
    <col min="282" max="282" width="10" style="1" customWidth="1"/>
    <col min="283" max="283" width="0" style="1" hidden="1" customWidth="1"/>
    <col min="284" max="285" width="14.7109375" style="1" customWidth="1"/>
    <col min="286" max="286" width="12.85546875" style="1" customWidth="1"/>
    <col min="287" max="287" width="3.28515625" style="1" customWidth="1"/>
    <col min="288" max="288" width="30.28515625" style="1" customWidth="1"/>
    <col min="289" max="289" width="5" style="1" customWidth="1"/>
    <col min="290" max="290" width="0" style="1" hidden="1" customWidth="1"/>
    <col min="291" max="291" width="14.28515625" style="1" customWidth="1"/>
    <col min="292" max="292" width="5.7109375" style="1" customWidth="1"/>
    <col min="293" max="293" width="0" style="1" hidden="1" customWidth="1"/>
    <col min="294" max="294" width="17.28515625" style="1" customWidth="1"/>
    <col min="295" max="295" width="12.7109375" style="1" customWidth="1"/>
    <col min="296" max="296" width="0" style="1" hidden="1" customWidth="1"/>
    <col min="297" max="297" width="5.28515625" style="1" customWidth="1"/>
    <col min="298" max="298" width="0" style="1" hidden="1" customWidth="1"/>
    <col min="299" max="299" width="17" style="1" customWidth="1"/>
    <col min="300" max="300" width="6.28515625" style="1" customWidth="1"/>
    <col min="301" max="301" width="0" style="1" hidden="1" customWidth="1"/>
    <col min="302" max="302" width="14.28515625" style="1" customWidth="1"/>
    <col min="303" max="303" width="7.5703125" style="1" customWidth="1"/>
    <col min="304" max="304" width="0" style="1" hidden="1" customWidth="1"/>
    <col min="305" max="306" width="14.28515625" style="1" customWidth="1"/>
    <col min="307" max="307" width="20.85546875" style="1" customWidth="1"/>
    <col min="308" max="308" width="14.42578125" style="1" customWidth="1"/>
    <col min="309" max="309" width="15" style="1" customWidth="1"/>
    <col min="310" max="310" width="2.7109375" style="1" customWidth="1"/>
    <col min="311" max="311" width="11.7109375" style="1" customWidth="1"/>
    <col min="312" max="312" width="11.5703125" style="1" customWidth="1"/>
    <col min="313" max="313" width="2.28515625" style="1" customWidth="1"/>
    <col min="314" max="314" width="41" style="1" customWidth="1"/>
    <col min="315" max="315" width="14.28515625" style="1" customWidth="1"/>
    <col min="316" max="317" width="11.5703125" style="1" customWidth="1"/>
    <col min="318" max="318" width="21.85546875" style="1" customWidth="1"/>
    <col min="319" max="510" width="11.5703125" style="1"/>
    <col min="511" max="511" width="21.85546875" style="1" customWidth="1"/>
    <col min="512" max="512" width="13.85546875" style="1" customWidth="1"/>
    <col min="513" max="513" width="38.7109375" style="1" customWidth="1"/>
    <col min="514" max="514" width="3" style="1" bestFit="1" customWidth="1"/>
    <col min="515" max="515" width="32.28515625" style="1" customWidth="1"/>
    <col min="516" max="516" width="46.28515625" style="1" customWidth="1"/>
    <col min="517" max="517" width="19" style="1" customWidth="1"/>
    <col min="518" max="518" width="0" style="1" hidden="1" customWidth="1"/>
    <col min="519" max="519" width="17.7109375" style="1" customWidth="1"/>
    <col min="520" max="520" width="0" style="1" hidden="1" customWidth="1"/>
    <col min="521" max="521" width="22.28515625" style="1" customWidth="1"/>
    <col min="522" max="522" width="5.28515625" style="1" customWidth="1"/>
    <col min="523" max="523" width="36.28515625" style="1" customWidth="1"/>
    <col min="524" max="524" width="5.7109375" style="1" customWidth="1"/>
    <col min="525" max="525" width="0" style="1" hidden="1" customWidth="1"/>
    <col min="526" max="526" width="20.7109375" style="1" customWidth="1"/>
    <col min="527" max="527" width="4.85546875" style="1" customWidth="1"/>
    <col min="528" max="528" width="0" style="1" hidden="1" customWidth="1"/>
    <col min="529" max="529" width="24.7109375" style="1" customWidth="1"/>
    <col min="530" max="530" width="12.28515625" style="1" customWidth="1"/>
    <col min="531" max="531" width="0" style="1" hidden="1" customWidth="1"/>
    <col min="532" max="532" width="3.42578125" style="1" customWidth="1"/>
    <col min="533" max="533" width="0" style="1" hidden="1" customWidth="1"/>
    <col min="534" max="534" width="17.7109375" style="1" customWidth="1"/>
    <col min="535" max="535" width="3.42578125" style="1" customWidth="1"/>
    <col min="536" max="536" width="0" style="1" hidden="1" customWidth="1"/>
    <col min="537" max="537" width="23.7109375" style="1" customWidth="1"/>
    <col min="538" max="538" width="10" style="1" customWidth="1"/>
    <col min="539" max="539" width="0" style="1" hidden="1" customWidth="1"/>
    <col min="540" max="541" width="14.7109375" style="1" customWidth="1"/>
    <col min="542" max="542" width="12.85546875" style="1" customWidth="1"/>
    <col min="543" max="543" width="3.28515625" style="1" customWidth="1"/>
    <col min="544" max="544" width="30.28515625" style="1" customWidth="1"/>
    <col min="545" max="545" width="5" style="1" customWidth="1"/>
    <col min="546" max="546" width="0" style="1" hidden="1" customWidth="1"/>
    <col min="547" max="547" width="14.28515625" style="1" customWidth="1"/>
    <col min="548" max="548" width="5.7109375" style="1" customWidth="1"/>
    <col min="549" max="549" width="0" style="1" hidden="1" customWidth="1"/>
    <col min="550" max="550" width="17.28515625" style="1" customWidth="1"/>
    <col min="551" max="551" width="12.7109375" style="1" customWidth="1"/>
    <col min="552" max="552" width="0" style="1" hidden="1" customWidth="1"/>
    <col min="553" max="553" width="5.28515625" style="1" customWidth="1"/>
    <col min="554" max="554" width="0" style="1" hidden="1" customWidth="1"/>
    <col min="555" max="555" width="17" style="1" customWidth="1"/>
    <col min="556" max="556" width="6.28515625" style="1" customWidth="1"/>
    <col min="557" max="557" width="0" style="1" hidden="1" customWidth="1"/>
    <col min="558" max="558" width="14.28515625" style="1" customWidth="1"/>
    <col min="559" max="559" width="7.5703125" style="1" customWidth="1"/>
    <col min="560" max="560" width="0" style="1" hidden="1" customWidth="1"/>
    <col min="561" max="562" width="14.28515625" style="1" customWidth="1"/>
    <col min="563" max="563" width="20.85546875" style="1" customWidth="1"/>
    <col min="564" max="564" width="14.42578125" style="1" customWidth="1"/>
    <col min="565" max="565" width="15" style="1" customWidth="1"/>
    <col min="566" max="566" width="2.7109375" style="1" customWidth="1"/>
    <col min="567" max="567" width="11.7109375" style="1" customWidth="1"/>
    <col min="568" max="568" width="11.5703125" style="1" customWidth="1"/>
    <col min="569" max="569" width="2.28515625" style="1" customWidth="1"/>
    <col min="570" max="570" width="41" style="1" customWidth="1"/>
    <col min="571" max="571" width="14.28515625" style="1" customWidth="1"/>
    <col min="572" max="573" width="11.5703125" style="1" customWidth="1"/>
    <col min="574" max="574" width="21.85546875" style="1" customWidth="1"/>
    <col min="575" max="766" width="11.5703125" style="1"/>
    <col min="767" max="767" width="21.85546875" style="1" customWidth="1"/>
    <col min="768" max="768" width="13.85546875" style="1" customWidth="1"/>
    <col min="769" max="769" width="38.7109375" style="1" customWidth="1"/>
    <col min="770" max="770" width="3" style="1" bestFit="1" customWidth="1"/>
    <col min="771" max="771" width="32.28515625" style="1" customWidth="1"/>
    <col min="772" max="772" width="46.28515625" style="1" customWidth="1"/>
    <col min="773" max="773" width="19" style="1" customWidth="1"/>
    <col min="774" max="774" width="0" style="1" hidden="1" customWidth="1"/>
    <col min="775" max="775" width="17.7109375" style="1" customWidth="1"/>
    <col min="776" max="776" width="0" style="1" hidden="1" customWidth="1"/>
    <col min="777" max="777" width="22.28515625" style="1" customWidth="1"/>
    <col min="778" max="778" width="5.28515625" style="1" customWidth="1"/>
    <col min="779" max="779" width="36.28515625" style="1" customWidth="1"/>
    <col min="780" max="780" width="5.7109375" style="1" customWidth="1"/>
    <col min="781" max="781" width="0" style="1" hidden="1" customWidth="1"/>
    <col min="782" max="782" width="20.7109375" style="1" customWidth="1"/>
    <col min="783" max="783" width="4.85546875" style="1" customWidth="1"/>
    <col min="784" max="784" width="0" style="1" hidden="1" customWidth="1"/>
    <col min="785" max="785" width="24.7109375" style="1" customWidth="1"/>
    <col min="786" max="786" width="12.28515625" style="1" customWidth="1"/>
    <col min="787" max="787" width="0" style="1" hidden="1" customWidth="1"/>
    <col min="788" max="788" width="3.42578125" style="1" customWidth="1"/>
    <col min="789" max="789" width="0" style="1" hidden="1" customWidth="1"/>
    <col min="790" max="790" width="17.7109375" style="1" customWidth="1"/>
    <col min="791" max="791" width="3.42578125" style="1" customWidth="1"/>
    <col min="792" max="792" width="0" style="1" hidden="1" customWidth="1"/>
    <col min="793" max="793" width="23.7109375" style="1" customWidth="1"/>
    <col min="794" max="794" width="10" style="1" customWidth="1"/>
    <col min="795" max="795" width="0" style="1" hidden="1" customWidth="1"/>
    <col min="796" max="797" width="14.7109375" style="1" customWidth="1"/>
    <col min="798" max="798" width="12.85546875" style="1" customWidth="1"/>
    <col min="799" max="799" width="3.28515625" style="1" customWidth="1"/>
    <col min="800" max="800" width="30.28515625" style="1" customWidth="1"/>
    <col min="801" max="801" width="5" style="1" customWidth="1"/>
    <col min="802" max="802" width="0" style="1" hidden="1" customWidth="1"/>
    <col min="803" max="803" width="14.28515625" style="1" customWidth="1"/>
    <col min="804" max="804" width="5.7109375" style="1" customWidth="1"/>
    <col min="805" max="805" width="0" style="1" hidden="1" customWidth="1"/>
    <col min="806" max="806" width="17.28515625" style="1" customWidth="1"/>
    <col min="807" max="807" width="12.7109375" style="1" customWidth="1"/>
    <col min="808" max="808" width="0" style="1" hidden="1" customWidth="1"/>
    <col min="809" max="809" width="5.28515625" style="1" customWidth="1"/>
    <col min="810" max="810" width="0" style="1" hidden="1" customWidth="1"/>
    <col min="811" max="811" width="17" style="1" customWidth="1"/>
    <col min="812" max="812" width="6.28515625" style="1" customWidth="1"/>
    <col min="813" max="813" width="0" style="1" hidden="1" customWidth="1"/>
    <col min="814" max="814" width="14.28515625" style="1" customWidth="1"/>
    <col min="815" max="815" width="7.5703125" style="1" customWidth="1"/>
    <col min="816" max="816" width="0" style="1" hidden="1" customWidth="1"/>
    <col min="817" max="818" width="14.28515625" style="1" customWidth="1"/>
    <col min="819" max="819" width="20.85546875" style="1" customWidth="1"/>
    <col min="820" max="820" width="14.42578125" style="1" customWidth="1"/>
    <col min="821" max="821" width="15" style="1" customWidth="1"/>
    <col min="822" max="822" width="2.7109375" style="1" customWidth="1"/>
    <col min="823" max="823" width="11.7109375" style="1" customWidth="1"/>
    <col min="824" max="824" width="11.5703125" style="1" customWidth="1"/>
    <col min="825" max="825" width="2.28515625" style="1" customWidth="1"/>
    <col min="826" max="826" width="41" style="1" customWidth="1"/>
    <col min="827" max="827" width="14.28515625" style="1" customWidth="1"/>
    <col min="828" max="829" width="11.5703125" style="1" customWidth="1"/>
    <col min="830" max="830" width="21.85546875" style="1" customWidth="1"/>
    <col min="831" max="1022" width="11.5703125" style="1"/>
    <col min="1023" max="1023" width="21.85546875" style="1" customWidth="1"/>
    <col min="1024" max="1024" width="13.85546875" style="1" customWidth="1"/>
    <col min="1025" max="1025" width="38.7109375" style="1" customWidth="1"/>
    <col min="1026" max="1026" width="3" style="1" bestFit="1" customWidth="1"/>
    <col min="1027" max="1027" width="32.28515625" style="1" customWidth="1"/>
    <col min="1028" max="1028" width="46.28515625" style="1" customWidth="1"/>
    <col min="1029" max="1029" width="19" style="1" customWidth="1"/>
    <col min="1030" max="1030" width="0" style="1" hidden="1" customWidth="1"/>
    <col min="1031" max="1031" width="17.7109375" style="1" customWidth="1"/>
    <col min="1032" max="1032" width="0" style="1" hidden="1" customWidth="1"/>
    <col min="1033" max="1033" width="22.28515625" style="1" customWidth="1"/>
    <col min="1034" max="1034" width="5.28515625" style="1" customWidth="1"/>
    <col min="1035" max="1035" width="36.28515625" style="1" customWidth="1"/>
    <col min="1036" max="1036" width="5.7109375" style="1" customWidth="1"/>
    <col min="1037" max="1037" width="0" style="1" hidden="1" customWidth="1"/>
    <col min="1038" max="1038" width="20.7109375" style="1" customWidth="1"/>
    <col min="1039" max="1039" width="4.85546875" style="1" customWidth="1"/>
    <col min="1040" max="1040" width="0" style="1" hidden="1" customWidth="1"/>
    <col min="1041" max="1041" width="24.7109375" style="1" customWidth="1"/>
    <col min="1042" max="1042" width="12.28515625" style="1" customWidth="1"/>
    <col min="1043" max="1043" width="0" style="1" hidden="1" customWidth="1"/>
    <col min="1044" max="1044" width="3.42578125" style="1" customWidth="1"/>
    <col min="1045" max="1045" width="0" style="1" hidden="1" customWidth="1"/>
    <col min="1046" max="1046" width="17.7109375" style="1" customWidth="1"/>
    <col min="1047" max="1047" width="3.42578125" style="1" customWidth="1"/>
    <col min="1048" max="1048" width="0" style="1" hidden="1" customWidth="1"/>
    <col min="1049" max="1049" width="23.7109375" style="1" customWidth="1"/>
    <col min="1050" max="1050" width="10" style="1" customWidth="1"/>
    <col min="1051" max="1051" width="0" style="1" hidden="1" customWidth="1"/>
    <col min="1052" max="1053" width="14.7109375" style="1" customWidth="1"/>
    <col min="1054" max="1054" width="12.85546875" style="1" customWidth="1"/>
    <col min="1055" max="1055" width="3.28515625" style="1" customWidth="1"/>
    <col min="1056" max="1056" width="30.28515625" style="1" customWidth="1"/>
    <col min="1057" max="1057" width="5" style="1" customWidth="1"/>
    <col min="1058" max="1058" width="0" style="1" hidden="1" customWidth="1"/>
    <col min="1059" max="1059" width="14.28515625" style="1" customWidth="1"/>
    <col min="1060" max="1060" width="5.7109375" style="1" customWidth="1"/>
    <col min="1061" max="1061" width="0" style="1" hidden="1" customWidth="1"/>
    <col min="1062" max="1062" width="17.28515625" style="1" customWidth="1"/>
    <col min="1063" max="1063" width="12.7109375" style="1" customWidth="1"/>
    <col min="1064" max="1064" width="0" style="1" hidden="1" customWidth="1"/>
    <col min="1065" max="1065" width="5.28515625" style="1" customWidth="1"/>
    <col min="1066" max="1066" width="0" style="1" hidden="1" customWidth="1"/>
    <col min="1067" max="1067" width="17" style="1" customWidth="1"/>
    <col min="1068" max="1068" width="6.28515625" style="1" customWidth="1"/>
    <col min="1069" max="1069" width="0" style="1" hidden="1" customWidth="1"/>
    <col min="1070" max="1070" width="14.28515625" style="1" customWidth="1"/>
    <col min="1071" max="1071" width="7.5703125" style="1" customWidth="1"/>
    <col min="1072" max="1072" width="0" style="1" hidden="1" customWidth="1"/>
    <col min="1073" max="1074" width="14.28515625" style="1" customWidth="1"/>
    <col min="1075" max="1075" width="20.85546875" style="1" customWidth="1"/>
    <col min="1076" max="1076" width="14.42578125" style="1" customWidth="1"/>
    <col min="1077" max="1077" width="15" style="1" customWidth="1"/>
    <col min="1078" max="1078" width="2.7109375" style="1" customWidth="1"/>
    <col min="1079" max="1079" width="11.7109375" style="1" customWidth="1"/>
    <col min="1080" max="1080" width="11.5703125" style="1" customWidth="1"/>
    <col min="1081" max="1081" width="2.28515625" style="1" customWidth="1"/>
    <col min="1082" max="1082" width="41" style="1" customWidth="1"/>
    <col min="1083" max="1083" width="14.28515625" style="1" customWidth="1"/>
    <col min="1084" max="1085" width="11.5703125" style="1" customWidth="1"/>
    <col min="1086" max="1086" width="21.85546875" style="1" customWidth="1"/>
    <col min="1087" max="1278" width="11.5703125" style="1"/>
    <col min="1279" max="1279" width="21.85546875" style="1" customWidth="1"/>
    <col min="1280" max="1280" width="13.85546875" style="1" customWidth="1"/>
    <col min="1281" max="1281" width="38.7109375" style="1" customWidth="1"/>
    <col min="1282" max="1282" width="3" style="1" bestFit="1" customWidth="1"/>
    <col min="1283" max="1283" width="32.28515625" style="1" customWidth="1"/>
    <col min="1284" max="1284" width="46.28515625" style="1" customWidth="1"/>
    <col min="1285" max="1285" width="19" style="1" customWidth="1"/>
    <col min="1286" max="1286" width="0" style="1" hidden="1" customWidth="1"/>
    <col min="1287" max="1287" width="17.7109375" style="1" customWidth="1"/>
    <col min="1288" max="1288" width="0" style="1" hidden="1" customWidth="1"/>
    <col min="1289" max="1289" width="22.28515625" style="1" customWidth="1"/>
    <col min="1290" max="1290" width="5.28515625" style="1" customWidth="1"/>
    <col min="1291" max="1291" width="36.28515625" style="1" customWidth="1"/>
    <col min="1292" max="1292" width="5.7109375" style="1" customWidth="1"/>
    <col min="1293" max="1293" width="0" style="1" hidden="1" customWidth="1"/>
    <col min="1294" max="1294" width="20.7109375" style="1" customWidth="1"/>
    <col min="1295" max="1295" width="4.85546875" style="1" customWidth="1"/>
    <col min="1296" max="1296" width="0" style="1" hidden="1" customWidth="1"/>
    <col min="1297" max="1297" width="24.7109375" style="1" customWidth="1"/>
    <col min="1298" max="1298" width="12.28515625" style="1" customWidth="1"/>
    <col min="1299" max="1299" width="0" style="1" hidden="1" customWidth="1"/>
    <col min="1300" max="1300" width="3.42578125" style="1" customWidth="1"/>
    <col min="1301" max="1301" width="0" style="1" hidden="1" customWidth="1"/>
    <col min="1302" max="1302" width="17.7109375" style="1" customWidth="1"/>
    <col min="1303" max="1303" width="3.42578125" style="1" customWidth="1"/>
    <col min="1304" max="1304" width="0" style="1" hidden="1" customWidth="1"/>
    <col min="1305" max="1305" width="23.7109375" style="1" customWidth="1"/>
    <col min="1306" max="1306" width="10" style="1" customWidth="1"/>
    <col min="1307" max="1307" width="0" style="1" hidden="1" customWidth="1"/>
    <col min="1308" max="1309" width="14.7109375" style="1" customWidth="1"/>
    <col min="1310" max="1310" width="12.85546875" style="1" customWidth="1"/>
    <col min="1311" max="1311" width="3.28515625" style="1" customWidth="1"/>
    <col min="1312" max="1312" width="30.28515625" style="1" customWidth="1"/>
    <col min="1313" max="1313" width="5" style="1" customWidth="1"/>
    <col min="1314" max="1314" width="0" style="1" hidden="1" customWidth="1"/>
    <col min="1315" max="1315" width="14.28515625" style="1" customWidth="1"/>
    <col min="1316" max="1316" width="5.7109375" style="1" customWidth="1"/>
    <col min="1317" max="1317" width="0" style="1" hidden="1" customWidth="1"/>
    <col min="1318" max="1318" width="17.28515625" style="1" customWidth="1"/>
    <col min="1319" max="1319" width="12.7109375" style="1" customWidth="1"/>
    <col min="1320" max="1320" width="0" style="1" hidden="1" customWidth="1"/>
    <col min="1321" max="1321" width="5.28515625" style="1" customWidth="1"/>
    <col min="1322" max="1322" width="0" style="1" hidden="1" customWidth="1"/>
    <col min="1323" max="1323" width="17" style="1" customWidth="1"/>
    <col min="1324" max="1324" width="6.28515625" style="1" customWidth="1"/>
    <col min="1325" max="1325" width="0" style="1" hidden="1" customWidth="1"/>
    <col min="1326" max="1326" width="14.28515625" style="1" customWidth="1"/>
    <col min="1327" max="1327" width="7.5703125" style="1" customWidth="1"/>
    <col min="1328" max="1328" width="0" style="1" hidden="1" customWidth="1"/>
    <col min="1329" max="1330" width="14.28515625" style="1" customWidth="1"/>
    <col min="1331" max="1331" width="20.85546875" style="1" customWidth="1"/>
    <col min="1332" max="1332" width="14.42578125" style="1" customWidth="1"/>
    <col min="1333" max="1333" width="15" style="1" customWidth="1"/>
    <col min="1334" max="1334" width="2.7109375" style="1" customWidth="1"/>
    <col min="1335" max="1335" width="11.7109375" style="1" customWidth="1"/>
    <col min="1336" max="1336" width="11.5703125" style="1" customWidth="1"/>
    <col min="1337" max="1337" width="2.28515625" style="1" customWidth="1"/>
    <col min="1338" max="1338" width="41" style="1" customWidth="1"/>
    <col min="1339" max="1339" width="14.28515625" style="1" customWidth="1"/>
    <col min="1340" max="1341" width="11.5703125" style="1" customWidth="1"/>
    <col min="1342" max="1342" width="21.85546875" style="1" customWidth="1"/>
    <col min="1343" max="1534" width="11.5703125" style="1"/>
    <col min="1535" max="1535" width="21.85546875" style="1" customWidth="1"/>
    <col min="1536" max="1536" width="13.85546875" style="1" customWidth="1"/>
    <col min="1537" max="1537" width="38.7109375" style="1" customWidth="1"/>
    <col min="1538" max="1538" width="3" style="1" bestFit="1" customWidth="1"/>
    <col min="1539" max="1539" width="32.28515625" style="1" customWidth="1"/>
    <col min="1540" max="1540" width="46.28515625" style="1" customWidth="1"/>
    <col min="1541" max="1541" width="19" style="1" customWidth="1"/>
    <col min="1542" max="1542" width="0" style="1" hidden="1" customWidth="1"/>
    <col min="1543" max="1543" width="17.7109375" style="1" customWidth="1"/>
    <col min="1544" max="1544" width="0" style="1" hidden="1" customWidth="1"/>
    <col min="1545" max="1545" width="22.28515625" style="1" customWidth="1"/>
    <col min="1546" max="1546" width="5.28515625" style="1" customWidth="1"/>
    <col min="1547" max="1547" width="36.28515625" style="1" customWidth="1"/>
    <col min="1548" max="1548" width="5.7109375" style="1" customWidth="1"/>
    <col min="1549" max="1549" width="0" style="1" hidden="1" customWidth="1"/>
    <col min="1550" max="1550" width="20.7109375" style="1" customWidth="1"/>
    <col min="1551" max="1551" width="4.85546875" style="1" customWidth="1"/>
    <col min="1552" max="1552" width="0" style="1" hidden="1" customWidth="1"/>
    <col min="1553" max="1553" width="24.7109375" style="1" customWidth="1"/>
    <col min="1554" max="1554" width="12.28515625" style="1" customWidth="1"/>
    <col min="1555" max="1555" width="0" style="1" hidden="1" customWidth="1"/>
    <col min="1556" max="1556" width="3.42578125" style="1" customWidth="1"/>
    <col min="1557" max="1557" width="0" style="1" hidden="1" customWidth="1"/>
    <col min="1558" max="1558" width="17.7109375" style="1" customWidth="1"/>
    <col min="1559" max="1559" width="3.42578125" style="1" customWidth="1"/>
    <col min="1560" max="1560" width="0" style="1" hidden="1" customWidth="1"/>
    <col min="1561" max="1561" width="23.7109375" style="1" customWidth="1"/>
    <col min="1562" max="1562" width="10" style="1" customWidth="1"/>
    <col min="1563" max="1563" width="0" style="1" hidden="1" customWidth="1"/>
    <col min="1564" max="1565" width="14.7109375" style="1" customWidth="1"/>
    <col min="1566" max="1566" width="12.85546875" style="1" customWidth="1"/>
    <col min="1567" max="1567" width="3.28515625" style="1" customWidth="1"/>
    <col min="1568" max="1568" width="30.28515625" style="1" customWidth="1"/>
    <col min="1569" max="1569" width="5" style="1" customWidth="1"/>
    <col min="1570" max="1570" width="0" style="1" hidden="1" customWidth="1"/>
    <col min="1571" max="1571" width="14.28515625" style="1" customWidth="1"/>
    <col min="1572" max="1572" width="5.7109375" style="1" customWidth="1"/>
    <col min="1573" max="1573" width="0" style="1" hidden="1" customWidth="1"/>
    <col min="1574" max="1574" width="17.28515625" style="1" customWidth="1"/>
    <col min="1575" max="1575" width="12.7109375" style="1" customWidth="1"/>
    <col min="1576" max="1576" width="0" style="1" hidden="1" customWidth="1"/>
    <col min="1577" max="1577" width="5.28515625" style="1" customWidth="1"/>
    <col min="1578" max="1578" width="0" style="1" hidden="1" customWidth="1"/>
    <col min="1579" max="1579" width="17" style="1" customWidth="1"/>
    <col min="1580" max="1580" width="6.28515625" style="1" customWidth="1"/>
    <col min="1581" max="1581" width="0" style="1" hidden="1" customWidth="1"/>
    <col min="1582" max="1582" width="14.28515625" style="1" customWidth="1"/>
    <col min="1583" max="1583" width="7.5703125" style="1" customWidth="1"/>
    <col min="1584" max="1584" width="0" style="1" hidden="1" customWidth="1"/>
    <col min="1585" max="1586" width="14.28515625" style="1" customWidth="1"/>
    <col min="1587" max="1587" width="20.85546875" style="1" customWidth="1"/>
    <col min="1588" max="1588" width="14.42578125" style="1" customWidth="1"/>
    <col min="1589" max="1589" width="15" style="1" customWidth="1"/>
    <col min="1590" max="1590" width="2.7109375" style="1" customWidth="1"/>
    <col min="1591" max="1591" width="11.7109375" style="1" customWidth="1"/>
    <col min="1592" max="1592" width="11.5703125" style="1" customWidth="1"/>
    <col min="1593" max="1593" width="2.28515625" style="1" customWidth="1"/>
    <col min="1594" max="1594" width="41" style="1" customWidth="1"/>
    <col min="1595" max="1595" width="14.28515625" style="1" customWidth="1"/>
    <col min="1596" max="1597" width="11.5703125" style="1" customWidth="1"/>
    <col min="1598" max="1598" width="21.85546875" style="1" customWidth="1"/>
    <col min="1599" max="1790" width="11.5703125" style="1"/>
    <col min="1791" max="1791" width="21.85546875" style="1" customWidth="1"/>
    <col min="1792" max="1792" width="13.85546875" style="1" customWidth="1"/>
    <col min="1793" max="1793" width="38.7109375" style="1" customWidth="1"/>
    <col min="1794" max="1794" width="3" style="1" bestFit="1" customWidth="1"/>
    <col min="1795" max="1795" width="32.28515625" style="1" customWidth="1"/>
    <col min="1796" max="1796" width="46.28515625" style="1" customWidth="1"/>
    <col min="1797" max="1797" width="19" style="1" customWidth="1"/>
    <col min="1798" max="1798" width="0" style="1" hidden="1" customWidth="1"/>
    <col min="1799" max="1799" width="17.7109375" style="1" customWidth="1"/>
    <col min="1800" max="1800" width="0" style="1" hidden="1" customWidth="1"/>
    <col min="1801" max="1801" width="22.28515625" style="1" customWidth="1"/>
    <col min="1802" max="1802" width="5.28515625" style="1" customWidth="1"/>
    <col min="1803" max="1803" width="36.28515625" style="1" customWidth="1"/>
    <col min="1804" max="1804" width="5.7109375" style="1" customWidth="1"/>
    <col min="1805" max="1805" width="0" style="1" hidden="1" customWidth="1"/>
    <col min="1806" max="1806" width="20.7109375" style="1" customWidth="1"/>
    <col min="1807" max="1807" width="4.85546875" style="1" customWidth="1"/>
    <col min="1808" max="1808" width="0" style="1" hidden="1" customWidth="1"/>
    <col min="1809" max="1809" width="24.7109375" style="1" customWidth="1"/>
    <col min="1810" max="1810" width="12.28515625" style="1" customWidth="1"/>
    <col min="1811" max="1811" width="0" style="1" hidden="1" customWidth="1"/>
    <col min="1812" max="1812" width="3.42578125" style="1" customWidth="1"/>
    <col min="1813" max="1813" width="0" style="1" hidden="1" customWidth="1"/>
    <col min="1814" max="1814" width="17.7109375" style="1" customWidth="1"/>
    <col min="1815" max="1815" width="3.42578125" style="1" customWidth="1"/>
    <col min="1816" max="1816" width="0" style="1" hidden="1" customWidth="1"/>
    <col min="1817" max="1817" width="23.7109375" style="1" customWidth="1"/>
    <col min="1818" max="1818" width="10" style="1" customWidth="1"/>
    <col min="1819" max="1819" width="0" style="1" hidden="1" customWidth="1"/>
    <col min="1820" max="1821" width="14.7109375" style="1" customWidth="1"/>
    <col min="1822" max="1822" width="12.85546875" style="1" customWidth="1"/>
    <col min="1823" max="1823" width="3.28515625" style="1" customWidth="1"/>
    <col min="1824" max="1824" width="30.28515625" style="1" customWidth="1"/>
    <col min="1825" max="1825" width="5" style="1" customWidth="1"/>
    <col min="1826" max="1826" width="0" style="1" hidden="1" customWidth="1"/>
    <col min="1827" max="1827" width="14.28515625" style="1" customWidth="1"/>
    <col min="1828" max="1828" width="5.7109375" style="1" customWidth="1"/>
    <col min="1829" max="1829" width="0" style="1" hidden="1" customWidth="1"/>
    <col min="1830" max="1830" width="17.28515625" style="1" customWidth="1"/>
    <col min="1831" max="1831" width="12.7109375" style="1" customWidth="1"/>
    <col min="1832" max="1832" width="0" style="1" hidden="1" customWidth="1"/>
    <col min="1833" max="1833" width="5.28515625" style="1" customWidth="1"/>
    <col min="1834" max="1834" width="0" style="1" hidden="1" customWidth="1"/>
    <col min="1835" max="1835" width="17" style="1" customWidth="1"/>
    <col min="1836" max="1836" width="6.28515625" style="1" customWidth="1"/>
    <col min="1837" max="1837" width="0" style="1" hidden="1" customWidth="1"/>
    <col min="1838" max="1838" width="14.28515625" style="1" customWidth="1"/>
    <col min="1839" max="1839" width="7.5703125" style="1" customWidth="1"/>
    <col min="1840" max="1840" width="0" style="1" hidden="1" customWidth="1"/>
    <col min="1841" max="1842" width="14.28515625" style="1" customWidth="1"/>
    <col min="1843" max="1843" width="20.85546875" style="1" customWidth="1"/>
    <col min="1844" max="1844" width="14.42578125" style="1" customWidth="1"/>
    <col min="1845" max="1845" width="15" style="1" customWidth="1"/>
    <col min="1846" max="1846" width="2.7109375" style="1" customWidth="1"/>
    <col min="1847" max="1847" width="11.7109375" style="1" customWidth="1"/>
    <col min="1848" max="1848" width="11.5703125" style="1" customWidth="1"/>
    <col min="1849" max="1849" width="2.28515625" style="1" customWidth="1"/>
    <col min="1850" max="1850" width="41" style="1" customWidth="1"/>
    <col min="1851" max="1851" width="14.28515625" style="1" customWidth="1"/>
    <col min="1852" max="1853" width="11.5703125" style="1" customWidth="1"/>
    <col min="1854" max="1854" width="21.85546875" style="1" customWidth="1"/>
    <col min="1855" max="2046" width="11.5703125" style="1"/>
    <col min="2047" max="2047" width="21.85546875" style="1" customWidth="1"/>
    <col min="2048" max="2048" width="13.85546875" style="1" customWidth="1"/>
    <col min="2049" max="2049" width="38.7109375" style="1" customWidth="1"/>
    <col min="2050" max="2050" width="3" style="1" bestFit="1" customWidth="1"/>
    <col min="2051" max="2051" width="32.28515625" style="1" customWidth="1"/>
    <col min="2052" max="2052" width="46.28515625" style="1" customWidth="1"/>
    <col min="2053" max="2053" width="19" style="1" customWidth="1"/>
    <col min="2054" max="2054" width="0" style="1" hidden="1" customWidth="1"/>
    <col min="2055" max="2055" width="17.7109375" style="1" customWidth="1"/>
    <col min="2056" max="2056" width="0" style="1" hidden="1" customWidth="1"/>
    <col min="2057" max="2057" width="22.28515625" style="1" customWidth="1"/>
    <col min="2058" max="2058" width="5.28515625" style="1" customWidth="1"/>
    <col min="2059" max="2059" width="36.28515625" style="1" customWidth="1"/>
    <col min="2060" max="2060" width="5.7109375" style="1" customWidth="1"/>
    <col min="2061" max="2061" width="0" style="1" hidden="1" customWidth="1"/>
    <col min="2062" max="2062" width="20.7109375" style="1" customWidth="1"/>
    <col min="2063" max="2063" width="4.85546875" style="1" customWidth="1"/>
    <col min="2064" max="2064" width="0" style="1" hidden="1" customWidth="1"/>
    <col min="2065" max="2065" width="24.7109375" style="1" customWidth="1"/>
    <col min="2066" max="2066" width="12.28515625" style="1" customWidth="1"/>
    <col min="2067" max="2067" width="0" style="1" hidden="1" customWidth="1"/>
    <col min="2068" max="2068" width="3.42578125" style="1" customWidth="1"/>
    <col min="2069" max="2069" width="0" style="1" hidden="1" customWidth="1"/>
    <col min="2070" max="2070" width="17.7109375" style="1" customWidth="1"/>
    <col min="2071" max="2071" width="3.42578125" style="1" customWidth="1"/>
    <col min="2072" max="2072" width="0" style="1" hidden="1" customWidth="1"/>
    <col min="2073" max="2073" width="23.7109375" style="1" customWidth="1"/>
    <col min="2074" max="2074" width="10" style="1" customWidth="1"/>
    <col min="2075" max="2075" width="0" style="1" hidden="1" customWidth="1"/>
    <col min="2076" max="2077" width="14.7109375" style="1" customWidth="1"/>
    <col min="2078" max="2078" width="12.85546875" style="1" customWidth="1"/>
    <col min="2079" max="2079" width="3.28515625" style="1" customWidth="1"/>
    <col min="2080" max="2080" width="30.28515625" style="1" customWidth="1"/>
    <col min="2081" max="2081" width="5" style="1" customWidth="1"/>
    <col min="2082" max="2082" width="0" style="1" hidden="1" customWidth="1"/>
    <col min="2083" max="2083" width="14.28515625" style="1" customWidth="1"/>
    <col min="2084" max="2084" width="5.7109375" style="1" customWidth="1"/>
    <col min="2085" max="2085" width="0" style="1" hidden="1" customWidth="1"/>
    <col min="2086" max="2086" width="17.28515625" style="1" customWidth="1"/>
    <col min="2087" max="2087" width="12.7109375" style="1" customWidth="1"/>
    <col min="2088" max="2088" width="0" style="1" hidden="1" customWidth="1"/>
    <col min="2089" max="2089" width="5.28515625" style="1" customWidth="1"/>
    <col min="2090" max="2090" width="0" style="1" hidden="1" customWidth="1"/>
    <col min="2091" max="2091" width="17" style="1" customWidth="1"/>
    <col min="2092" max="2092" width="6.28515625" style="1" customWidth="1"/>
    <col min="2093" max="2093" width="0" style="1" hidden="1" customWidth="1"/>
    <col min="2094" max="2094" width="14.28515625" style="1" customWidth="1"/>
    <col min="2095" max="2095" width="7.5703125" style="1" customWidth="1"/>
    <col min="2096" max="2096" width="0" style="1" hidden="1" customWidth="1"/>
    <col min="2097" max="2098" width="14.28515625" style="1" customWidth="1"/>
    <col min="2099" max="2099" width="20.85546875" style="1" customWidth="1"/>
    <col min="2100" max="2100" width="14.42578125" style="1" customWidth="1"/>
    <col min="2101" max="2101" width="15" style="1" customWidth="1"/>
    <col min="2102" max="2102" width="2.7109375" style="1" customWidth="1"/>
    <col min="2103" max="2103" width="11.7109375" style="1" customWidth="1"/>
    <col min="2104" max="2104" width="11.5703125" style="1" customWidth="1"/>
    <col min="2105" max="2105" width="2.28515625" style="1" customWidth="1"/>
    <col min="2106" max="2106" width="41" style="1" customWidth="1"/>
    <col min="2107" max="2107" width="14.28515625" style="1" customWidth="1"/>
    <col min="2108" max="2109" width="11.5703125" style="1" customWidth="1"/>
    <col min="2110" max="2110" width="21.85546875" style="1" customWidth="1"/>
    <col min="2111" max="2302" width="11.5703125" style="1"/>
    <col min="2303" max="2303" width="21.85546875" style="1" customWidth="1"/>
    <col min="2304" max="2304" width="13.85546875" style="1" customWidth="1"/>
    <col min="2305" max="2305" width="38.7109375" style="1" customWidth="1"/>
    <col min="2306" max="2306" width="3" style="1" bestFit="1" customWidth="1"/>
    <col min="2307" max="2307" width="32.28515625" style="1" customWidth="1"/>
    <col min="2308" max="2308" width="46.28515625" style="1" customWidth="1"/>
    <col min="2309" max="2309" width="19" style="1" customWidth="1"/>
    <col min="2310" max="2310" width="0" style="1" hidden="1" customWidth="1"/>
    <col min="2311" max="2311" width="17.7109375" style="1" customWidth="1"/>
    <col min="2312" max="2312" width="0" style="1" hidden="1" customWidth="1"/>
    <col min="2313" max="2313" width="22.28515625" style="1" customWidth="1"/>
    <col min="2314" max="2314" width="5.28515625" style="1" customWidth="1"/>
    <col min="2315" max="2315" width="36.28515625" style="1" customWidth="1"/>
    <col min="2316" max="2316" width="5.7109375" style="1" customWidth="1"/>
    <col min="2317" max="2317" width="0" style="1" hidden="1" customWidth="1"/>
    <col min="2318" max="2318" width="20.7109375" style="1" customWidth="1"/>
    <col min="2319" max="2319" width="4.85546875" style="1" customWidth="1"/>
    <col min="2320" max="2320" width="0" style="1" hidden="1" customWidth="1"/>
    <col min="2321" max="2321" width="24.7109375" style="1" customWidth="1"/>
    <col min="2322" max="2322" width="12.28515625" style="1" customWidth="1"/>
    <col min="2323" max="2323" width="0" style="1" hidden="1" customWidth="1"/>
    <col min="2324" max="2324" width="3.42578125" style="1" customWidth="1"/>
    <col min="2325" max="2325" width="0" style="1" hidden="1" customWidth="1"/>
    <col min="2326" max="2326" width="17.7109375" style="1" customWidth="1"/>
    <col min="2327" max="2327" width="3.42578125" style="1" customWidth="1"/>
    <col min="2328" max="2328" width="0" style="1" hidden="1" customWidth="1"/>
    <col min="2329" max="2329" width="23.7109375" style="1" customWidth="1"/>
    <col min="2330" max="2330" width="10" style="1" customWidth="1"/>
    <col min="2331" max="2331" width="0" style="1" hidden="1" customWidth="1"/>
    <col min="2332" max="2333" width="14.7109375" style="1" customWidth="1"/>
    <col min="2334" max="2334" width="12.85546875" style="1" customWidth="1"/>
    <col min="2335" max="2335" width="3.28515625" style="1" customWidth="1"/>
    <col min="2336" max="2336" width="30.28515625" style="1" customWidth="1"/>
    <col min="2337" max="2337" width="5" style="1" customWidth="1"/>
    <col min="2338" max="2338" width="0" style="1" hidden="1" customWidth="1"/>
    <col min="2339" max="2339" width="14.28515625" style="1" customWidth="1"/>
    <col min="2340" max="2340" width="5.7109375" style="1" customWidth="1"/>
    <col min="2341" max="2341" width="0" style="1" hidden="1" customWidth="1"/>
    <col min="2342" max="2342" width="17.28515625" style="1" customWidth="1"/>
    <col min="2343" max="2343" width="12.7109375" style="1" customWidth="1"/>
    <col min="2344" max="2344" width="0" style="1" hidden="1" customWidth="1"/>
    <col min="2345" max="2345" width="5.28515625" style="1" customWidth="1"/>
    <col min="2346" max="2346" width="0" style="1" hidden="1" customWidth="1"/>
    <col min="2347" max="2347" width="17" style="1" customWidth="1"/>
    <col min="2348" max="2348" width="6.28515625" style="1" customWidth="1"/>
    <col min="2349" max="2349" width="0" style="1" hidden="1" customWidth="1"/>
    <col min="2350" max="2350" width="14.28515625" style="1" customWidth="1"/>
    <col min="2351" max="2351" width="7.5703125" style="1" customWidth="1"/>
    <col min="2352" max="2352" width="0" style="1" hidden="1" customWidth="1"/>
    <col min="2353" max="2354" width="14.28515625" style="1" customWidth="1"/>
    <col min="2355" max="2355" width="20.85546875" style="1" customWidth="1"/>
    <col min="2356" max="2356" width="14.42578125" style="1" customWidth="1"/>
    <col min="2357" max="2357" width="15" style="1" customWidth="1"/>
    <col min="2358" max="2358" width="2.7109375" style="1" customWidth="1"/>
    <col min="2359" max="2359" width="11.7109375" style="1" customWidth="1"/>
    <col min="2360" max="2360" width="11.5703125" style="1" customWidth="1"/>
    <col min="2361" max="2361" width="2.28515625" style="1" customWidth="1"/>
    <col min="2362" max="2362" width="41" style="1" customWidth="1"/>
    <col min="2363" max="2363" width="14.28515625" style="1" customWidth="1"/>
    <col min="2364" max="2365" width="11.5703125" style="1" customWidth="1"/>
    <col min="2366" max="2366" width="21.85546875" style="1" customWidth="1"/>
    <col min="2367" max="2558" width="11.5703125" style="1"/>
    <col min="2559" max="2559" width="21.85546875" style="1" customWidth="1"/>
    <col min="2560" max="2560" width="13.85546875" style="1" customWidth="1"/>
    <col min="2561" max="2561" width="38.7109375" style="1" customWidth="1"/>
    <col min="2562" max="2562" width="3" style="1" bestFit="1" customWidth="1"/>
    <col min="2563" max="2563" width="32.28515625" style="1" customWidth="1"/>
    <col min="2564" max="2564" width="46.28515625" style="1" customWidth="1"/>
    <col min="2565" max="2565" width="19" style="1" customWidth="1"/>
    <col min="2566" max="2566" width="0" style="1" hidden="1" customWidth="1"/>
    <col min="2567" max="2567" width="17.7109375" style="1" customWidth="1"/>
    <col min="2568" max="2568" width="0" style="1" hidden="1" customWidth="1"/>
    <col min="2569" max="2569" width="22.28515625" style="1" customWidth="1"/>
    <col min="2570" max="2570" width="5.28515625" style="1" customWidth="1"/>
    <col min="2571" max="2571" width="36.28515625" style="1" customWidth="1"/>
    <col min="2572" max="2572" width="5.7109375" style="1" customWidth="1"/>
    <col min="2573" max="2573" width="0" style="1" hidden="1" customWidth="1"/>
    <col min="2574" max="2574" width="20.7109375" style="1" customWidth="1"/>
    <col min="2575" max="2575" width="4.85546875" style="1" customWidth="1"/>
    <col min="2576" max="2576" width="0" style="1" hidden="1" customWidth="1"/>
    <col min="2577" max="2577" width="24.7109375" style="1" customWidth="1"/>
    <col min="2578" max="2578" width="12.28515625" style="1" customWidth="1"/>
    <col min="2579" max="2579" width="0" style="1" hidden="1" customWidth="1"/>
    <col min="2580" max="2580" width="3.42578125" style="1" customWidth="1"/>
    <col min="2581" max="2581" width="0" style="1" hidden="1" customWidth="1"/>
    <col min="2582" max="2582" width="17.7109375" style="1" customWidth="1"/>
    <col min="2583" max="2583" width="3.42578125" style="1" customWidth="1"/>
    <col min="2584" max="2584" width="0" style="1" hidden="1" customWidth="1"/>
    <col min="2585" max="2585" width="23.7109375" style="1" customWidth="1"/>
    <col min="2586" max="2586" width="10" style="1" customWidth="1"/>
    <col min="2587" max="2587" width="0" style="1" hidden="1" customWidth="1"/>
    <col min="2588" max="2589" width="14.7109375" style="1" customWidth="1"/>
    <col min="2590" max="2590" width="12.85546875" style="1" customWidth="1"/>
    <col min="2591" max="2591" width="3.28515625" style="1" customWidth="1"/>
    <col min="2592" max="2592" width="30.28515625" style="1" customWidth="1"/>
    <col min="2593" max="2593" width="5" style="1" customWidth="1"/>
    <col min="2594" max="2594" width="0" style="1" hidden="1" customWidth="1"/>
    <col min="2595" max="2595" width="14.28515625" style="1" customWidth="1"/>
    <col min="2596" max="2596" width="5.7109375" style="1" customWidth="1"/>
    <col min="2597" max="2597" width="0" style="1" hidden="1" customWidth="1"/>
    <col min="2598" max="2598" width="17.28515625" style="1" customWidth="1"/>
    <col min="2599" max="2599" width="12.7109375" style="1" customWidth="1"/>
    <col min="2600" max="2600" width="0" style="1" hidden="1" customWidth="1"/>
    <col min="2601" max="2601" width="5.28515625" style="1" customWidth="1"/>
    <col min="2602" max="2602" width="0" style="1" hidden="1" customWidth="1"/>
    <col min="2603" max="2603" width="17" style="1" customWidth="1"/>
    <col min="2604" max="2604" width="6.28515625" style="1" customWidth="1"/>
    <col min="2605" max="2605" width="0" style="1" hidden="1" customWidth="1"/>
    <col min="2606" max="2606" width="14.28515625" style="1" customWidth="1"/>
    <col min="2607" max="2607" width="7.5703125" style="1" customWidth="1"/>
    <col min="2608" max="2608" width="0" style="1" hidden="1" customWidth="1"/>
    <col min="2609" max="2610" width="14.28515625" style="1" customWidth="1"/>
    <col min="2611" max="2611" width="20.85546875" style="1" customWidth="1"/>
    <col min="2612" max="2612" width="14.42578125" style="1" customWidth="1"/>
    <col min="2613" max="2613" width="15" style="1" customWidth="1"/>
    <col min="2614" max="2614" width="2.7109375" style="1" customWidth="1"/>
    <col min="2615" max="2615" width="11.7109375" style="1" customWidth="1"/>
    <col min="2616" max="2616" width="11.5703125" style="1" customWidth="1"/>
    <col min="2617" max="2617" width="2.28515625" style="1" customWidth="1"/>
    <col min="2618" max="2618" width="41" style="1" customWidth="1"/>
    <col min="2619" max="2619" width="14.28515625" style="1" customWidth="1"/>
    <col min="2620" max="2621" width="11.5703125" style="1" customWidth="1"/>
    <col min="2622" max="2622" width="21.85546875" style="1" customWidth="1"/>
    <col min="2623" max="2814" width="11.5703125" style="1"/>
    <col min="2815" max="2815" width="21.85546875" style="1" customWidth="1"/>
    <col min="2816" max="2816" width="13.85546875" style="1" customWidth="1"/>
    <col min="2817" max="2817" width="38.7109375" style="1" customWidth="1"/>
    <col min="2818" max="2818" width="3" style="1" bestFit="1" customWidth="1"/>
    <col min="2819" max="2819" width="32.28515625" style="1" customWidth="1"/>
    <col min="2820" max="2820" width="46.28515625" style="1" customWidth="1"/>
    <col min="2821" max="2821" width="19" style="1" customWidth="1"/>
    <col min="2822" max="2822" width="0" style="1" hidden="1" customWidth="1"/>
    <col min="2823" max="2823" width="17.7109375" style="1" customWidth="1"/>
    <col min="2824" max="2824" width="0" style="1" hidden="1" customWidth="1"/>
    <col min="2825" max="2825" width="22.28515625" style="1" customWidth="1"/>
    <col min="2826" max="2826" width="5.28515625" style="1" customWidth="1"/>
    <col min="2827" max="2827" width="36.28515625" style="1" customWidth="1"/>
    <col min="2828" max="2828" width="5.7109375" style="1" customWidth="1"/>
    <col min="2829" max="2829" width="0" style="1" hidden="1" customWidth="1"/>
    <col min="2830" max="2830" width="20.7109375" style="1" customWidth="1"/>
    <col min="2831" max="2831" width="4.85546875" style="1" customWidth="1"/>
    <col min="2832" max="2832" width="0" style="1" hidden="1" customWidth="1"/>
    <col min="2833" max="2833" width="24.7109375" style="1" customWidth="1"/>
    <col min="2834" max="2834" width="12.28515625" style="1" customWidth="1"/>
    <col min="2835" max="2835" width="0" style="1" hidden="1" customWidth="1"/>
    <col min="2836" max="2836" width="3.42578125" style="1" customWidth="1"/>
    <col min="2837" max="2837" width="0" style="1" hidden="1" customWidth="1"/>
    <col min="2838" max="2838" width="17.7109375" style="1" customWidth="1"/>
    <col min="2839" max="2839" width="3.42578125" style="1" customWidth="1"/>
    <col min="2840" max="2840" width="0" style="1" hidden="1" customWidth="1"/>
    <col min="2841" max="2841" width="23.7109375" style="1" customWidth="1"/>
    <col min="2842" max="2842" width="10" style="1" customWidth="1"/>
    <col min="2843" max="2843" width="0" style="1" hidden="1" customWidth="1"/>
    <col min="2844" max="2845" width="14.7109375" style="1" customWidth="1"/>
    <col min="2846" max="2846" width="12.85546875" style="1" customWidth="1"/>
    <col min="2847" max="2847" width="3.28515625" style="1" customWidth="1"/>
    <col min="2848" max="2848" width="30.28515625" style="1" customWidth="1"/>
    <col min="2849" max="2849" width="5" style="1" customWidth="1"/>
    <col min="2850" max="2850" width="0" style="1" hidden="1" customWidth="1"/>
    <col min="2851" max="2851" width="14.28515625" style="1" customWidth="1"/>
    <col min="2852" max="2852" width="5.7109375" style="1" customWidth="1"/>
    <col min="2853" max="2853" width="0" style="1" hidden="1" customWidth="1"/>
    <col min="2854" max="2854" width="17.28515625" style="1" customWidth="1"/>
    <col min="2855" max="2855" width="12.7109375" style="1" customWidth="1"/>
    <col min="2856" max="2856" width="0" style="1" hidden="1" customWidth="1"/>
    <col min="2857" max="2857" width="5.28515625" style="1" customWidth="1"/>
    <col min="2858" max="2858" width="0" style="1" hidden="1" customWidth="1"/>
    <col min="2859" max="2859" width="17" style="1" customWidth="1"/>
    <col min="2860" max="2860" width="6.28515625" style="1" customWidth="1"/>
    <col min="2861" max="2861" width="0" style="1" hidden="1" customWidth="1"/>
    <col min="2862" max="2862" width="14.28515625" style="1" customWidth="1"/>
    <col min="2863" max="2863" width="7.5703125" style="1" customWidth="1"/>
    <col min="2864" max="2864" width="0" style="1" hidden="1" customWidth="1"/>
    <col min="2865" max="2866" width="14.28515625" style="1" customWidth="1"/>
    <col min="2867" max="2867" width="20.85546875" style="1" customWidth="1"/>
    <col min="2868" max="2868" width="14.42578125" style="1" customWidth="1"/>
    <col min="2869" max="2869" width="15" style="1" customWidth="1"/>
    <col min="2870" max="2870" width="2.7109375" style="1" customWidth="1"/>
    <col min="2871" max="2871" width="11.7109375" style="1" customWidth="1"/>
    <col min="2872" max="2872" width="11.5703125" style="1" customWidth="1"/>
    <col min="2873" max="2873" width="2.28515625" style="1" customWidth="1"/>
    <col min="2874" max="2874" width="41" style="1" customWidth="1"/>
    <col min="2875" max="2875" width="14.28515625" style="1" customWidth="1"/>
    <col min="2876" max="2877" width="11.5703125" style="1" customWidth="1"/>
    <col min="2878" max="2878" width="21.85546875" style="1" customWidth="1"/>
    <col min="2879" max="3070" width="11.5703125" style="1"/>
    <col min="3071" max="3071" width="21.85546875" style="1" customWidth="1"/>
    <col min="3072" max="3072" width="13.85546875" style="1" customWidth="1"/>
    <col min="3073" max="3073" width="38.7109375" style="1" customWidth="1"/>
    <col min="3074" max="3074" width="3" style="1" bestFit="1" customWidth="1"/>
    <col min="3075" max="3075" width="32.28515625" style="1" customWidth="1"/>
    <col min="3076" max="3076" width="46.28515625" style="1" customWidth="1"/>
    <col min="3077" max="3077" width="19" style="1" customWidth="1"/>
    <col min="3078" max="3078" width="0" style="1" hidden="1" customWidth="1"/>
    <col min="3079" max="3079" width="17.7109375" style="1" customWidth="1"/>
    <col min="3080" max="3080" width="0" style="1" hidden="1" customWidth="1"/>
    <col min="3081" max="3081" width="22.28515625" style="1" customWidth="1"/>
    <col min="3082" max="3082" width="5.28515625" style="1" customWidth="1"/>
    <col min="3083" max="3083" width="36.28515625" style="1" customWidth="1"/>
    <col min="3084" max="3084" width="5.7109375" style="1" customWidth="1"/>
    <col min="3085" max="3085" width="0" style="1" hidden="1" customWidth="1"/>
    <col min="3086" max="3086" width="20.7109375" style="1" customWidth="1"/>
    <col min="3087" max="3087" width="4.85546875" style="1" customWidth="1"/>
    <col min="3088" max="3088" width="0" style="1" hidden="1" customWidth="1"/>
    <col min="3089" max="3089" width="24.7109375" style="1" customWidth="1"/>
    <col min="3090" max="3090" width="12.28515625" style="1" customWidth="1"/>
    <col min="3091" max="3091" width="0" style="1" hidden="1" customWidth="1"/>
    <col min="3092" max="3092" width="3.42578125" style="1" customWidth="1"/>
    <col min="3093" max="3093" width="0" style="1" hidden="1" customWidth="1"/>
    <col min="3094" max="3094" width="17.7109375" style="1" customWidth="1"/>
    <col min="3095" max="3095" width="3.42578125" style="1" customWidth="1"/>
    <col min="3096" max="3096" width="0" style="1" hidden="1" customWidth="1"/>
    <col min="3097" max="3097" width="23.7109375" style="1" customWidth="1"/>
    <col min="3098" max="3098" width="10" style="1" customWidth="1"/>
    <col min="3099" max="3099" width="0" style="1" hidden="1" customWidth="1"/>
    <col min="3100" max="3101" width="14.7109375" style="1" customWidth="1"/>
    <col min="3102" max="3102" width="12.85546875" style="1" customWidth="1"/>
    <col min="3103" max="3103" width="3.28515625" style="1" customWidth="1"/>
    <col min="3104" max="3104" width="30.28515625" style="1" customWidth="1"/>
    <col min="3105" max="3105" width="5" style="1" customWidth="1"/>
    <col min="3106" max="3106" width="0" style="1" hidden="1" customWidth="1"/>
    <col min="3107" max="3107" width="14.28515625" style="1" customWidth="1"/>
    <col min="3108" max="3108" width="5.7109375" style="1" customWidth="1"/>
    <col min="3109" max="3109" width="0" style="1" hidden="1" customWidth="1"/>
    <col min="3110" max="3110" width="17.28515625" style="1" customWidth="1"/>
    <col min="3111" max="3111" width="12.7109375" style="1" customWidth="1"/>
    <col min="3112" max="3112" width="0" style="1" hidden="1" customWidth="1"/>
    <col min="3113" max="3113" width="5.28515625" style="1" customWidth="1"/>
    <col min="3114" max="3114" width="0" style="1" hidden="1" customWidth="1"/>
    <col min="3115" max="3115" width="17" style="1" customWidth="1"/>
    <col min="3116" max="3116" width="6.28515625" style="1" customWidth="1"/>
    <col min="3117" max="3117" width="0" style="1" hidden="1" customWidth="1"/>
    <col min="3118" max="3118" width="14.28515625" style="1" customWidth="1"/>
    <col min="3119" max="3119" width="7.5703125" style="1" customWidth="1"/>
    <col min="3120" max="3120" width="0" style="1" hidden="1" customWidth="1"/>
    <col min="3121" max="3122" width="14.28515625" style="1" customWidth="1"/>
    <col min="3123" max="3123" width="20.85546875" style="1" customWidth="1"/>
    <col min="3124" max="3124" width="14.42578125" style="1" customWidth="1"/>
    <col min="3125" max="3125" width="15" style="1" customWidth="1"/>
    <col min="3126" max="3126" width="2.7109375" style="1" customWidth="1"/>
    <col min="3127" max="3127" width="11.7109375" style="1" customWidth="1"/>
    <col min="3128" max="3128" width="11.5703125" style="1" customWidth="1"/>
    <col min="3129" max="3129" width="2.28515625" style="1" customWidth="1"/>
    <col min="3130" max="3130" width="41" style="1" customWidth="1"/>
    <col min="3131" max="3131" width="14.28515625" style="1" customWidth="1"/>
    <col min="3132" max="3133" width="11.5703125" style="1" customWidth="1"/>
    <col min="3134" max="3134" width="21.85546875" style="1" customWidth="1"/>
    <col min="3135" max="3326" width="11.5703125" style="1"/>
    <col min="3327" max="3327" width="21.85546875" style="1" customWidth="1"/>
    <col min="3328" max="3328" width="13.85546875" style="1" customWidth="1"/>
    <col min="3329" max="3329" width="38.7109375" style="1" customWidth="1"/>
    <col min="3330" max="3330" width="3" style="1" bestFit="1" customWidth="1"/>
    <col min="3331" max="3331" width="32.28515625" style="1" customWidth="1"/>
    <col min="3332" max="3332" width="46.28515625" style="1" customWidth="1"/>
    <col min="3333" max="3333" width="19" style="1" customWidth="1"/>
    <col min="3334" max="3334" width="0" style="1" hidden="1" customWidth="1"/>
    <col min="3335" max="3335" width="17.7109375" style="1" customWidth="1"/>
    <col min="3336" max="3336" width="0" style="1" hidden="1" customWidth="1"/>
    <col min="3337" max="3337" width="22.28515625" style="1" customWidth="1"/>
    <col min="3338" max="3338" width="5.28515625" style="1" customWidth="1"/>
    <col min="3339" max="3339" width="36.28515625" style="1" customWidth="1"/>
    <col min="3340" max="3340" width="5.7109375" style="1" customWidth="1"/>
    <col min="3341" max="3341" width="0" style="1" hidden="1" customWidth="1"/>
    <col min="3342" max="3342" width="20.7109375" style="1" customWidth="1"/>
    <col min="3343" max="3343" width="4.85546875" style="1" customWidth="1"/>
    <col min="3344" max="3344" width="0" style="1" hidden="1" customWidth="1"/>
    <col min="3345" max="3345" width="24.7109375" style="1" customWidth="1"/>
    <col min="3346" max="3346" width="12.28515625" style="1" customWidth="1"/>
    <col min="3347" max="3347" width="0" style="1" hidden="1" customWidth="1"/>
    <col min="3348" max="3348" width="3.42578125" style="1" customWidth="1"/>
    <col min="3349" max="3349" width="0" style="1" hidden="1" customWidth="1"/>
    <col min="3350" max="3350" width="17.7109375" style="1" customWidth="1"/>
    <col min="3351" max="3351" width="3.42578125" style="1" customWidth="1"/>
    <col min="3352" max="3352" width="0" style="1" hidden="1" customWidth="1"/>
    <col min="3353" max="3353" width="23.7109375" style="1" customWidth="1"/>
    <col min="3354" max="3354" width="10" style="1" customWidth="1"/>
    <col min="3355" max="3355" width="0" style="1" hidden="1" customWidth="1"/>
    <col min="3356" max="3357" width="14.7109375" style="1" customWidth="1"/>
    <col min="3358" max="3358" width="12.85546875" style="1" customWidth="1"/>
    <col min="3359" max="3359" width="3.28515625" style="1" customWidth="1"/>
    <col min="3360" max="3360" width="30.28515625" style="1" customWidth="1"/>
    <col min="3361" max="3361" width="5" style="1" customWidth="1"/>
    <col min="3362" max="3362" width="0" style="1" hidden="1" customWidth="1"/>
    <col min="3363" max="3363" width="14.28515625" style="1" customWidth="1"/>
    <col min="3364" max="3364" width="5.7109375" style="1" customWidth="1"/>
    <col min="3365" max="3365" width="0" style="1" hidden="1" customWidth="1"/>
    <col min="3366" max="3366" width="17.28515625" style="1" customWidth="1"/>
    <col min="3367" max="3367" width="12.7109375" style="1" customWidth="1"/>
    <col min="3368" max="3368" width="0" style="1" hidden="1" customWidth="1"/>
    <col min="3369" max="3369" width="5.28515625" style="1" customWidth="1"/>
    <col min="3370" max="3370" width="0" style="1" hidden="1" customWidth="1"/>
    <col min="3371" max="3371" width="17" style="1" customWidth="1"/>
    <col min="3372" max="3372" width="6.28515625" style="1" customWidth="1"/>
    <col min="3373" max="3373" width="0" style="1" hidden="1" customWidth="1"/>
    <col min="3374" max="3374" width="14.28515625" style="1" customWidth="1"/>
    <col min="3375" max="3375" width="7.5703125" style="1" customWidth="1"/>
    <col min="3376" max="3376" width="0" style="1" hidden="1" customWidth="1"/>
    <col min="3377" max="3378" width="14.28515625" style="1" customWidth="1"/>
    <col min="3379" max="3379" width="20.85546875" style="1" customWidth="1"/>
    <col min="3380" max="3380" width="14.42578125" style="1" customWidth="1"/>
    <col min="3381" max="3381" width="15" style="1" customWidth="1"/>
    <col min="3382" max="3382" width="2.7109375" style="1" customWidth="1"/>
    <col min="3383" max="3383" width="11.7109375" style="1" customWidth="1"/>
    <col min="3384" max="3384" width="11.5703125" style="1" customWidth="1"/>
    <col min="3385" max="3385" width="2.28515625" style="1" customWidth="1"/>
    <col min="3386" max="3386" width="41" style="1" customWidth="1"/>
    <col min="3387" max="3387" width="14.28515625" style="1" customWidth="1"/>
    <col min="3388" max="3389" width="11.5703125" style="1" customWidth="1"/>
    <col min="3390" max="3390" width="21.85546875" style="1" customWidth="1"/>
    <col min="3391" max="3582" width="11.5703125" style="1"/>
    <col min="3583" max="3583" width="21.85546875" style="1" customWidth="1"/>
    <col min="3584" max="3584" width="13.85546875" style="1" customWidth="1"/>
    <col min="3585" max="3585" width="38.7109375" style="1" customWidth="1"/>
    <col min="3586" max="3586" width="3" style="1" bestFit="1" customWidth="1"/>
    <col min="3587" max="3587" width="32.28515625" style="1" customWidth="1"/>
    <col min="3588" max="3588" width="46.28515625" style="1" customWidth="1"/>
    <col min="3589" max="3589" width="19" style="1" customWidth="1"/>
    <col min="3590" max="3590" width="0" style="1" hidden="1" customWidth="1"/>
    <col min="3591" max="3591" width="17.7109375" style="1" customWidth="1"/>
    <col min="3592" max="3592" width="0" style="1" hidden="1" customWidth="1"/>
    <col min="3593" max="3593" width="22.28515625" style="1" customWidth="1"/>
    <col min="3594" max="3594" width="5.28515625" style="1" customWidth="1"/>
    <col min="3595" max="3595" width="36.28515625" style="1" customWidth="1"/>
    <col min="3596" max="3596" width="5.7109375" style="1" customWidth="1"/>
    <col min="3597" max="3597" width="0" style="1" hidden="1" customWidth="1"/>
    <col min="3598" max="3598" width="20.7109375" style="1" customWidth="1"/>
    <col min="3599" max="3599" width="4.85546875" style="1" customWidth="1"/>
    <col min="3600" max="3600" width="0" style="1" hidden="1" customWidth="1"/>
    <col min="3601" max="3601" width="24.7109375" style="1" customWidth="1"/>
    <col min="3602" max="3602" width="12.28515625" style="1" customWidth="1"/>
    <col min="3603" max="3603" width="0" style="1" hidden="1" customWidth="1"/>
    <col min="3604" max="3604" width="3.42578125" style="1" customWidth="1"/>
    <col min="3605" max="3605" width="0" style="1" hidden="1" customWidth="1"/>
    <col min="3606" max="3606" width="17.7109375" style="1" customWidth="1"/>
    <col min="3607" max="3607" width="3.42578125" style="1" customWidth="1"/>
    <col min="3608" max="3608" width="0" style="1" hidden="1" customWidth="1"/>
    <col min="3609" max="3609" width="23.7109375" style="1" customWidth="1"/>
    <col min="3610" max="3610" width="10" style="1" customWidth="1"/>
    <col min="3611" max="3611" width="0" style="1" hidden="1" customWidth="1"/>
    <col min="3612" max="3613" width="14.7109375" style="1" customWidth="1"/>
    <col min="3614" max="3614" width="12.85546875" style="1" customWidth="1"/>
    <col min="3615" max="3615" width="3.28515625" style="1" customWidth="1"/>
    <col min="3616" max="3616" width="30.28515625" style="1" customWidth="1"/>
    <col min="3617" max="3617" width="5" style="1" customWidth="1"/>
    <col min="3618" max="3618" width="0" style="1" hidden="1" customWidth="1"/>
    <col min="3619" max="3619" width="14.28515625" style="1" customWidth="1"/>
    <col min="3620" max="3620" width="5.7109375" style="1" customWidth="1"/>
    <col min="3621" max="3621" width="0" style="1" hidden="1" customWidth="1"/>
    <col min="3622" max="3622" width="17.28515625" style="1" customWidth="1"/>
    <col min="3623" max="3623" width="12.7109375" style="1" customWidth="1"/>
    <col min="3624" max="3624" width="0" style="1" hidden="1" customWidth="1"/>
    <col min="3625" max="3625" width="5.28515625" style="1" customWidth="1"/>
    <col min="3626" max="3626" width="0" style="1" hidden="1" customWidth="1"/>
    <col min="3627" max="3627" width="17" style="1" customWidth="1"/>
    <col min="3628" max="3628" width="6.28515625" style="1" customWidth="1"/>
    <col min="3629" max="3629" width="0" style="1" hidden="1" customWidth="1"/>
    <col min="3630" max="3630" width="14.28515625" style="1" customWidth="1"/>
    <col min="3631" max="3631" width="7.5703125" style="1" customWidth="1"/>
    <col min="3632" max="3632" width="0" style="1" hidden="1" customWidth="1"/>
    <col min="3633" max="3634" width="14.28515625" style="1" customWidth="1"/>
    <col min="3635" max="3635" width="20.85546875" style="1" customWidth="1"/>
    <col min="3636" max="3636" width="14.42578125" style="1" customWidth="1"/>
    <col min="3637" max="3637" width="15" style="1" customWidth="1"/>
    <col min="3638" max="3638" width="2.7109375" style="1" customWidth="1"/>
    <col min="3639" max="3639" width="11.7109375" style="1" customWidth="1"/>
    <col min="3640" max="3640" width="11.5703125" style="1" customWidth="1"/>
    <col min="3641" max="3641" width="2.28515625" style="1" customWidth="1"/>
    <col min="3642" max="3642" width="41" style="1" customWidth="1"/>
    <col min="3643" max="3643" width="14.28515625" style="1" customWidth="1"/>
    <col min="3644" max="3645" width="11.5703125" style="1" customWidth="1"/>
    <col min="3646" max="3646" width="21.85546875" style="1" customWidth="1"/>
    <col min="3647" max="3838" width="11.5703125" style="1"/>
    <col min="3839" max="3839" width="21.85546875" style="1" customWidth="1"/>
    <col min="3840" max="3840" width="13.85546875" style="1" customWidth="1"/>
    <col min="3841" max="3841" width="38.7109375" style="1" customWidth="1"/>
    <col min="3842" max="3842" width="3" style="1" bestFit="1" customWidth="1"/>
    <col min="3843" max="3843" width="32.28515625" style="1" customWidth="1"/>
    <col min="3844" max="3844" width="46.28515625" style="1" customWidth="1"/>
    <col min="3845" max="3845" width="19" style="1" customWidth="1"/>
    <col min="3846" max="3846" width="0" style="1" hidden="1" customWidth="1"/>
    <col min="3847" max="3847" width="17.7109375" style="1" customWidth="1"/>
    <col min="3848" max="3848" width="0" style="1" hidden="1" customWidth="1"/>
    <col min="3849" max="3849" width="22.28515625" style="1" customWidth="1"/>
    <col min="3850" max="3850" width="5.28515625" style="1" customWidth="1"/>
    <col min="3851" max="3851" width="36.28515625" style="1" customWidth="1"/>
    <col min="3852" max="3852" width="5.7109375" style="1" customWidth="1"/>
    <col min="3853" max="3853" width="0" style="1" hidden="1" customWidth="1"/>
    <col min="3854" max="3854" width="20.7109375" style="1" customWidth="1"/>
    <col min="3855" max="3855" width="4.85546875" style="1" customWidth="1"/>
    <col min="3856" max="3856" width="0" style="1" hidden="1" customWidth="1"/>
    <col min="3857" max="3857" width="24.7109375" style="1" customWidth="1"/>
    <col min="3858" max="3858" width="12.28515625" style="1" customWidth="1"/>
    <col min="3859" max="3859" width="0" style="1" hidden="1" customWidth="1"/>
    <col min="3860" max="3860" width="3.42578125" style="1" customWidth="1"/>
    <col min="3861" max="3861" width="0" style="1" hidden="1" customWidth="1"/>
    <col min="3862" max="3862" width="17.7109375" style="1" customWidth="1"/>
    <col min="3863" max="3863" width="3.42578125" style="1" customWidth="1"/>
    <col min="3864" max="3864" width="0" style="1" hidden="1" customWidth="1"/>
    <col min="3865" max="3865" width="23.7109375" style="1" customWidth="1"/>
    <col min="3866" max="3866" width="10" style="1" customWidth="1"/>
    <col min="3867" max="3867" width="0" style="1" hidden="1" customWidth="1"/>
    <col min="3868" max="3869" width="14.7109375" style="1" customWidth="1"/>
    <col min="3870" max="3870" width="12.85546875" style="1" customWidth="1"/>
    <col min="3871" max="3871" width="3.28515625" style="1" customWidth="1"/>
    <col min="3872" max="3872" width="30.28515625" style="1" customWidth="1"/>
    <col min="3873" max="3873" width="5" style="1" customWidth="1"/>
    <col min="3874" max="3874" width="0" style="1" hidden="1" customWidth="1"/>
    <col min="3875" max="3875" width="14.28515625" style="1" customWidth="1"/>
    <col min="3876" max="3876" width="5.7109375" style="1" customWidth="1"/>
    <col min="3877" max="3877" width="0" style="1" hidden="1" customWidth="1"/>
    <col min="3878" max="3878" width="17.28515625" style="1" customWidth="1"/>
    <col min="3879" max="3879" width="12.7109375" style="1" customWidth="1"/>
    <col min="3880" max="3880" width="0" style="1" hidden="1" customWidth="1"/>
    <col min="3881" max="3881" width="5.28515625" style="1" customWidth="1"/>
    <col min="3882" max="3882" width="0" style="1" hidden="1" customWidth="1"/>
    <col min="3883" max="3883" width="17" style="1" customWidth="1"/>
    <col min="3884" max="3884" width="6.28515625" style="1" customWidth="1"/>
    <col min="3885" max="3885" width="0" style="1" hidden="1" customWidth="1"/>
    <col min="3886" max="3886" width="14.28515625" style="1" customWidth="1"/>
    <col min="3887" max="3887" width="7.5703125" style="1" customWidth="1"/>
    <col min="3888" max="3888" width="0" style="1" hidden="1" customWidth="1"/>
    <col min="3889" max="3890" width="14.28515625" style="1" customWidth="1"/>
    <col min="3891" max="3891" width="20.85546875" style="1" customWidth="1"/>
    <col min="3892" max="3892" width="14.42578125" style="1" customWidth="1"/>
    <col min="3893" max="3893" width="15" style="1" customWidth="1"/>
    <col min="3894" max="3894" width="2.7109375" style="1" customWidth="1"/>
    <col min="3895" max="3895" width="11.7109375" style="1" customWidth="1"/>
    <col min="3896" max="3896" width="11.5703125" style="1" customWidth="1"/>
    <col min="3897" max="3897" width="2.28515625" style="1" customWidth="1"/>
    <col min="3898" max="3898" width="41" style="1" customWidth="1"/>
    <col min="3899" max="3899" width="14.28515625" style="1" customWidth="1"/>
    <col min="3900" max="3901" width="11.5703125" style="1" customWidth="1"/>
    <col min="3902" max="3902" width="21.85546875" style="1" customWidth="1"/>
    <col min="3903" max="4094" width="11.5703125" style="1"/>
    <col min="4095" max="4095" width="21.85546875" style="1" customWidth="1"/>
    <col min="4096" max="4096" width="13.85546875" style="1" customWidth="1"/>
    <col min="4097" max="4097" width="38.7109375" style="1" customWidth="1"/>
    <col min="4098" max="4098" width="3" style="1" bestFit="1" customWidth="1"/>
    <col min="4099" max="4099" width="32.28515625" style="1" customWidth="1"/>
    <col min="4100" max="4100" width="46.28515625" style="1" customWidth="1"/>
    <col min="4101" max="4101" width="19" style="1" customWidth="1"/>
    <col min="4102" max="4102" width="0" style="1" hidden="1" customWidth="1"/>
    <col min="4103" max="4103" width="17.7109375" style="1" customWidth="1"/>
    <col min="4104" max="4104" width="0" style="1" hidden="1" customWidth="1"/>
    <col min="4105" max="4105" width="22.28515625" style="1" customWidth="1"/>
    <col min="4106" max="4106" width="5.28515625" style="1" customWidth="1"/>
    <col min="4107" max="4107" width="36.28515625" style="1" customWidth="1"/>
    <col min="4108" max="4108" width="5.7109375" style="1" customWidth="1"/>
    <col min="4109" max="4109" width="0" style="1" hidden="1" customWidth="1"/>
    <col min="4110" max="4110" width="20.7109375" style="1" customWidth="1"/>
    <col min="4111" max="4111" width="4.85546875" style="1" customWidth="1"/>
    <col min="4112" max="4112" width="0" style="1" hidden="1" customWidth="1"/>
    <col min="4113" max="4113" width="24.7109375" style="1" customWidth="1"/>
    <col min="4114" max="4114" width="12.28515625" style="1" customWidth="1"/>
    <col min="4115" max="4115" width="0" style="1" hidden="1" customWidth="1"/>
    <col min="4116" max="4116" width="3.42578125" style="1" customWidth="1"/>
    <col min="4117" max="4117" width="0" style="1" hidden="1" customWidth="1"/>
    <col min="4118" max="4118" width="17.7109375" style="1" customWidth="1"/>
    <col min="4119" max="4119" width="3.42578125" style="1" customWidth="1"/>
    <col min="4120" max="4120" width="0" style="1" hidden="1" customWidth="1"/>
    <col min="4121" max="4121" width="23.7109375" style="1" customWidth="1"/>
    <col min="4122" max="4122" width="10" style="1" customWidth="1"/>
    <col min="4123" max="4123" width="0" style="1" hidden="1" customWidth="1"/>
    <col min="4124" max="4125" width="14.7109375" style="1" customWidth="1"/>
    <col min="4126" max="4126" width="12.85546875" style="1" customWidth="1"/>
    <col min="4127" max="4127" width="3.28515625" style="1" customWidth="1"/>
    <col min="4128" max="4128" width="30.28515625" style="1" customWidth="1"/>
    <col min="4129" max="4129" width="5" style="1" customWidth="1"/>
    <col min="4130" max="4130" width="0" style="1" hidden="1" customWidth="1"/>
    <col min="4131" max="4131" width="14.28515625" style="1" customWidth="1"/>
    <col min="4132" max="4132" width="5.7109375" style="1" customWidth="1"/>
    <col min="4133" max="4133" width="0" style="1" hidden="1" customWidth="1"/>
    <col min="4134" max="4134" width="17.28515625" style="1" customWidth="1"/>
    <col min="4135" max="4135" width="12.7109375" style="1" customWidth="1"/>
    <col min="4136" max="4136" width="0" style="1" hidden="1" customWidth="1"/>
    <col min="4137" max="4137" width="5.28515625" style="1" customWidth="1"/>
    <col min="4138" max="4138" width="0" style="1" hidden="1" customWidth="1"/>
    <col min="4139" max="4139" width="17" style="1" customWidth="1"/>
    <col min="4140" max="4140" width="6.28515625" style="1" customWidth="1"/>
    <col min="4141" max="4141" width="0" style="1" hidden="1" customWidth="1"/>
    <col min="4142" max="4142" width="14.28515625" style="1" customWidth="1"/>
    <col min="4143" max="4143" width="7.5703125" style="1" customWidth="1"/>
    <col min="4144" max="4144" width="0" style="1" hidden="1" customWidth="1"/>
    <col min="4145" max="4146" width="14.28515625" style="1" customWidth="1"/>
    <col min="4147" max="4147" width="20.85546875" style="1" customWidth="1"/>
    <col min="4148" max="4148" width="14.42578125" style="1" customWidth="1"/>
    <col min="4149" max="4149" width="15" style="1" customWidth="1"/>
    <col min="4150" max="4150" width="2.7109375" style="1" customWidth="1"/>
    <col min="4151" max="4151" width="11.7109375" style="1" customWidth="1"/>
    <col min="4152" max="4152" width="11.5703125" style="1" customWidth="1"/>
    <col min="4153" max="4153" width="2.28515625" style="1" customWidth="1"/>
    <col min="4154" max="4154" width="41" style="1" customWidth="1"/>
    <col min="4155" max="4155" width="14.28515625" style="1" customWidth="1"/>
    <col min="4156" max="4157" width="11.5703125" style="1" customWidth="1"/>
    <col min="4158" max="4158" width="21.85546875" style="1" customWidth="1"/>
    <col min="4159" max="4350" width="11.5703125" style="1"/>
    <col min="4351" max="4351" width="21.85546875" style="1" customWidth="1"/>
    <col min="4352" max="4352" width="13.85546875" style="1" customWidth="1"/>
    <col min="4353" max="4353" width="38.7109375" style="1" customWidth="1"/>
    <col min="4354" max="4354" width="3" style="1" bestFit="1" customWidth="1"/>
    <col min="4355" max="4355" width="32.28515625" style="1" customWidth="1"/>
    <col min="4356" max="4356" width="46.28515625" style="1" customWidth="1"/>
    <col min="4357" max="4357" width="19" style="1" customWidth="1"/>
    <col min="4358" max="4358" width="0" style="1" hidden="1" customWidth="1"/>
    <col min="4359" max="4359" width="17.7109375" style="1" customWidth="1"/>
    <col min="4360" max="4360" width="0" style="1" hidden="1" customWidth="1"/>
    <col min="4361" max="4361" width="22.28515625" style="1" customWidth="1"/>
    <col min="4362" max="4362" width="5.28515625" style="1" customWidth="1"/>
    <col min="4363" max="4363" width="36.28515625" style="1" customWidth="1"/>
    <col min="4364" max="4364" width="5.7109375" style="1" customWidth="1"/>
    <col min="4365" max="4365" width="0" style="1" hidden="1" customWidth="1"/>
    <col min="4366" max="4366" width="20.7109375" style="1" customWidth="1"/>
    <col min="4367" max="4367" width="4.85546875" style="1" customWidth="1"/>
    <col min="4368" max="4368" width="0" style="1" hidden="1" customWidth="1"/>
    <col min="4369" max="4369" width="24.7109375" style="1" customWidth="1"/>
    <col min="4370" max="4370" width="12.28515625" style="1" customWidth="1"/>
    <col min="4371" max="4371" width="0" style="1" hidden="1" customWidth="1"/>
    <col min="4372" max="4372" width="3.42578125" style="1" customWidth="1"/>
    <col min="4373" max="4373" width="0" style="1" hidden="1" customWidth="1"/>
    <col min="4374" max="4374" width="17.7109375" style="1" customWidth="1"/>
    <col min="4375" max="4375" width="3.42578125" style="1" customWidth="1"/>
    <col min="4376" max="4376" width="0" style="1" hidden="1" customWidth="1"/>
    <col min="4377" max="4377" width="23.7109375" style="1" customWidth="1"/>
    <col min="4378" max="4378" width="10" style="1" customWidth="1"/>
    <col min="4379" max="4379" width="0" style="1" hidden="1" customWidth="1"/>
    <col min="4380" max="4381" width="14.7109375" style="1" customWidth="1"/>
    <col min="4382" max="4382" width="12.85546875" style="1" customWidth="1"/>
    <col min="4383" max="4383" width="3.28515625" style="1" customWidth="1"/>
    <col min="4384" max="4384" width="30.28515625" style="1" customWidth="1"/>
    <col min="4385" max="4385" width="5" style="1" customWidth="1"/>
    <col min="4386" max="4386" width="0" style="1" hidden="1" customWidth="1"/>
    <col min="4387" max="4387" width="14.28515625" style="1" customWidth="1"/>
    <col min="4388" max="4388" width="5.7109375" style="1" customWidth="1"/>
    <col min="4389" max="4389" width="0" style="1" hidden="1" customWidth="1"/>
    <col min="4390" max="4390" width="17.28515625" style="1" customWidth="1"/>
    <col min="4391" max="4391" width="12.7109375" style="1" customWidth="1"/>
    <col min="4392" max="4392" width="0" style="1" hidden="1" customWidth="1"/>
    <col min="4393" max="4393" width="5.28515625" style="1" customWidth="1"/>
    <col min="4394" max="4394" width="0" style="1" hidden="1" customWidth="1"/>
    <col min="4395" max="4395" width="17" style="1" customWidth="1"/>
    <col min="4396" max="4396" width="6.28515625" style="1" customWidth="1"/>
    <col min="4397" max="4397" width="0" style="1" hidden="1" customWidth="1"/>
    <col min="4398" max="4398" width="14.28515625" style="1" customWidth="1"/>
    <col min="4399" max="4399" width="7.5703125" style="1" customWidth="1"/>
    <col min="4400" max="4400" width="0" style="1" hidden="1" customWidth="1"/>
    <col min="4401" max="4402" width="14.28515625" style="1" customWidth="1"/>
    <col min="4403" max="4403" width="20.85546875" style="1" customWidth="1"/>
    <col min="4404" max="4404" width="14.42578125" style="1" customWidth="1"/>
    <col min="4405" max="4405" width="15" style="1" customWidth="1"/>
    <col min="4406" max="4406" width="2.7109375" style="1" customWidth="1"/>
    <col min="4407" max="4407" width="11.7109375" style="1" customWidth="1"/>
    <col min="4408" max="4408" width="11.5703125" style="1" customWidth="1"/>
    <col min="4409" max="4409" width="2.28515625" style="1" customWidth="1"/>
    <col min="4410" max="4410" width="41" style="1" customWidth="1"/>
    <col min="4411" max="4411" width="14.28515625" style="1" customWidth="1"/>
    <col min="4412" max="4413" width="11.5703125" style="1" customWidth="1"/>
    <col min="4414" max="4414" width="21.85546875" style="1" customWidth="1"/>
    <col min="4415" max="4606" width="11.5703125" style="1"/>
    <col min="4607" max="4607" width="21.85546875" style="1" customWidth="1"/>
    <col min="4608" max="4608" width="13.85546875" style="1" customWidth="1"/>
    <col min="4609" max="4609" width="38.7109375" style="1" customWidth="1"/>
    <col min="4610" max="4610" width="3" style="1" bestFit="1" customWidth="1"/>
    <col min="4611" max="4611" width="32.28515625" style="1" customWidth="1"/>
    <col min="4612" max="4612" width="46.28515625" style="1" customWidth="1"/>
    <col min="4613" max="4613" width="19" style="1" customWidth="1"/>
    <col min="4614" max="4614" width="0" style="1" hidden="1" customWidth="1"/>
    <col min="4615" max="4615" width="17.7109375" style="1" customWidth="1"/>
    <col min="4616" max="4616" width="0" style="1" hidden="1" customWidth="1"/>
    <col min="4617" max="4617" width="22.28515625" style="1" customWidth="1"/>
    <col min="4618" max="4618" width="5.28515625" style="1" customWidth="1"/>
    <col min="4619" max="4619" width="36.28515625" style="1" customWidth="1"/>
    <col min="4620" max="4620" width="5.7109375" style="1" customWidth="1"/>
    <col min="4621" max="4621" width="0" style="1" hidden="1" customWidth="1"/>
    <col min="4622" max="4622" width="20.7109375" style="1" customWidth="1"/>
    <col min="4623" max="4623" width="4.85546875" style="1" customWidth="1"/>
    <col min="4624" max="4624" width="0" style="1" hidden="1" customWidth="1"/>
    <col min="4625" max="4625" width="24.7109375" style="1" customWidth="1"/>
    <col min="4626" max="4626" width="12.28515625" style="1" customWidth="1"/>
    <col min="4627" max="4627" width="0" style="1" hidden="1" customWidth="1"/>
    <col min="4628" max="4628" width="3.42578125" style="1" customWidth="1"/>
    <col min="4629" max="4629" width="0" style="1" hidden="1" customWidth="1"/>
    <col min="4630" max="4630" width="17.7109375" style="1" customWidth="1"/>
    <col min="4631" max="4631" width="3.42578125" style="1" customWidth="1"/>
    <col min="4632" max="4632" width="0" style="1" hidden="1" customWidth="1"/>
    <col min="4633" max="4633" width="23.7109375" style="1" customWidth="1"/>
    <col min="4634" max="4634" width="10" style="1" customWidth="1"/>
    <col min="4635" max="4635" width="0" style="1" hidden="1" customWidth="1"/>
    <col min="4636" max="4637" width="14.7109375" style="1" customWidth="1"/>
    <col min="4638" max="4638" width="12.85546875" style="1" customWidth="1"/>
    <col min="4639" max="4639" width="3.28515625" style="1" customWidth="1"/>
    <col min="4640" max="4640" width="30.28515625" style="1" customWidth="1"/>
    <col min="4641" max="4641" width="5" style="1" customWidth="1"/>
    <col min="4642" max="4642" width="0" style="1" hidden="1" customWidth="1"/>
    <col min="4643" max="4643" width="14.28515625" style="1" customWidth="1"/>
    <col min="4644" max="4644" width="5.7109375" style="1" customWidth="1"/>
    <col min="4645" max="4645" width="0" style="1" hidden="1" customWidth="1"/>
    <col min="4646" max="4646" width="17.28515625" style="1" customWidth="1"/>
    <col min="4647" max="4647" width="12.7109375" style="1" customWidth="1"/>
    <col min="4648" max="4648" width="0" style="1" hidden="1" customWidth="1"/>
    <col min="4649" max="4649" width="5.28515625" style="1" customWidth="1"/>
    <col min="4650" max="4650" width="0" style="1" hidden="1" customWidth="1"/>
    <col min="4651" max="4651" width="17" style="1" customWidth="1"/>
    <col min="4652" max="4652" width="6.28515625" style="1" customWidth="1"/>
    <col min="4653" max="4653" width="0" style="1" hidden="1" customWidth="1"/>
    <col min="4654" max="4654" width="14.28515625" style="1" customWidth="1"/>
    <col min="4655" max="4655" width="7.5703125" style="1" customWidth="1"/>
    <col min="4656" max="4656" width="0" style="1" hidden="1" customWidth="1"/>
    <col min="4657" max="4658" width="14.28515625" style="1" customWidth="1"/>
    <col min="4659" max="4659" width="20.85546875" style="1" customWidth="1"/>
    <col min="4660" max="4660" width="14.42578125" style="1" customWidth="1"/>
    <col min="4661" max="4661" width="15" style="1" customWidth="1"/>
    <col min="4662" max="4662" width="2.7109375" style="1" customWidth="1"/>
    <col min="4663" max="4663" width="11.7109375" style="1" customWidth="1"/>
    <col min="4664" max="4664" width="11.5703125" style="1" customWidth="1"/>
    <col min="4665" max="4665" width="2.28515625" style="1" customWidth="1"/>
    <col min="4666" max="4666" width="41" style="1" customWidth="1"/>
    <col min="4667" max="4667" width="14.28515625" style="1" customWidth="1"/>
    <col min="4668" max="4669" width="11.5703125" style="1" customWidth="1"/>
    <col min="4670" max="4670" width="21.85546875" style="1" customWidth="1"/>
    <col min="4671" max="4862" width="11.5703125" style="1"/>
    <col min="4863" max="4863" width="21.85546875" style="1" customWidth="1"/>
    <col min="4864" max="4864" width="13.85546875" style="1" customWidth="1"/>
    <col min="4865" max="4865" width="38.7109375" style="1" customWidth="1"/>
    <col min="4866" max="4866" width="3" style="1" bestFit="1" customWidth="1"/>
    <col min="4867" max="4867" width="32.28515625" style="1" customWidth="1"/>
    <col min="4868" max="4868" width="46.28515625" style="1" customWidth="1"/>
    <col min="4869" max="4869" width="19" style="1" customWidth="1"/>
    <col min="4870" max="4870" width="0" style="1" hidden="1" customWidth="1"/>
    <col min="4871" max="4871" width="17.7109375" style="1" customWidth="1"/>
    <col min="4872" max="4872" width="0" style="1" hidden="1" customWidth="1"/>
    <col min="4873" max="4873" width="22.28515625" style="1" customWidth="1"/>
    <col min="4874" max="4874" width="5.28515625" style="1" customWidth="1"/>
    <col min="4875" max="4875" width="36.28515625" style="1" customWidth="1"/>
    <col min="4876" max="4876" width="5.7109375" style="1" customWidth="1"/>
    <col min="4877" max="4877" width="0" style="1" hidden="1" customWidth="1"/>
    <col min="4878" max="4878" width="20.7109375" style="1" customWidth="1"/>
    <col min="4879" max="4879" width="4.85546875" style="1" customWidth="1"/>
    <col min="4880" max="4880" width="0" style="1" hidden="1" customWidth="1"/>
    <col min="4881" max="4881" width="24.7109375" style="1" customWidth="1"/>
    <col min="4882" max="4882" width="12.28515625" style="1" customWidth="1"/>
    <col min="4883" max="4883" width="0" style="1" hidden="1" customWidth="1"/>
    <col min="4884" max="4884" width="3.42578125" style="1" customWidth="1"/>
    <col min="4885" max="4885" width="0" style="1" hidden="1" customWidth="1"/>
    <col min="4886" max="4886" width="17.7109375" style="1" customWidth="1"/>
    <col min="4887" max="4887" width="3.42578125" style="1" customWidth="1"/>
    <col min="4888" max="4888" width="0" style="1" hidden="1" customWidth="1"/>
    <col min="4889" max="4889" width="23.7109375" style="1" customWidth="1"/>
    <col min="4890" max="4890" width="10" style="1" customWidth="1"/>
    <col min="4891" max="4891" width="0" style="1" hidden="1" customWidth="1"/>
    <col min="4892" max="4893" width="14.7109375" style="1" customWidth="1"/>
    <col min="4894" max="4894" width="12.85546875" style="1" customWidth="1"/>
    <col min="4895" max="4895" width="3.28515625" style="1" customWidth="1"/>
    <col min="4896" max="4896" width="30.28515625" style="1" customWidth="1"/>
    <col min="4897" max="4897" width="5" style="1" customWidth="1"/>
    <col min="4898" max="4898" width="0" style="1" hidden="1" customWidth="1"/>
    <col min="4899" max="4899" width="14.28515625" style="1" customWidth="1"/>
    <col min="4900" max="4900" width="5.7109375" style="1" customWidth="1"/>
    <col min="4901" max="4901" width="0" style="1" hidden="1" customWidth="1"/>
    <col min="4902" max="4902" width="17.28515625" style="1" customWidth="1"/>
    <col min="4903" max="4903" width="12.7109375" style="1" customWidth="1"/>
    <col min="4904" max="4904" width="0" style="1" hidden="1" customWidth="1"/>
    <col min="4905" max="4905" width="5.28515625" style="1" customWidth="1"/>
    <col min="4906" max="4906" width="0" style="1" hidden="1" customWidth="1"/>
    <col min="4907" max="4907" width="17" style="1" customWidth="1"/>
    <col min="4908" max="4908" width="6.28515625" style="1" customWidth="1"/>
    <col min="4909" max="4909" width="0" style="1" hidden="1" customWidth="1"/>
    <col min="4910" max="4910" width="14.28515625" style="1" customWidth="1"/>
    <col min="4911" max="4911" width="7.5703125" style="1" customWidth="1"/>
    <col min="4912" max="4912" width="0" style="1" hidden="1" customWidth="1"/>
    <col min="4913" max="4914" width="14.28515625" style="1" customWidth="1"/>
    <col min="4915" max="4915" width="20.85546875" style="1" customWidth="1"/>
    <col min="4916" max="4916" width="14.42578125" style="1" customWidth="1"/>
    <col min="4917" max="4917" width="15" style="1" customWidth="1"/>
    <col min="4918" max="4918" width="2.7109375" style="1" customWidth="1"/>
    <col min="4919" max="4919" width="11.7109375" style="1" customWidth="1"/>
    <col min="4920" max="4920" width="11.5703125" style="1" customWidth="1"/>
    <col min="4921" max="4921" width="2.28515625" style="1" customWidth="1"/>
    <col min="4922" max="4922" width="41" style="1" customWidth="1"/>
    <col min="4923" max="4923" width="14.28515625" style="1" customWidth="1"/>
    <col min="4924" max="4925" width="11.5703125" style="1" customWidth="1"/>
    <col min="4926" max="4926" width="21.85546875" style="1" customWidth="1"/>
    <col min="4927" max="5118" width="11.5703125" style="1"/>
    <col min="5119" max="5119" width="21.85546875" style="1" customWidth="1"/>
    <col min="5120" max="5120" width="13.85546875" style="1" customWidth="1"/>
    <col min="5121" max="5121" width="38.7109375" style="1" customWidth="1"/>
    <col min="5122" max="5122" width="3" style="1" bestFit="1" customWidth="1"/>
    <col min="5123" max="5123" width="32.28515625" style="1" customWidth="1"/>
    <col min="5124" max="5124" width="46.28515625" style="1" customWidth="1"/>
    <col min="5125" max="5125" width="19" style="1" customWidth="1"/>
    <col min="5126" max="5126" width="0" style="1" hidden="1" customWidth="1"/>
    <col min="5127" max="5127" width="17.7109375" style="1" customWidth="1"/>
    <col min="5128" max="5128" width="0" style="1" hidden="1" customWidth="1"/>
    <col min="5129" max="5129" width="22.28515625" style="1" customWidth="1"/>
    <col min="5130" max="5130" width="5.28515625" style="1" customWidth="1"/>
    <col min="5131" max="5131" width="36.28515625" style="1" customWidth="1"/>
    <col min="5132" max="5132" width="5.7109375" style="1" customWidth="1"/>
    <col min="5133" max="5133" width="0" style="1" hidden="1" customWidth="1"/>
    <col min="5134" max="5134" width="20.7109375" style="1" customWidth="1"/>
    <col min="5135" max="5135" width="4.85546875" style="1" customWidth="1"/>
    <col min="5136" max="5136" width="0" style="1" hidden="1" customWidth="1"/>
    <col min="5137" max="5137" width="24.7109375" style="1" customWidth="1"/>
    <col min="5138" max="5138" width="12.28515625" style="1" customWidth="1"/>
    <col min="5139" max="5139" width="0" style="1" hidden="1" customWidth="1"/>
    <col min="5140" max="5140" width="3.42578125" style="1" customWidth="1"/>
    <col min="5141" max="5141" width="0" style="1" hidden="1" customWidth="1"/>
    <col min="5142" max="5142" width="17.7109375" style="1" customWidth="1"/>
    <col min="5143" max="5143" width="3.42578125" style="1" customWidth="1"/>
    <col min="5144" max="5144" width="0" style="1" hidden="1" customWidth="1"/>
    <col min="5145" max="5145" width="23.7109375" style="1" customWidth="1"/>
    <col min="5146" max="5146" width="10" style="1" customWidth="1"/>
    <col min="5147" max="5147" width="0" style="1" hidden="1" customWidth="1"/>
    <col min="5148" max="5149" width="14.7109375" style="1" customWidth="1"/>
    <col min="5150" max="5150" width="12.85546875" style="1" customWidth="1"/>
    <col min="5151" max="5151" width="3.28515625" style="1" customWidth="1"/>
    <col min="5152" max="5152" width="30.28515625" style="1" customWidth="1"/>
    <col min="5153" max="5153" width="5" style="1" customWidth="1"/>
    <col min="5154" max="5154" width="0" style="1" hidden="1" customWidth="1"/>
    <col min="5155" max="5155" width="14.28515625" style="1" customWidth="1"/>
    <col min="5156" max="5156" width="5.7109375" style="1" customWidth="1"/>
    <col min="5157" max="5157" width="0" style="1" hidden="1" customWidth="1"/>
    <col min="5158" max="5158" width="17.28515625" style="1" customWidth="1"/>
    <col min="5159" max="5159" width="12.7109375" style="1" customWidth="1"/>
    <col min="5160" max="5160" width="0" style="1" hidden="1" customWidth="1"/>
    <col min="5161" max="5161" width="5.28515625" style="1" customWidth="1"/>
    <col min="5162" max="5162" width="0" style="1" hidden="1" customWidth="1"/>
    <col min="5163" max="5163" width="17" style="1" customWidth="1"/>
    <col min="5164" max="5164" width="6.28515625" style="1" customWidth="1"/>
    <col min="5165" max="5165" width="0" style="1" hidden="1" customWidth="1"/>
    <col min="5166" max="5166" width="14.28515625" style="1" customWidth="1"/>
    <col min="5167" max="5167" width="7.5703125" style="1" customWidth="1"/>
    <col min="5168" max="5168" width="0" style="1" hidden="1" customWidth="1"/>
    <col min="5169" max="5170" width="14.28515625" style="1" customWidth="1"/>
    <col min="5171" max="5171" width="20.85546875" style="1" customWidth="1"/>
    <col min="5172" max="5172" width="14.42578125" style="1" customWidth="1"/>
    <col min="5173" max="5173" width="15" style="1" customWidth="1"/>
    <col min="5174" max="5174" width="2.7109375" style="1" customWidth="1"/>
    <col min="5175" max="5175" width="11.7109375" style="1" customWidth="1"/>
    <col min="5176" max="5176" width="11.5703125" style="1" customWidth="1"/>
    <col min="5177" max="5177" width="2.28515625" style="1" customWidth="1"/>
    <col min="5178" max="5178" width="41" style="1" customWidth="1"/>
    <col min="5179" max="5179" width="14.28515625" style="1" customWidth="1"/>
    <col min="5180" max="5181" width="11.5703125" style="1" customWidth="1"/>
    <col min="5182" max="5182" width="21.85546875" style="1" customWidth="1"/>
    <col min="5183" max="5374" width="11.5703125" style="1"/>
    <col min="5375" max="5375" width="21.85546875" style="1" customWidth="1"/>
    <col min="5376" max="5376" width="13.85546875" style="1" customWidth="1"/>
    <col min="5377" max="5377" width="38.7109375" style="1" customWidth="1"/>
    <col min="5378" max="5378" width="3" style="1" bestFit="1" customWidth="1"/>
    <col min="5379" max="5379" width="32.28515625" style="1" customWidth="1"/>
    <col min="5380" max="5380" width="46.28515625" style="1" customWidth="1"/>
    <col min="5381" max="5381" width="19" style="1" customWidth="1"/>
    <col min="5382" max="5382" width="0" style="1" hidden="1" customWidth="1"/>
    <col min="5383" max="5383" width="17.7109375" style="1" customWidth="1"/>
    <col min="5384" max="5384" width="0" style="1" hidden="1" customWidth="1"/>
    <col min="5385" max="5385" width="22.28515625" style="1" customWidth="1"/>
    <col min="5386" max="5386" width="5.28515625" style="1" customWidth="1"/>
    <col min="5387" max="5387" width="36.28515625" style="1" customWidth="1"/>
    <col min="5388" max="5388" width="5.7109375" style="1" customWidth="1"/>
    <col min="5389" max="5389" width="0" style="1" hidden="1" customWidth="1"/>
    <col min="5390" max="5390" width="20.7109375" style="1" customWidth="1"/>
    <col min="5391" max="5391" width="4.85546875" style="1" customWidth="1"/>
    <col min="5392" max="5392" width="0" style="1" hidden="1" customWidth="1"/>
    <col min="5393" max="5393" width="24.7109375" style="1" customWidth="1"/>
    <col min="5394" max="5394" width="12.28515625" style="1" customWidth="1"/>
    <col min="5395" max="5395" width="0" style="1" hidden="1" customWidth="1"/>
    <col min="5396" max="5396" width="3.42578125" style="1" customWidth="1"/>
    <col min="5397" max="5397" width="0" style="1" hidden="1" customWidth="1"/>
    <col min="5398" max="5398" width="17.7109375" style="1" customWidth="1"/>
    <col min="5399" max="5399" width="3.42578125" style="1" customWidth="1"/>
    <col min="5400" max="5400" width="0" style="1" hidden="1" customWidth="1"/>
    <col min="5401" max="5401" width="23.7109375" style="1" customWidth="1"/>
    <col min="5402" max="5402" width="10" style="1" customWidth="1"/>
    <col min="5403" max="5403" width="0" style="1" hidden="1" customWidth="1"/>
    <col min="5404" max="5405" width="14.7109375" style="1" customWidth="1"/>
    <col min="5406" max="5406" width="12.85546875" style="1" customWidth="1"/>
    <col min="5407" max="5407" width="3.28515625" style="1" customWidth="1"/>
    <col min="5408" max="5408" width="30.28515625" style="1" customWidth="1"/>
    <col min="5409" max="5409" width="5" style="1" customWidth="1"/>
    <col min="5410" max="5410" width="0" style="1" hidden="1" customWidth="1"/>
    <col min="5411" max="5411" width="14.28515625" style="1" customWidth="1"/>
    <col min="5412" max="5412" width="5.7109375" style="1" customWidth="1"/>
    <col min="5413" max="5413" width="0" style="1" hidden="1" customWidth="1"/>
    <col min="5414" max="5414" width="17.28515625" style="1" customWidth="1"/>
    <col min="5415" max="5415" width="12.7109375" style="1" customWidth="1"/>
    <col min="5416" max="5416" width="0" style="1" hidden="1" customWidth="1"/>
    <col min="5417" max="5417" width="5.28515625" style="1" customWidth="1"/>
    <col min="5418" max="5418" width="0" style="1" hidden="1" customWidth="1"/>
    <col min="5419" max="5419" width="17" style="1" customWidth="1"/>
    <col min="5420" max="5420" width="6.28515625" style="1" customWidth="1"/>
    <col min="5421" max="5421" width="0" style="1" hidden="1" customWidth="1"/>
    <col min="5422" max="5422" width="14.28515625" style="1" customWidth="1"/>
    <col min="5423" max="5423" width="7.5703125" style="1" customWidth="1"/>
    <col min="5424" max="5424" width="0" style="1" hidden="1" customWidth="1"/>
    <col min="5425" max="5426" width="14.28515625" style="1" customWidth="1"/>
    <col min="5427" max="5427" width="20.85546875" style="1" customWidth="1"/>
    <col min="5428" max="5428" width="14.42578125" style="1" customWidth="1"/>
    <col min="5429" max="5429" width="15" style="1" customWidth="1"/>
    <col min="5430" max="5430" width="2.7109375" style="1" customWidth="1"/>
    <col min="5431" max="5431" width="11.7109375" style="1" customWidth="1"/>
    <col min="5432" max="5432" width="11.5703125" style="1" customWidth="1"/>
    <col min="5433" max="5433" width="2.28515625" style="1" customWidth="1"/>
    <col min="5434" max="5434" width="41" style="1" customWidth="1"/>
    <col min="5435" max="5435" width="14.28515625" style="1" customWidth="1"/>
    <col min="5436" max="5437" width="11.5703125" style="1" customWidth="1"/>
    <col min="5438" max="5438" width="21.85546875" style="1" customWidth="1"/>
    <col min="5439" max="5630" width="11.5703125" style="1"/>
    <col min="5631" max="5631" width="21.85546875" style="1" customWidth="1"/>
    <col min="5632" max="5632" width="13.85546875" style="1" customWidth="1"/>
    <col min="5633" max="5633" width="38.7109375" style="1" customWidth="1"/>
    <col min="5634" max="5634" width="3" style="1" bestFit="1" customWidth="1"/>
    <col min="5635" max="5635" width="32.28515625" style="1" customWidth="1"/>
    <col min="5636" max="5636" width="46.28515625" style="1" customWidth="1"/>
    <col min="5637" max="5637" width="19" style="1" customWidth="1"/>
    <col min="5638" max="5638" width="0" style="1" hidden="1" customWidth="1"/>
    <col min="5639" max="5639" width="17.7109375" style="1" customWidth="1"/>
    <col min="5640" max="5640" width="0" style="1" hidden="1" customWidth="1"/>
    <col min="5641" max="5641" width="22.28515625" style="1" customWidth="1"/>
    <col min="5642" max="5642" width="5.28515625" style="1" customWidth="1"/>
    <col min="5643" max="5643" width="36.28515625" style="1" customWidth="1"/>
    <col min="5644" max="5644" width="5.7109375" style="1" customWidth="1"/>
    <col min="5645" max="5645" width="0" style="1" hidden="1" customWidth="1"/>
    <col min="5646" max="5646" width="20.7109375" style="1" customWidth="1"/>
    <col min="5647" max="5647" width="4.85546875" style="1" customWidth="1"/>
    <col min="5648" max="5648" width="0" style="1" hidden="1" customWidth="1"/>
    <col min="5649" max="5649" width="24.7109375" style="1" customWidth="1"/>
    <col min="5650" max="5650" width="12.28515625" style="1" customWidth="1"/>
    <col min="5651" max="5651" width="0" style="1" hidden="1" customWidth="1"/>
    <col min="5652" max="5652" width="3.42578125" style="1" customWidth="1"/>
    <col min="5653" max="5653" width="0" style="1" hidden="1" customWidth="1"/>
    <col min="5654" max="5654" width="17.7109375" style="1" customWidth="1"/>
    <col min="5655" max="5655" width="3.42578125" style="1" customWidth="1"/>
    <col min="5656" max="5656" width="0" style="1" hidden="1" customWidth="1"/>
    <col min="5657" max="5657" width="23.7109375" style="1" customWidth="1"/>
    <col min="5658" max="5658" width="10" style="1" customWidth="1"/>
    <col min="5659" max="5659" width="0" style="1" hidden="1" customWidth="1"/>
    <col min="5660" max="5661" width="14.7109375" style="1" customWidth="1"/>
    <col min="5662" max="5662" width="12.85546875" style="1" customWidth="1"/>
    <col min="5663" max="5663" width="3.28515625" style="1" customWidth="1"/>
    <col min="5664" max="5664" width="30.28515625" style="1" customWidth="1"/>
    <col min="5665" max="5665" width="5" style="1" customWidth="1"/>
    <col min="5666" max="5666" width="0" style="1" hidden="1" customWidth="1"/>
    <col min="5667" max="5667" width="14.28515625" style="1" customWidth="1"/>
    <col min="5668" max="5668" width="5.7109375" style="1" customWidth="1"/>
    <col min="5669" max="5669" width="0" style="1" hidden="1" customWidth="1"/>
    <col min="5670" max="5670" width="17.28515625" style="1" customWidth="1"/>
    <col min="5671" max="5671" width="12.7109375" style="1" customWidth="1"/>
    <col min="5672" max="5672" width="0" style="1" hidden="1" customWidth="1"/>
    <col min="5673" max="5673" width="5.28515625" style="1" customWidth="1"/>
    <col min="5674" max="5674" width="0" style="1" hidden="1" customWidth="1"/>
    <col min="5675" max="5675" width="17" style="1" customWidth="1"/>
    <col min="5676" max="5676" width="6.28515625" style="1" customWidth="1"/>
    <col min="5677" max="5677" width="0" style="1" hidden="1" customWidth="1"/>
    <col min="5678" max="5678" width="14.28515625" style="1" customWidth="1"/>
    <col min="5679" max="5679" width="7.5703125" style="1" customWidth="1"/>
    <col min="5680" max="5680" width="0" style="1" hidden="1" customWidth="1"/>
    <col min="5681" max="5682" width="14.28515625" style="1" customWidth="1"/>
    <col min="5683" max="5683" width="20.85546875" style="1" customWidth="1"/>
    <col min="5684" max="5684" width="14.42578125" style="1" customWidth="1"/>
    <col min="5685" max="5685" width="15" style="1" customWidth="1"/>
    <col min="5686" max="5686" width="2.7109375" style="1" customWidth="1"/>
    <col min="5687" max="5687" width="11.7109375" style="1" customWidth="1"/>
    <col min="5688" max="5688" width="11.5703125" style="1" customWidth="1"/>
    <col min="5689" max="5689" width="2.28515625" style="1" customWidth="1"/>
    <col min="5690" max="5690" width="41" style="1" customWidth="1"/>
    <col min="5691" max="5691" width="14.28515625" style="1" customWidth="1"/>
    <col min="5692" max="5693" width="11.5703125" style="1" customWidth="1"/>
    <col min="5694" max="5694" width="21.85546875" style="1" customWidth="1"/>
    <col min="5695" max="5886" width="11.5703125" style="1"/>
    <col min="5887" max="5887" width="21.85546875" style="1" customWidth="1"/>
    <col min="5888" max="5888" width="13.85546875" style="1" customWidth="1"/>
    <col min="5889" max="5889" width="38.7109375" style="1" customWidth="1"/>
    <col min="5890" max="5890" width="3" style="1" bestFit="1" customWidth="1"/>
    <col min="5891" max="5891" width="32.28515625" style="1" customWidth="1"/>
    <col min="5892" max="5892" width="46.28515625" style="1" customWidth="1"/>
    <col min="5893" max="5893" width="19" style="1" customWidth="1"/>
    <col min="5894" max="5894" width="0" style="1" hidden="1" customWidth="1"/>
    <col min="5895" max="5895" width="17.7109375" style="1" customWidth="1"/>
    <col min="5896" max="5896" width="0" style="1" hidden="1" customWidth="1"/>
    <col min="5897" max="5897" width="22.28515625" style="1" customWidth="1"/>
    <col min="5898" max="5898" width="5.28515625" style="1" customWidth="1"/>
    <col min="5899" max="5899" width="36.28515625" style="1" customWidth="1"/>
    <col min="5900" max="5900" width="5.7109375" style="1" customWidth="1"/>
    <col min="5901" max="5901" width="0" style="1" hidden="1" customWidth="1"/>
    <col min="5902" max="5902" width="20.7109375" style="1" customWidth="1"/>
    <col min="5903" max="5903" width="4.85546875" style="1" customWidth="1"/>
    <col min="5904" max="5904" width="0" style="1" hidden="1" customWidth="1"/>
    <col min="5905" max="5905" width="24.7109375" style="1" customWidth="1"/>
    <col min="5906" max="5906" width="12.28515625" style="1" customWidth="1"/>
    <col min="5907" max="5907" width="0" style="1" hidden="1" customWidth="1"/>
    <col min="5908" max="5908" width="3.42578125" style="1" customWidth="1"/>
    <col min="5909" max="5909" width="0" style="1" hidden="1" customWidth="1"/>
    <col min="5910" max="5910" width="17.7109375" style="1" customWidth="1"/>
    <col min="5911" max="5911" width="3.42578125" style="1" customWidth="1"/>
    <col min="5912" max="5912" width="0" style="1" hidden="1" customWidth="1"/>
    <col min="5913" max="5913" width="23.7109375" style="1" customWidth="1"/>
    <col min="5914" max="5914" width="10" style="1" customWidth="1"/>
    <col min="5915" max="5915" width="0" style="1" hidden="1" customWidth="1"/>
    <col min="5916" max="5917" width="14.7109375" style="1" customWidth="1"/>
    <col min="5918" max="5918" width="12.85546875" style="1" customWidth="1"/>
    <col min="5919" max="5919" width="3.28515625" style="1" customWidth="1"/>
    <col min="5920" max="5920" width="30.28515625" style="1" customWidth="1"/>
    <col min="5921" max="5921" width="5" style="1" customWidth="1"/>
    <col min="5922" max="5922" width="0" style="1" hidden="1" customWidth="1"/>
    <col min="5923" max="5923" width="14.28515625" style="1" customWidth="1"/>
    <col min="5924" max="5924" width="5.7109375" style="1" customWidth="1"/>
    <col min="5925" max="5925" width="0" style="1" hidden="1" customWidth="1"/>
    <col min="5926" max="5926" width="17.28515625" style="1" customWidth="1"/>
    <col min="5927" max="5927" width="12.7109375" style="1" customWidth="1"/>
    <col min="5928" max="5928" width="0" style="1" hidden="1" customWidth="1"/>
    <col min="5929" max="5929" width="5.28515625" style="1" customWidth="1"/>
    <col min="5930" max="5930" width="0" style="1" hidden="1" customWidth="1"/>
    <col min="5931" max="5931" width="17" style="1" customWidth="1"/>
    <col min="5932" max="5932" width="6.28515625" style="1" customWidth="1"/>
    <col min="5933" max="5933" width="0" style="1" hidden="1" customWidth="1"/>
    <col min="5934" max="5934" width="14.28515625" style="1" customWidth="1"/>
    <col min="5935" max="5935" width="7.5703125" style="1" customWidth="1"/>
    <col min="5936" max="5936" width="0" style="1" hidden="1" customWidth="1"/>
    <col min="5937" max="5938" width="14.28515625" style="1" customWidth="1"/>
    <col min="5939" max="5939" width="20.85546875" style="1" customWidth="1"/>
    <col min="5940" max="5940" width="14.42578125" style="1" customWidth="1"/>
    <col min="5941" max="5941" width="15" style="1" customWidth="1"/>
    <col min="5942" max="5942" width="2.7109375" style="1" customWidth="1"/>
    <col min="5943" max="5943" width="11.7109375" style="1" customWidth="1"/>
    <col min="5944" max="5944" width="11.5703125" style="1" customWidth="1"/>
    <col min="5945" max="5945" width="2.28515625" style="1" customWidth="1"/>
    <col min="5946" max="5946" width="41" style="1" customWidth="1"/>
    <col min="5947" max="5947" width="14.28515625" style="1" customWidth="1"/>
    <col min="5948" max="5949" width="11.5703125" style="1" customWidth="1"/>
    <col min="5950" max="5950" width="21.85546875" style="1" customWidth="1"/>
    <col min="5951" max="6142" width="11.5703125" style="1"/>
    <col min="6143" max="6143" width="21.85546875" style="1" customWidth="1"/>
    <col min="6144" max="6144" width="13.85546875" style="1" customWidth="1"/>
    <col min="6145" max="6145" width="38.7109375" style="1" customWidth="1"/>
    <col min="6146" max="6146" width="3" style="1" bestFit="1" customWidth="1"/>
    <col min="6147" max="6147" width="32.28515625" style="1" customWidth="1"/>
    <col min="6148" max="6148" width="46.28515625" style="1" customWidth="1"/>
    <col min="6149" max="6149" width="19" style="1" customWidth="1"/>
    <col min="6150" max="6150" width="0" style="1" hidden="1" customWidth="1"/>
    <col min="6151" max="6151" width="17.7109375" style="1" customWidth="1"/>
    <col min="6152" max="6152" width="0" style="1" hidden="1" customWidth="1"/>
    <col min="6153" max="6153" width="22.28515625" style="1" customWidth="1"/>
    <col min="6154" max="6154" width="5.28515625" style="1" customWidth="1"/>
    <col min="6155" max="6155" width="36.28515625" style="1" customWidth="1"/>
    <col min="6156" max="6156" width="5.7109375" style="1" customWidth="1"/>
    <col min="6157" max="6157" width="0" style="1" hidden="1" customWidth="1"/>
    <col min="6158" max="6158" width="20.7109375" style="1" customWidth="1"/>
    <col min="6159" max="6159" width="4.85546875" style="1" customWidth="1"/>
    <col min="6160" max="6160" width="0" style="1" hidden="1" customWidth="1"/>
    <col min="6161" max="6161" width="24.7109375" style="1" customWidth="1"/>
    <col min="6162" max="6162" width="12.28515625" style="1" customWidth="1"/>
    <col min="6163" max="6163" width="0" style="1" hidden="1" customWidth="1"/>
    <col min="6164" max="6164" width="3.42578125" style="1" customWidth="1"/>
    <col min="6165" max="6165" width="0" style="1" hidden="1" customWidth="1"/>
    <col min="6166" max="6166" width="17.7109375" style="1" customWidth="1"/>
    <col min="6167" max="6167" width="3.42578125" style="1" customWidth="1"/>
    <col min="6168" max="6168" width="0" style="1" hidden="1" customWidth="1"/>
    <col min="6169" max="6169" width="23.7109375" style="1" customWidth="1"/>
    <col min="6170" max="6170" width="10" style="1" customWidth="1"/>
    <col min="6171" max="6171" width="0" style="1" hidden="1" customWidth="1"/>
    <col min="6172" max="6173" width="14.7109375" style="1" customWidth="1"/>
    <col min="6174" max="6174" width="12.85546875" style="1" customWidth="1"/>
    <col min="6175" max="6175" width="3.28515625" style="1" customWidth="1"/>
    <col min="6176" max="6176" width="30.28515625" style="1" customWidth="1"/>
    <col min="6177" max="6177" width="5" style="1" customWidth="1"/>
    <col min="6178" max="6178" width="0" style="1" hidden="1" customWidth="1"/>
    <col min="6179" max="6179" width="14.28515625" style="1" customWidth="1"/>
    <col min="6180" max="6180" width="5.7109375" style="1" customWidth="1"/>
    <col min="6181" max="6181" width="0" style="1" hidden="1" customWidth="1"/>
    <col min="6182" max="6182" width="17.28515625" style="1" customWidth="1"/>
    <col min="6183" max="6183" width="12.7109375" style="1" customWidth="1"/>
    <col min="6184" max="6184" width="0" style="1" hidden="1" customWidth="1"/>
    <col min="6185" max="6185" width="5.28515625" style="1" customWidth="1"/>
    <col min="6186" max="6186" width="0" style="1" hidden="1" customWidth="1"/>
    <col min="6187" max="6187" width="17" style="1" customWidth="1"/>
    <col min="6188" max="6188" width="6.28515625" style="1" customWidth="1"/>
    <col min="6189" max="6189" width="0" style="1" hidden="1" customWidth="1"/>
    <col min="6190" max="6190" width="14.28515625" style="1" customWidth="1"/>
    <col min="6191" max="6191" width="7.5703125" style="1" customWidth="1"/>
    <col min="6192" max="6192" width="0" style="1" hidden="1" customWidth="1"/>
    <col min="6193" max="6194" width="14.28515625" style="1" customWidth="1"/>
    <col min="6195" max="6195" width="20.85546875" style="1" customWidth="1"/>
    <col min="6196" max="6196" width="14.42578125" style="1" customWidth="1"/>
    <col min="6197" max="6197" width="15" style="1" customWidth="1"/>
    <col min="6198" max="6198" width="2.7109375" style="1" customWidth="1"/>
    <col min="6199" max="6199" width="11.7109375" style="1" customWidth="1"/>
    <col min="6200" max="6200" width="11.5703125" style="1" customWidth="1"/>
    <col min="6201" max="6201" width="2.28515625" style="1" customWidth="1"/>
    <col min="6202" max="6202" width="41" style="1" customWidth="1"/>
    <col min="6203" max="6203" width="14.28515625" style="1" customWidth="1"/>
    <col min="6204" max="6205" width="11.5703125" style="1" customWidth="1"/>
    <col min="6206" max="6206" width="21.85546875" style="1" customWidth="1"/>
    <col min="6207" max="6398" width="11.5703125" style="1"/>
    <col min="6399" max="6399" width="21.85546875" style="1" customWidth="1"/>
    <col min="6400" max="6400" width="13.85546875" style="1" customWidth="1"/>
    <col min="6401" max="6401" width="38.7109375" style="1" customWidth="1"/>
    <col min="6402" max="6402" width="3" style="1" bestFit="1" customWidth="1"/>
    <col min="6403" max="6403" width="32.28515625" style="1" customWidth="1"/>
    <col min="6404" max="6404" width="46.28515625" style="1" customWidth="1"/>
    <col min="6405" max="6405" width="19" style="1" customWidth="1"/>
    <col min="6406" max="6406" width="0" style="1" hidden="1" customWidth="1"/>
    <col min="6407" max="6407" width="17.7109375" style="1" customWidth="1"/>
    <col min="6408" max="6408" width="0" style="1" hidden="1" customWidth="1"/>
    <col min="6409" max="6409" width="22.28515625" style="1" customWidth="1"/>
    <col min="6410" max="6410" width="5.28515625" style="1" customWidth="1"/>
    <col min="6411" max="6411" width="36.28515625" style="1" customWidth="1"/>
    <col min="6412" max="6412" width="5.7109375" style="1" customWidth="1"/>
    <col min="6413" max="6413" width="0" style="1" hidden="1" customWidth="1"/>
    <col min="6414" max="6414" width="20.7109375" style="1" customWidth="1"/>
    <col min="6415" max="6415" width="4.85546875" style="1" customWidth="1"/>
    <col min="6416" max="6416" width="0" style="1" hidden="1" customWidth="1"/>
    <col min="6417" max="6417" width="24.7109375" style="1" customWidth="1"/>
    <col min="6418" max="6418" width="12.28515625" style="1" customWidth="1"/>
    <col min="6419" max="6419" width="0" style="1" hidden="1" customWidth="1"/>
    <col min="6420" max="6420" width="3.42578125" style="1" customWidth="1"/>
    <col min="6421" max="6421" width="0" style="1" hidden="1" customWidth="1"/>
    <col min="6422" max="6422" width="17.7109375" style="1" customWidth="1"/>
    <col min="6423" max="6423" width="3.42578125" style="1" customWidth="1"/>
    <col min="6424" max="6424" width="0" style="1" hidden="1" customWidth="1"/>
    <col min="6425" max="6425" width="23.7109375" style="1" customWidth="1"/>
    <col min="6426" max="6426" width="10" style="1" customWidth="1"/>
    <col min="6427" max="6427" width="0" style="1" hidden="1" customWidth="1"/>
    <col min="6428" max="6429" width="14.7109375" style="1" customWidth="1"/>
    <col min="6430" max="6430" width="12.85546875" style="1" customWidth="1"/>
    <col min="6431" max="6431" width="3.28515625" style="1" customWidth="1"/>
    <col min="6432" max="6432" width="30.28515625" style="1" customWidth="1"/>
    <col min="6433" max="6433" width="5" style="1" customWidth="1"/>
    <col min="6434" max="6434" width="0" style="1" hidden="1" customWidth="1"/>
    <col min="6435" max="6435" width="14.28515625" style="1" customWidth="1"/>
    <col min="6436" max="6436" width="5.7109375" style="1" customWidth="1"/>
    <col min="6437" max="6437" width="0" style="1" hidden="1" customWidth="1"/>
    <col min="6438" max="6438" width="17.28515625" style="1" customWidth="1"/>
    <col min="6439" max="6439" width="12.7109375" style="1" customWidth="1"/>
    <col min="6440" max="6440" width="0" style="1" hidden="1" customWidth="1"/>
    <col min="6441" max="6441" width="5.28515625" style="1" customWidth="1"/>
    <col min="6442" max="6442" width="0" style="1" hidden="1" customWidth="1"/>
    <col min="6443" max="6443" width="17" style="1" customWidth="1"/>
    <col min="6444" max="6444" width="6.28515625" style="1" customWidth="1"/>
    <col min="6445" max="6445" width="0" style="1" hidden="1" customWidth="1"/>
    <col min="6446" max="6446" width="14.28515625" style="1" customWidth="1"/>
    <col min="6447" max="6447" width="7.5703125" style="1" customWidth="1"/>
    <col min="6448" max="6448" width="0" style="1" hidden="1" customWidth="1"/>
    <col min="6449" max="6450" width="14.28515625" style="1" customWidth="1"/>
    <col min="6451" max="6451" width="20.85546875" style="1" customWidth="1"/>
    <col min="6452" max="6452" width="14.42578125" style="1" customWidth="1"/>
    <col min="6453" max="6453" width="15" style="1" customWidth="1"/>
    <col min="6454" max="6454" width="2.7109375" style="1" customWidth="1"/>
    <col min="6455" max="6455" width="11.7109375" style="1" customWidth="1"/>
    <col min="6456" max="6456" width="11.5703125" style="1" customWidth="1"/>
    <col min="6457" max="6457" width="2.28515625" style="1" customWidth="1"/>
    <col min="6458" max="6458" width="41" style="1" customWidth="1"/>
    <col min="6459" max="6459" width="14.28515625" style="1" customWidth="1"/>
    <col min="6460" max="6461" width="11.5703125" style="1" customWidth="1"/>
    <col min="6462" max="6462" width="21.85546875" style="1" customWidth="1"/>
    <col min="6463" max="6654" width="11.5703125" style="1"/>
    <col min="6655" max="6655" width="21.85546875" style="1" customWidth="1"/>
    <col min="6656" max="6656" width="13.85546875" style="1" customWidth="1"/>
    <col min="6657" max="6657" width="38.7109375" style="1" customWidth="1"/>
    <col min="6658" max="6658" width="3" style="1" bestFit="1" customWidth="1"/>
    <col min="6659" max="6659" width="32.28515625" style="1" customWidth="1"/>
    <col min="6660" max="6660" width="46.28515625" style="1" customWidth="1"/>
    <col min="6661" max="6661" width="19" style="1" customWidth="1"/>
    <col min="6662" max="6662" width="0" style="1" hidden="1" customWidth="1"/>
    <col min="6663" max="6663" width="17.7109375" style="1" customWidth="1"/>
    <col min="6664" max="6664" width="0" style="1" hidden="1" customWidth="1"/>
    <col min="6665" max="6665" width="22.28515625" style="1" customWidth="1"/>
    <col min="6666" max="6666" width="5.28515625" style="1" customWidth="1"/>
    <col min="6667" max="6667" width="36.28515625" style="1" customWidth="1"/>
    <col min="6668" max="6668" width="5.7109375" style="1" customWidth="1"/>
    <col min="6669" max="6669" width="0" style="1" hidden="1" customWidth="1"/>
    <col min="6670" max="6670" width="20.7109375" style="1" customWidth="1"/>
    <col min="6671" max="6671" width="4.85546875" style="1" customWidth="1"/>
    <col min="6672" max="6672" width="0" style="1" hidden="1" customWidth="1"/>
    <col min="6673" max="6673" width="24.7109375" style="1" customWidth="1"/>
    <col min="6674" max="6674" width="12.28515625" style="1" customWidth="1"/>
    <col min="6675" max="6675" width="0" style="1" hidden="1" customWidth="1"/>
    <col min="6676" max="6676" width="3.42578125" style="1" customWidth="1"/>
    <col min="6677" max="6677" width="0" style="1" hidden="1" customWidth="1"/>
    <col min="6678" max="6678" width="17.7109375" style="1" customWidth="1"/>
    <col min="6679" max="6679" width="3.42578125" style="1" customWidth="1"/>
    <col min="6680" max="6680" width="0" style="1" hidden="1" customWidth="1"/>
    <col min="6681" max="6681" width="23.7109375" style="1" customWidth="1"/>
    <col min="6682" max="6682" width="10" style="1" customWidth="1"/>
    <col min="6683" max="6683" width="0" style="1" hidden="1" customWidth="1"/>
    <col min="6684" max="6685" width="14.7109375" style="1" customWidth="1"/>
    <col min="6686" max="6686" width="12.85546875" style="1" customWidth="1"/>
    <col min="6687" max="6687" width="3.28515625" style="1" customWidth="1"/>
    <col min="6688" max="6688" width="30.28515625" style="1" customWidth="1"/>
    <col min="6689" max="6689" width="5" style="1" customWidth="1"/>
    <col min="6690" max="6690" width="0" style="1" hidden="1" customWidth="1"/>
    <col min="6691" max="6691" width="14.28515625" style="1" customWidth="1"/>
    <col min="6692" max="6692" width="5.7109375" style="1" customWidth="1"/>
    <col min="6693" max="6693" width="0" style="1" hidden="1" customWidth="1"/>
    <col min="6694" max="6694" width="17.28515625" style="1" customWidth="1"/>
    <col min="6695" max="6695" width="12.7109375" style="1" customWidth="1"/>
    <col min="6696" max="6696" width="0" style="1" hidden="1" customWidth="1"/>
    <col min="6697" max="6697" width="5.28515625" style="1" customWidth="1"/>
    <col min="6698" max="6698" width="0" style="1" hidden="1" customWidth="1"/>
    <col min="6699" max="6699" width="17" style="1" customWidth="1"/>
    <col min="6700" max="6700" width="6.28515625" style="1" customWidth="1"/>
    <col min="6701" max="6701" width="0" style="1" hidden="1" customWidth="1"/>
    <col min="6702" max="6702" width="14.28515625" style="1" customWidth="1"/>
    <col min="6703" max="6703" width="7.5703125" style="1" customWidth="1"/>
    <col min="6704" max="6704" width="0" style="1" hidden="1" customWidth="1"/>
    <col min="6705" max="6706" width="14.28515625" style="1" customWidth="1"/>
    <col min="6707" max="6707" width="20.85546875" style="1" customWidth="1"/>
    <col min="6708" max="6708" width="14.42578125" style="1" customWidth="1"/>
    <col min="6709" max="6709" width="15" style="1" customWidth="1"/>
    <col min="6710" max="6710" width="2.7109375" style="1" customWidth="1"/>
    <col min="6711" max="6711" width="11.7109375" style="1" customWidth="1"/>
    <col min="6712" max="6712" width="11.5703125" style="1" customWidth="1"/>
    <col min="6713" max="6713" width="2.28515625" style="1" customWidth="1"/>
    <col min="6714" max="6714" width="41" style="1" customWidth="1"/>
    <col min="6715" max="6715" width="14.28515625" style="1" customWidth="1"/>
    <col min="6716" max="6717" width="11.5703125" style="1" customWidth="1"/>
    <col min="6718" max="6718" width="21.85546875" style="1" customWidth="1"/>
    <col min="6719" max="6910" width="11.5703125" style="1"/>
    <col min="6911" max="6911" width="21.85546875" style="1" customWidth="1"/>
    <col min="6912" max="6912" width="13.85546875" style="1" customWidth="1"/>
    <col min="6913" max="6913" width="38.7109375" style="1" customWidth="1"/>
    <col min="6914" max="6914" width="3" style="1" bestFit="1" customWidth="1"/>
    <col min="6915" max="6915" width="32.28515625" style="1" customWidth="1"/>
    <col min="6916" max="6916" width="46.28515625" style="1" customWidth="1"/>
    <col min="6917" max="6917" width="19" style="1" customWidth="1"/>
    <col min="6918" max="6918" width="0" style="1" hidden="1" customWidth="1"/>
    <col min="6919" max="6919" width="17.7109375" style="1" customWidth="1"/>
    <col min="6920" max="6920" width="0" style="1" hidden="1" customWidth="1"/>
    <col min="6921" max="6921" width="22.28515625" style="1" customWidth="1"/>
    <col min="6922" max="6922" width="5.28515625" style="1" customWidth="1"/>
    <col min="6923" max="6923" width="36.28515625" style="1" customWidth="1"/>
    <col min="6924" max="6924" width="5.7109375" style="1" customWidth="1"/>
    <col min="6925" max="6925" width="0" style="1" hidden="1" customWidth="1"/>
    <col min="6926" max="6926" width="20.7109375" style="1" customWidth="1"/>
    <col min="6927" max="6927" width="4.85546875" style="1" customWidth="1"/>
    <col min="6928" max="6928" width="0" style="1" hidden="1" customWidth="1"/>
    <col min="6929" max="6929" width="24.7109375" style="1" customWidth="1"/>
    <col min="6930" max="6930" width="12.28515625" style="1" customWidth="1"/>
    <col min="6931" max="6931" width="0" style="1" hidden="1" customWidth="1"/>
    <col min="6932" max="6932" width="3.42578125" style="1" customWidth="1"/>
    <col min="6933" max="6933" width="0" style="1" hidden="1" customWidth="1"/>
    <col min="6934" max="6934" width="17.7109375" style="1" customWidth="1"/>
    <col min="6935" max="6935" width="3.42578125" style="1" customWidth="1"/>
    <col min="6936" max="6936" width="0" style="1" hidden="1" customWidth="1"/>
    <col min="6937" max="6937" width="23.7109375" style="1" customWidth="1"/>
    <col min="6938" max="6938" width="10" style="1" customWidth="1"/>
    <col min="6939" max="6939" width="0" style="1" hidden="1" customWidth="1"/>
    <col min="6940" max="6941" width="14.7109375" style="1" customWidth="1"/>
    <col min="6942" max="6942" width="12.85546875" style="1" customWidth="1"/>
    <col min="6943" max="6943" width="3.28515625" style="1" customWidth="1"/>
    <col min="6944" max="6944" width="30.28515625" style="1" customWidth="1"/>
    <col min="6945" max="6945" width="5" style="1" customWidth="1"/>
    <col min="6946" max="6946" width="0" style="1" hidden="1" customWidth="1"/>
    <col min="6947" max="6947" width="14.28515625" style="1" customWidth="1"/>
    <col min="6948" max="6948" width="5.7109375" style="1" customWidth="1"/>
    <col min="6949" max="6949" width="0" style="1" hidden="1" customWidth="1"/>
    <col min="6950" max="6950" width="17.28515625" style="1" customWidth="1"/>
    <col min="6951" max="6951" width="12.7109375" style="1" customWidth="1"/>
    <col min="6952" max="6952" width="0" style="1" hidden="1" customWidth="1"/>
    <col min="6953" max="6953" width="5.28515625" style="1" customWidth="1"/>
    <col min="6954" max="6954" width="0" style="1" hidden="1" customWidth="1"/>
    <col min="6955" max="6955" width="17" style="1" customWidth="1"/>
    <col min="6956" max="6956" width="6.28515625" style="1" customWidth="1"/>
    <col min="6957" max="6957" width="0" style="1" hidden="1" customWidth="1"/>
    <col min="6958" max="6958" width="14.28515625" style="1" customWidth="1"/>
    <col min="6959" max="6959" width="7.5703125" style="1" customWidth="1"/>
    <col min="6960" max="6960" width="0" style="1" hidden="1" customWidth="1"/>
    <col min="6961" max="6962" width="14.28515625" style="1" customWidth="1"/>
    <col min="6963" max="6963" width="20.85546875" style="1" customWidth="1"/>
    <col min="6964" max="6964" width="14.42578125" style="1" customWidth="1"/>
    <col min="6965" max="6965" width="15" style="1" customWidth="1"/>
    <col min="6966" max="6966" width="2.7109375" style="1" customWidth="1"/>
    <col min="6967" max="6967" width="11.7109375" style="1" customWidth="1"/>
    <col min="6968" max="6968" width="11.5703125" style="1" customWidth="1"/>
    <col min="6969" max="6969" width="2.28515625" style="1" customWidth="1"/>
    <col min="6970" max="6970" width="41" style="1" customWidth="1"/>
    <col min="6971" max="6971" width="14.28515625" style="1" customWidth="1"/>
    <col min="6972" max="6973" width="11.5703125" style="1" customWidth="1"/>
    <col min="6974" max="6974" width="21.85546875" style="1" customWidth="1"/>
    <col min="6975" max="7166" width="11.5703125" style="1"/>
    <col min="7167" max="7167" width="21.85546875" style="1" customWidth="1"/>
    <col min="7168" max="7168" width="13.85546875" style="1" customWidth="1"/>
    <col min="7169" max="7169" width="38.7109375" style="1" customWidth="1"/>
    <col min="7170" max="7170" width="3" style="1" bestFit="1" customWidth="1"/>
    <col min="7171" max="7171" width="32.28515625" style="1" customWidth="1"/>
    <col min="7172" max="7172" width="46.28515625" style="1" customWidth="1"/>
    <col min="7173" max="7173" width="19" style="1" customWidth="1"/>
    <col min="7174" max="7174" width="0" style="1" hidden="1" customWidth="1"/>
    <col min="7175" max="7175" width="17.7109375" style="1" customWidth="1"/>
    <col min="7176" max="7176" width="0" style="1" hidden="1" customWidth="1"/>
    <col min="7177" max="7177" width="22.28515625" style="1" customWidth="1"/>
    <col min="7178" max="7178" width="5.28515625" style="1" customWidth="1"/>
    <col min="7179" max="7179" width="36.28515625" style="1" customWidth="1"/>
    <col min="7180" max="7180" width="5.7109375" style="1" customWidth="1"/>
    <col min="7181" max="7181" width="0" style="1" hidden="1" customWidth="1"/>
    <col min="7182" max="7182" width="20.7109375" style="1" customWidth="1"/>
    <col min="7183" max="7183" width="4.85546875" style="1" customWidth="1"/>
    <col min="7184" max="7184" width="0" style="1" hidden="1" customWidth="1"/>
    <col min="7185" max="7185" width="24.7109375" style="1" customWidth="1"/>
    <col min="7186" max="7186" width="12.28515625" style="1" customWidth="1"/>
    <col min="7187" max="7187" width="0" style="1" hidden="1" customWidth="1"/>
    <col min="7188" max="7188" width="3.42578125" style="1" customWidth="1"/>
    <col min="7189" max="7189" width="0" style="1" hidden="1" customWidth="1"/>
    <col min="7190" max="7190" width="17.7109375" style="1" customWidth="1"/>
    <col min="7191" max="7191" width="3.42578125" style="1" customWidth="1"/>
    <col min="7192" max="7192" width="0" style="1" hidden="1" customWidth="1"/>
    <col min="7193" max="7193" width="23.7109375" style="1" customWidth="1"/>
    <col min="7194" max="7194" width="10" style="1" customWidth="1"/>
    <col min="7195" max="7195" width="0" style="1" hidden="1" customWidth="1"/>
    <col min="7196" max="7197" width="14.7109375" style="1" customWidth="1"/>
    <col min="7198" max="7198" width="12.85546875" style="1" customWidth="1"/>
    <col min="7199" max="7199" width="3.28515625" style="1" customWidth="1"/>
    <col min="7200" max="7200" width="30.28515625" style="1" customWidth="1"/>
    <col min="7201" max="7201" width="5" style="1" customWidth="1"/>
    <col min="7202" max="7202" width="0" style="1" hidden="1" customWidth="1"/>
    <col min="7203" max="7203" width="14.28515625" style="1" customWidth="1"/>
    <col min="7204" max="7204" width="5.7109375" style="1" customWidth="1"/>
    <col min="7205" max="7205" width="0" style="1" hidden="1" customWidth="1"/>
    <col min="7206" max="7206" width="17.28515625" style="1" customWidth="1"/>
    <col min="7207" max="7207" width="12.7109375" style="1" customWidth="1"/>
    <col min="7208" max="7208" width="0" style="1" hidden="1" customWidth="1"/>
    <col min="7209" max="7209" width="5.28515625" style="1" customWidth="1"/>
    <col min="7210" max="7210" width="0" style="1" hidden="1" customWidth="1"/>
    <col min="7211" max="7211" width="17" style="1" customWidth="1"/>
    <col min="7212" max="7212" width="6.28515625" style="1" customWidth="1"/>
    <col min="7213" max="7213" width="0" style="1" hidden="1" customWidth="1"/>
    <col min="7214" max="7214" width="14.28515625" style="1" customWidth="1"/>
    <col min="7215" max="7215" width="7.5703125" style="1" customWidth="1"/>
    <col min="7216" max="7216" width="0" style="1" hidden="1" customWidth="1"/>
    <col min="7217" max="7218" width="14.28515625" style="1" customWidth="1"/>
    <col min="7219" max="7219" width="20.85546875" style="1" customWidth="1"/>
    <col min="7220" max="7220" width="14.42578125" style="1" customWidth="1"/>
    <col min="7221" max="7221" width="15" style="1" customWidth="1"/>
    <col min="7222" max="7222" width="2.7109375" style="1" customWidth="1"/>
    <col min="7223" max="7223" width="11.7109375" style="1" customWidth="1"/>
    <col min="7224" max="7224" width="11.5703125" style="1" customWidth="1"/>
    <col min="7225" max="7225" width="2.28515625" style="1" customWidth="1"/>
    <col min="7226" max="7226" width="41" style="1" customWidth="1"/>
    <col min="7227" max="7227" width="14.28515625" style="1" customWidth="1"/>
    <col min="7228" max="7229" width="11.5703125" style="1" customWidth="1"/>
    <col min="7230" max="7230" width="21.85546875" style="1" customWidth="1"/>
    <col min="7231" max="7422" width="11.5703125" style="1"/>
    <col min="7423" max="7423" width="21.85546875" style="1" customWidth="1"/>
    <col min="7424" max="7424" width="13.85546875" style="1" customWidth="1"/>
    <col min="7425" max="7425" width="38.7109375" style="1" customWidth="1"/>
    <col min="7426" max="7426" width="3" style="1" bestFit="1" customWidth="1"/>
    <col min="7427" max="7427" width="32.28515625" style="1" customWidth="1"/>
    <col min="7428" max="7428" width="46.28515625" style="1" customWidth="1"/>
    <col min="7429" max="7429" width="19" style="1" customWidth="1"/>
    <col min="7430" max="7430" width="0" style="1" hidden="1" customWidth="1"/>
    <col min="7431" max="7431" width="17.7109375" style="1" customWidth="1"/>
    <col min="7432" max="7432" width="0" style="1" hidden="1" customWidth="1"/>
    <col min="7433" max="7433" width="22.28515625" style="1" customWidth="1"/>
    <col min="7434" max="7434" width="5.28515625" style="1" customWidth="1"/>
    <col min="7435" max="7435" width="36.28515625" style="1" customWidth="1"/>
    <col min="7436" max="7436" width="5.7109375" style="1" customWidth="1"/>
    <col min="7437" max="7437" width="0" style="1" hidden="1" customWidth="1"/>
    <col min="7438" max="7438" width="20.7109375" style="1" customWidth="1"/>
    <col min="7439" max="7439" width="4.85546875" style="1" customWidth="1"/>
    <col min="7440" max="7440" width="0" style="1" hidden="1" customWidth="1"/>
    <col min="7441" max="7441" width="24.7109375" style="1" customWidth="1"/>
    <col min="7442" max="7442" width="12.28515625" style="1" customWidth="1"/>
    <col min="7443" max="7443" width="0" style="1" hidden="1" customWidth="1"/>
    <col min="7444" max="7444" width="3.42578125" style="1" customWidth="1"/>
    <col min="7445" max="7445" width="0" style="1" hidden="1" customWidth="1"/>
    <col min="7446" max="7446" width="17.7109375" style="1" customWidth="1"/>
    <col min="7447" max="7447" width="3.42578125" style="1" customWidth="1"/>
    <col min="7448" max="7448" width="0" style="1" hidden="1" customWidth="1"/>
    <col min="7449" max="7449" width="23.7109375" style="1" customWidth="1"/>
    <col min="7450" max="7450" width="10" style="1" customWidth="1"/>
    <col min="7451" max="7451" width="0" style="1" hidden="1" customWidth="1"/>
    <col min="7452" max="7453" width="14.7109375" style="1" customWidth="1"/>
    <col min="7454" max="7454" width="12.85546875" style="1" customWidth="1"/>
    <col min="7455" max="7455" width="3.28515625" style="1" customWidth="1"/>
    <col min="7456" max="7456" width="30.28515625" style="1" customWidth="1"/>
    <col min="7457" max="7457" width="5" style="1" customWidth="1"/>
    <col min="7458" max="7458" width="0" style="1" hidden="1" customWidth="1"/>
    <col min="7459" max="7459" width="14.28515625" style="1" customWidth="1"/>
    <col min="7460" max="7460" width="5.7109375" style="1" customWidth="1"/>
    <col min="7461" max="7461" width="0" style="1" hidden="1" customWidth="1"/>
    <col min="7462" max="7462" width="17.28515625" style="1" customWidth="1"/>
    <col min="7463" max="7463" width="12.7109375" style="1" customWidth="1"/>
    <col min="7464" max="7464" width="0" style="1" hidden="1" customWidth="1"/>
    <col min="7465" max="7465" width="5.28515625" style="1" customWidth="1"/>
    <col min="7466" max="7466" width="0" style="1" hidden="1" customWidth="1"/>
    <col min="7467" max="7467" width="17" style="1" customWidth="1"/>
    <col min="7468" max="7468" width="6.28515625" style="1" customWidth="1"/>
    <col min="7469" max="7469" width="0" style="1" hidden="1" customWidth="1"/>
    <col min="7470" max="7470" width="14.28515625" style="1" customWidth="1"/>
    <col min="7471" max="7471" width="7.5703125" style="1" customWidth="1"/>
    <col min="7472" max="7472" width="0" style="1" hidden="1" customWidth="1"/>
    <col min="7473" max="7474" width="14.28515625" style="1" customWidth="1"/>
    <col min="7475" max="7475" width="20.85546875" style="1" customWidth="1"/>
    <col min="7476" max="7476" width="14.42578125" style="1" customWidth="1"/>
    <col min="7477" max="7477" width="15" style="1" customWidth="1"/>
    <col min="7478" max="7478" width="2.7109375" style="1" customWidth="1"/>
    <col min="7479" max="7479" width="11.7109375" style="1" customWidth="1"/>
    <col min="7480" max="7480" width="11.5703125" style="1" customWidth="1"/>
    <col min="7481" max="7481" width="2.28515625" style="1" customWidth="1"/>
    <col min="7482" max="7482" width="41" style="1" customWidth="1"/>
    <col min="7483" max="7483" width="14.28515625" style="1" customWidth="1"/>
    <col min="7484" max="7485" width="11.5703125" style="1" customWidth="1"/>
    <col min="7486" max="7486" width="21.85546875" style="1" customWidth="1"/>
    <col min="7487" max="7678" width="11.5703125" style="1"/>
    <col min="7679" max="7679" width="21.85546875" style="1" customWidth="1"/>
    <col min="7680" max="7680" width="13.85546875" style="1" customWidth="1"/>
    <col min="7681" max="7681" width="38.7109375" style="1" customWidth="1"/>
    <col min="7682" max="7682" width="3" style="1" bestFit="1" customWidth="1"/>
    <col min="7683" max="7683" width="32.28515625" style="1" customWidth="1"/>
    <col min="7684" max="7684" width="46.28515625" style="1" customWidth="1"/>
    <col min="7685" max="7685" width="19" style="1" customWidth="1"/>
    <col min="7686" max="7686" width="0" style="1" hidden="1" customWidth="1"/>
    <col min="7687" max="7687" width="17.7109375" style="1" customWidth="1"/>
    <col min="7688" max="7688" width="0" style="1" hidden="1" customWidth="1"/>
    <col min="7689" max="7689" width="22.28515625" style="1" customWidth="1"/>
    <col min="7690" max="7690" width="5.28515625" style="1" customWidth="1"/>
    <col min="7691" max="7691" width="36.28515625" style="1" customWidth="1"/>
    <col min="7692" max="7692" width="5.7109375" style="1" customWidth="1"/>
    <col min="7693" max="7693" width="0" style="1" hidden="1" customWidth="1"/>
    <col min="7694" max="7694" width="20.7109375" style="1" customWidth="1"/>
    <col min="7695" max="7695" width="4.85546875" style="1" customWidth="1"/>
    <col min="7696" max="7696" width="0" style="1" hidden="1" customWidth="1"/>
    <col min="7697" max="7697" width="24.7109375" style="1" customWidth="1"/>
    <col min="7698" max="7698" width="12.28515625" style="1" customWidth="1"/>
    <col min="7699" max="7699" width="0" style="1" hidden="1" customWidth="1"/>
    <col min="7700" max="7700" width="3.42578125" style="1" customWidth="1"/>
    <col min="7701" max="7701" width="0" style="1" hidden="1" customWidth="1"/>
    <col min="7702" max="7702" width="17.7109375" style="1" customWidth="1"/>
    <col min="7703" max="7703" width="3.42578125" style="1" customWidth="1"/>
    <col min="7704" max="7704" width="0" style="1" hidden="1" customWidth="1"/>
    <col min="7705" max="7705" width="23.7109375" style="1" customWidth="1"/>
    <col min="7706" max="7706" width="10" style="1" customWidth="1"/>
    <col min="7707" max="7707" width="0" style="1" hidden="1" customWidth="1"/>
    <col min="7708" max="7709" width="14.7109375" style="1" customWidth="1"/>
    <col min="7710" max="7710" width="12.85546875" style="1" customWidth="1"/>
    <col min="7711" max="7711" width="3.28515625" style="1" customWidth="1"/>
    <col min="7712" max="7712" width="30.28515625" style="1" customWidth="1"/>
    <col min="7713" max="7713" width="5" style="1" customWidth="1"/>
    <col min="7714" max="7714" width="0" style="1" hidden="1" customWidth="1"/>
    <col min="7715" max="7715" width="14.28515625" style="1" customWidth="1"/>
    <col min="7716" max="7716" width="5.7109375" style="1" customWidth="1"/>
    <col min="7717" max="7717" width="0" style="1" hidden="1" customWidth="1"/>
    <col min="7718" max="7718" width="17.28515625" style="1" customWidth="1"/>
    <col min="7719" max="7719" width="12.7109375" style="1" customWidth="1"/>
    <col min="7720" max="7720" width="0" style="1" hidden="1" customWidth="1"/>
    <col min="7721" max="7721" width="5.28515625" style="1" customWidth="1"/>
    <col min="7722" max="7722" width="0" style="1" hidden="1" customWidth="1"/>
    <col min="7723" max="7723" width="17" style="1" customWidth="1"/>
    <col min="7724" max="7724" width="6.28515625" style="1" customWidth="1"/>
    <col min="7725" max="7725" width="0" style="1" hidden="1" customWidth="1"/>
    <col min="7726" max="7726" width="14.28515625" style="1" customWidth="1"/>
    <col min="7727" max="7727" width="7.5703125" style="1" customWidth="1"/>
    <col min="7728" max="7728" width="0" style="1" hidden="1" customWidth="1"/>
    <col min="7729" max="7730" width="14.28515625" style="1" customWidth="1"/>
    <col min="7731" max="7731" width="20.85546875" style="1" customWidth="1"/>
    <col min="7732" max="7732" width="14.42578125" style="1" customWidth="1"/>
    <col min="7733" max="7733" width="15" style="1" customWidth="1"/>
    <col min="7734" max="7734" width="2.7109375" style="1" customWidth="1"/>
    <col min="7735" max="7735" width="11.7109375" style="1" customWidth="1"/>
    <col min="7736" max="7736" width="11.5703125" style="1" customWidth="1"/>
    <col min="7737" max="7737" width="2.28515625" style="1" customWidth="1"/>
    <col min="7738" max="7738" width="41" style="1" customWidth="1"/>
    <col min="7739" max="7739" width="14.28515625" style="1" customWidth="1"/>
    <col min="7740" max="7741" width="11.5703125" style="1" customWidth="1"/>
    <col min="7742" max="7742" width="21.85546875" style="1" customWidth="1"/>
    <col min="7743" max="7934" width="11.5703125" style="1"/>
    <col min="7935" max="7935" width="21.85546875" style="1" customWidth="1"/>
    <col min="7936" max="7936" width="13.85546875" style="1" customWidth="1"/>
    <col min="7937" max="7937" width="38.7109375" style="1" customWidth="1"/>
    <col min="7938" max="7938" width="3" style="1" bestFit="1" customWidth="1"/>
    <col min="7939" max="7939" width="32.28515625" style="1" customWidth="1"/>
    <col min="7940" max="7940" width="46.28515625" style="1" customWidth="1"/>
    <col min="7941" max="7941" width="19" style="1" customWidth="1"/>
    <col min="7942" max="7942" width="0" style="1" hidden="1" customWidth="1"/>
    <col min="7943" max="7943" width="17.7109375" style="1" customWidth="1"/>
    <col min="7944" max="7944" width="0" style="1" hidden="1" customWidth="1"/>
    <col min="7945" max="7945" width="22.28515625" style="1" customWidth="1"/>
    <col min="7946" max="7946" width="5.28515625" style="1" customWidth="1"/>
    <col min="7947" max="7947" width="36.28515625" style="1" customWidth="1"/>
    <col min="7948" max="7948" width="5.7109375" style="1" customWidth="1"/>
    <col min="7949" max="7949" width="0" style="1" hidden="1" customWidth="1"/>
    <col min="7950" max="7950" width="20.7109375" style="1" customWidth="1"/>
    <col min="7951" max="7951" width="4.85546875" style="1" customWidth="1"/>
    <col min="7952" max="7952" width="0" style="1" hidden="1" customWidth="1"/>
    <col min="7953" max="7953" width="24.7109375" style="1" customWidth="1"/>
    <col min="7954" max="7954" width="12.28515625" style="1" customWidth="1"/>
    <col min="7955" max="7955" width="0" style="1" hidden="1" customWidth="1"/>
    <col min="7956" max="7956" width="3.42578125" style="1" customWidth="1"/>
    <col min="7957" max="7957" width="0" style="1" hidden="1" customWidth="1"/>
    <col min="7958" max="7958" width="17.7109375" style="1" customWidth="1"/>
    <col min="7959" max="7959" width="3.42578125" style="1" customWidth="1"/>
    <col min="7960" max="7960" width="0" style="1" hidden="1" customWidth="1"/>
    <col min="7961" max="7961" width="23.7109375" style="1" customWidth="1"/>
    <col min="7962" max="7962" width="10" style="1" customWidth="1"/>
    <col min="7963" max="7963" width="0" style="1" hidden="1" customWidth="1"/>
    <col min="7964" max="7965" width="14.7109375" style="1" customWidth="1"/>
    <col min="7966" max="7966" width="12.85546875" style="1" customWidth="1"/>
    <col min="7967" max="7967" width="3.28515625" style="1" customWidth="1"/>
    <col min="7968" max="7968" width="30.28515625" style="1" customWidth="1"/>
    <col min="7969" max="7969" width="5" style="1" customWidth="1"/>
    <col min="7970" max="7970" width="0" style="1" hidden="1" customWidth="1"/>
    <col min="7971" max="7971" width="14.28515625" style="1" customWidth="1"/>
    <col min="7972" max="7972" width="5.7109375" style="1" customWidth="1"/>
    <col min="7973" max="7973" width="0" style="1" hidden="1" customWidth="1"/>
    <col min="7974" max="7974" width="17.28515625" style="1" customWidth="1"/>
    <col min="7975" max="7975" width="12.7109375" style="1" customWidth="1"/>
    <col min="7976" max="7976" width="0" style="1" hidden="1" customWidth="1"/>
    <col min="7977" max="7977" width="5.28515625" style="1" customWidth="1"/>
    <col min="7978" max="7978" width="0" style="1" hidden="1" customWidth="1"/>
    <col min="7979" max="7979" width="17" style="1" customWidth="1"/>
    <col min="7980" max="7980" width="6.28515625" style="1" customWidth="1"/>
    <col min="7981" max="7981" width="0" style="1" hidden="1" customWidth="1"/>
    <col min="7982" max="7982" width="14.28515625" style="1" customWidth="1"/>
    <col min="7983" max="7983" width="7.5703125" style="1" customWidth="1"/>
    <col min="7984" max="7984" width="0" style="1" hidden="1" customWidth="1"/>
    <col min="7985" max="7986" width="14.28515625" style="1" customWidth="1"/>
    <col min="7987" max="7987" width="20.85546875" style="1" customWidth="1"/>
    <col min="7988" max="7988" width="14.42578125" style="1" customWidth="1"/>
    <col min="7989" max="7989" width="15" style="1" customWidth="1"/>
    <col min="7990" max="7990" width="2.7109375" style="1" customWidth="1"/>
    <col min="7991" max="7991" width="11.7109375" style="1" customWidth="1"/>
    <col min="7992" max="7992" width="11.5703125" style="1" customWidth="1"/>
    <col min="7993" max="7993" width="2.28515625" style="1" customWidth="1"/>
    <col min="7994" max="7994" width="41" style="1" customWidth="1"/>
    <col min="7995" max="7995" width="14.28515625" style="1" customWidth="1"/>
    <col min="7996" max="7997" width="11.5703125" style="1" customWidth="1"/>
    <col min="7998" max="7998" width="21.85546875" style="1" customWidth="1"/>
    <col min="7999" max="8190" width="11.5703125" style="1"/>
    <col min="8191" max="8191" width="21.85546875" style="1" customWidth="1"/>
    <col min="8192" max="8192" width="13.85546875" style="1" customWidth="1"/>
    <col min="8193" max="8193" width="38.7109375" style="1" customWidth="1"/>
    <col min="8194" max="8194" width="3" style="1" bestFit="1" customWidth="1"/>
    <col min="8195" max="8195" width="32.28515625" style="1" customWidth="1"/>
    <col min="8196" max="8196" width="46.28515625" style="1" customWidth="1"/>
    <col min="8197" max="8197" width="19" style="1" customWidth="1"/>
    <col min="8198" max="8198" width="0" style="1" hidden="1" customWidth="1"/>
    <col min="8199" max="8199" width="17.7109375" style="1" customWidth="1"/>
    <col min="8200" max="8200" width="0" style="1" hidden="1" customWidth="1"/>
    <col min="8201" max="8201" width="22.28515625" style="1" customWidth="1"/>
    <col min="8202" max="8202" width="5.28515625" style="1" customWidth="1"/>
    <col min="8203" max="8203" width="36.28515625" style="1" customWidth="1"/>
    <col min="8204" max="8204" width="5.7109375" style="1" customWidth="1"/>
    <col min="8205" max="8205" width="0" style="1" hidden="1" customWidth="1"/>
    <col min="8206" max="8206" width="20.7109375" style="1" customWidth="1"/>
    <col min="8207" max="8207" width="4.85546875" style="1" customWidth="1"/>
    <col min="8208" max="8208" width="0" style="1" hidden="1" customWidth="1"/>
    <col min="8209" max="8209" width="24.7109375" style="1" customWidth="1"/>
    <col min="8210" max="8210" width="12.28515625" style="1" customWidth="1"/>
    <col min="8211" max="8211" width="0" style="1" hidden="1" customWidth="1"/>
    <col min="8212" max="8212" width="3.42578125" style="1" customWidth="1"/>
    <col min="8213" max="8213" width="0" style="1" hidden="1" customWidth="1"/>
    <col min="8214" max="8214" width="17.7109375" style="1" customWidth="1"/>
    <col min="8215" max="8215" width="3.42578125" style="1" customWidth="1"/>
    <col min="8216" max="8216" width="0" style="1" hidden="1" customWidth="1"/>
    <col min="8217" max="8217" width="23.7109375" style="1" customWidth="1"/>
    <col min="8218" max="8218" width="10" style="1" customWidth="1"/>
    <col min="8219" max="8219" width="0" style="1" hidden="1" customWidth="1"/>
    <col min="8220" max="8221" width="14.7109375" style="1" customWidth="1"/>
    <col min="8222" max="8222" width="12.85546875" style="1" customWidth="1"/>
    <col min="8223" max="8223" width="3.28515625" style="1" customWidth="1"/>
    <col min="8224" max="8224" width="30.28515625" style="1" customWidth="1"/>
    <col min="8225" max="8225" width="5" style="1" customWidth="1"/>
    <col min="8226" max="8226" width="0" style="1" hidden="1" customWidth="1"/>
    <col min="8227" max="8227" width="14.28515625" style="1" customWidth="1"/>
    <col min="8228" max="8228" width="5.7109375" style="1" customWidth="1"/>
    <col min="8229" max="8229" width="0" style="1" hidden="1" customWidth="1"/>
    <col min="8230" max="8230" width="17.28515625" style="1" customWidth="1"/>
    <col min="8231" max="8231" width="12.7109375" style="1" customWidth="1"/>
    <col min="8232" max="8232" width="0" style="1" hidden="1" customWidth="1"/>
    <col min="8233" max="8233" width="5.28515625" style="1" customWidth="1"/>
    <col min="8234" max="8234" width="0" style="1" hidden="1" customWidth="1"/>
    <col min="8235" max="8235" width="17" style="1" customWidth="1"/>
    <col min="8236" max="8236" width="6.28515625" style="1" customWidth="1"/>
    <col min="8237" max="8237" width="0" style="1" hidden="1" customWidth="1"/>
    <col min="8238" max="8238" width="14.28515625" style="1" customWidth="1"/>
    <col min="8239" max="8239" width="7.5703125" style="1" customWidth="1"/>
    <col min="8240" max="8240" width="0" style="1" hidden="1" customWidth="1"/>
    <col min="8241" max="8242" width="14.28515625" style="1" customWidth="1"/>
    <col min="8243" max="8243" width="20.85546875" style="1" customWidth="1"/>
    <col min="8244" max="8244" width="14.42578125" style="1" customWidth="1"/>
    <col min="8245" max="8245" width="15" style="1" customWidth="1"/>
    <col min="8246" max="8246" width="2.7109375" style="1" customWidth="1"/>
    <col min="8247" max="8247" width="11.7109375" style="1" customWidth="1"/>
    <col min="8248" max="8248" width="11.5703125" style="1" customWidth="1"/>
    <col min="8249" max="8249" width="2.28515625" style="1" customWidth="1"/>
    <col min="8250" max="8250" width="41" style="1" customWidth="1"/>
    <col min="8251" max="8251" width="14.28515625" style="1" customWidth="1"/>
    <col min="8252" max="8253" width="11.5703125" style="1" customWidth="1"/>
    <col min="8254" max="8254" width="21.85546875" style="1" customWidth="1"/>
    <col min="8255" max="8446" width="11.5703125" style="1"/>
    <col min="8447" max="8447" width="21.85546875" style="1" customWidth="1"/>
    <col min="8448" max="8448" width="13.85546875" style="1" customWidth="1"/>
    <col min="8449" max="8449" width="38.7109375" style="1" customWidth="1"/>
    <col min="8450" max="8450" width="3" style="1" bestFit="1" customWidth="1"/>
    <col min="8451" max="8451" width="32.28515625" style="1" customWidth="1"/>
    <col min="8452" max="8452" width="46.28515625" style="1" customWidth="1"/>
    <col min="8453" max="8453" width="19" style="1" customWidth="1"/>
    <col min="8454" max="8454" width="0" style="1" hidden="1" customWidth="1"/>
    <col min="8455" max="8455" width="17.7109375" style="1" customWidth="1"/>
    <col min="8456" max="8456" width="0" style="1" hidden="1" customWidth="1"/>
    <col min="8457" max="8457" width="22.28515625" style="1" customWidth="1"/>
    <col min="8458" max="8458" width="5.28515625" style="1" customWidth="1"/>
    <col min="8459" max="8459" width="36.28515625" style="1" customWidth="1"/>
    <col min="8460" max="8460" width="5.7109375" style="1" customWidth="1"/>
    <col min="8461" max="8461" width="0" style="1" hidden="1" customWidth="1"/>
    <col min="8462" max="8462" width="20.7109375" style="1" customWidth="1"/>
    <col min="8463" max="8463" width="4.85546875" style="1" customWidth="1"/>
    <col min="8464" max="8464" width="0" style="1" hidden="1" customWidth="1"/>
    <col min="8465" max="8465" width="24.7109375" style="1" customWidth="1"/>
    <col min="8466" max="8466" width="12.28515625" style="1" customWidth="1"/>
    <col min="8467" max="8467" width="0" style="1" hidden="1" customWidth="1"/>
    <col min="8468" max="8468" width="3.42578125" style="1" customWidth="1"/>
    <col min="8469" max="8469" width="0" style="1" hidden="1" customWidth="1"/>
    <col min="8470" max="8470" width="17.7109375" style="1" customWidth="1"/>
    <col min="8471" max="8471" width="3.42578125" style="1" customWidth="1"/>
    <col min="8472" max="8472" width="0" style="1" hidden="1" customWidth="1"/>
    <col min="8473" max="8473" width="23.7109375" style="1" customWidth="1"/>
    <col min="8474" max="8474" width="10" style="1" customWidth="1"/>
    <col min="8475" max="8475" width="0" style="1" hidden="1" customWidth="1"/>
    <col min="8476" max="8477" width="14.7109375" style="1" customWidth="1"/>
    <col min="8478" max="8478" width="12.85546875" style="1" customWidth="1"/>
    <col min="8479" max="8479" width="3.28515625" style="1" customWidth="1"/>
    <col min="8480" max="8480" width="30.28515625" style="1" customWidth="1"/>
    <col min="8481" max="8481" width="5" style="1" customWidth="1"/>
    <col min="8482" max="8482" width="0" style="1" hidden="1" customWidth="1"/>
    <col min="8483" max="8483" width="14.28515625" style="1" customWidth="1"/>
    <col min="8484" max="8484" width="5.7109375" style="1" customWidth="1"/>
    <col min="8485" max="8485" width="0" style="1" hidden="1" customWidth="1"/>
    <col min="8486" max="8486" width="17.28515625" style="1" customWidth="1"/>
    <col min="8487" max="8487" width="12.7109375" style="1" customWidth="1"/>
    <col min="8488" max="8488" width="0" style="1" hidden="1" customWidth="1"/>
    <col min="8489" max="8489" width="5.28515625" style="1" customWidth="1"/>
    <col min="8490" max="8490" width="0" style="1" hidden="1" customWidth="1"/>
    <col min="8491" max="8491" width="17" style="1" customWidth="1"/>
    <col min="8492" max="8492" width="6.28515625" style="1" customWidth="1"/>
    <col min="8493" max="8493" width="0" style="1" hidden="1" customWidth="1"/>
    <col min="8494" max="8494" width="14.28515625" style="1" customWidth="1"/>
    <col min="8495" max="8495" width="7.5703125" style="1" customWidth="1"/>
    <col min="8496" max="8496" width="0" style="1" hidden="1" customWidth="1"/>
    <col min="8497" max="8498" width="14.28515625" style="1" customWidth="1"/>
    <col min="8499" max="8499" width="20.85546875" style="1" customWidth="1"/>
    <col min="8500" max="8500" width="14.42578125" style="1" customWidth="1"/>
    <col min="8501" max="8501" width="15" style="1" customWidth="1"/>
    <col min="8502" max="8502" width="2.7109375" style="1" customWidth="1"/>
    <col min="8503" max="8503" width="11.7109375" style="1" customWidth="1"/>
    <col min="8504" max="8504" width="11.5703125" style="1" customWidth="1"/>
    <col min="8505" max="8505" width="2.28515625" style="1" customWidth="1"/>
    <col min="8506" max="8506" width="41" style="1" customWidth="1"/>
    <col min="8507" max="8507" width="14.28515625" style="1" customWidth="1"/>
    <col min="8508" max="8509" width="11.5703125" style="1" customWidth="1"/>
    <col min="8510" max="8510" width="21.85546875" style="1" customWidth="1"/>
    <col min="8511" max="8702" width="11.5703125" style="1"/>
    <col min="8703" max="8703" width="21.85546875" style="1" customWidth="1"/>
    <col min="8704" max="8704" width="13.85546875" style="1" customWidth="1"/>
    <col min="8705" max="8705" width="38.7109375" style="1" customWidth="1"/>
    <col min="8706" max="8706" width="3" style="1" bestFit="1" customWidth="1"/>
    <col min="8707" max="8707" width="32.28515625" style="1" customWidth="1"/>
    <col min="8708" max="8708" width="46.28515625" style="1" customWidth="1"/>
    <col min="8709" max="8709" width="19" style="1" customWidth="1"/>
    <col min="8710" max="8710" width="0" style="1" hidden="1" customWidth="1"/>
    <col min="8711" max="8711" width="17.7109375" style="1" customWidth="1"/>
    <col min="8712" max="8712" width="0" style="1" hidden="1" customWidth="1"/>
    <col min="8713" max="8713" width="22.28515625" style="1" customWidth="1"/>
    <col min="8714" max="8714" width="5.28515625" style="1" customWidth="1"/>
    <col min="8715" max="8715" width="36.28515625" style="1" customWidth="1"/>
    <col min="8716" max="8716" width="5.7109375" style="1" customWidth="1"/>
    <col min="8717" max="8717" width="0" style="1" hidden="1" customWidth="1"/>
    <col min="8718" max="8718" width="20.7109375" style="1" customWidth="1"/>
    <col min="8719" max="8719" width="4.85546875" style="1" customWidth="1"/>
    <col min="8720" max="8720" width="0" style="1" hidden="1" customWidth="1"/>
    <col min="8721" max="8721" width="24.7109375" style="1" customWidth="1"/>
    <col min="8722" max="8722" width="12.28515625" style="1" customWidth="1"/>
    <col min="8723" max="8723" width="0" style="1" hidden="1" customWidth="1"/>
    <col min="8724" max="8724" width="3.42578125" style="1" customWidth="1"/>
    <col min="8725" max="8725" width="0" style="1" hidden="1" customWidth="1"/>
    <col min="8726" max="8726" width="17.7109375" style="1" customWidth="1"/>
    <col min="8727" max="8727" width="3.42578125" style="1" customWidth="1"/>
    <col min="8728" max="8728" width="0" style="1" hidden="1" customWidth="1"/>
    <col min="8729" max="8729" width="23.7109375" style="1" customWidth="1"/>
    <col min="8730" max="8730" width="10" style="1" customWidth="1"/>
    <col min="8731" max="8731" width="0" style="1" hidden="1" customWidth="1"/>
    <col min="8732" max="8733" width="14.7109375" style="1" customWidth="1"/>
    <col min="8734" max="8734" width="12.85546875" style="1" customWidth="1"/>
    <col min="8735" max="8735" width="3.28515625" style="1" customWidth="1"/>
    <col min="8736" max="8736" width="30.28515625" style="1" customWidth="1"/>
    <col min="8737" max="8737" width="5" style="1" customWidth="1"/>
    <col min="8738" max="8738" width="0" style="1" hidden="1" customWidth="1"/>
    <col min="8739" max="8739" width="14.28515625" style="1" customWidth="1"/>
    <col min="8740" max="8740" width="5.7109375" style="1" customWidth="1"/>
    <col min="8741" max="8741" width="0" style="1" hidden="1" customWidth="1"/>
    <col min="8742" max="8742" width="17.28515625" style="1" customWidth="1"/>
    <col min="8743" max="8743" width="12.7109375" style="1" customWidth="1"/>
    <col min="8744" max="8744" width="0" style="1" hidden="1" customWidth="1"/>
    <col min="8745" max="8745" width="5.28515625" style="1" customWidth="1"/>
    <col min="8746" max="8746" width="0" style="1" hidden="1" customWidth="1"/>
    <col min="8747" max="8747" width="17" style="1" customWidth="1"/>
    <col min="8748" max="8748" width="6.28515625" style="1" customWidth="1"/>
    <col min="8749" max="8749" width="0" style="1" hidden="1" customWidth="1"/>
    <col min="8750" max="8750" width="14.28515625" style="1" customWidth="1"/>
    <col min="8751" max="8751" width="7.5703125" style="1" customWidth="1"/>
    <col min="8752" max="8752" width="0" style="1" hidden="1" customWidth="1"/>
    <col min="8753" max="8754" width="14.28515625" style="1" customWidth="1"/>
    <col min="8755" max="8755" width="20.85546875" style="1" customWidth="1"/>
    <col min="8756" max="8756" width="14.42578125" style="1" customWidth="1"/>
    <col min="8757" max="8757" width="15" style="1" customWidth="1"/>
    <col min="8758" max="8758" width="2.7109375" style="1" customWidth="1"/>
    <col min="8759" max="8759" width="11.7109375" style="1" customWidth="1"/>
    <col min="8760" max="8760" width="11.5703125" style="1" customWidth="1"/>
    <col min="8761" max="8761" width="2.28515625" style="1" customWidth="1"/>
    <col min="8762" max="8762" width="41" style="1" customWidth="1"/>
    <col min="8763" max="8763" width="14.28515625" style="1" customWidth="1"/>
    <col min="8764" max="8765" width="11.5703125" style="1" customWidth="1"/>
    <col min="8766" max="8766" width="21.85546875" style="1" customWidth="1"/>
    <col min="8767" max="8958" width="11.5703125" style="1"/>
    <col min="8959" max="8959" width="21.85546875" style="1" customWidth="1"/>
    <col min="8960" max="8960" width="13.85546875" style="1" customWidth="1"/>
    <col min="8961" max="8961" width="38.7109375" style="1" customWidth="1"/>
    <col min="8962" max="8962" width="3" style="1" bestFit="1" customWidth="1"/>
    <col min="8963" max="8963" width="32.28515625" style="1" customWidth="1"/>
    <col min="8964" max="8964" width="46.28515625" style="1" customWidth="1"/>
    <col min="8965" max="8965" width="19" style="1" customWidth="1"/>
    <col min="8966" max="8966" width="0" style="1" hidden="1" customWidth="1"/>
    <col min="8967" max="8967" width="17.7109375" style="1" customWidth="1"/>
    <col min="8968" max="8968" width="0" style="1" hidden="1" customWidth="1"/>
    <col min="8969" max="8969" width="22.28515625" style="1" customWidth="1"/>
    <col min="8970" max="8970" width="5.28515625" style="1" customWidth="1"/>
    <col min="8971" max="8971" width="36.28515625" style="1" customWidth="1"/>
    <col min="8972" max="8972" width="5.7109375" style="1" customWidth="1"/>
    <col min="8973" max="8973" width="0" style="1" hidden="1" customWidth="1"/>
    <col min="8974" max="8974" width="20.7109375" style="1" customWidth="1"/>
    <col min="8975" max="8975" width="4.85546875" style="1" customWidth="1"/>
    <col min="8976" max="8976" width="0" style="1" hidden="1" customWidth="1"/>
    <col min="8977" max="8977" width="24.7109375" style="1" customWidth="1"/>
    <col min="8978" max="8978" width="12.28515625" style="1" customWidth="1"/>
    <col min="8979" max="8979" width="0" style="1" hidden="1" customWidth="1"/>
    <col min="8980" max="8980" width="3.42578125" style="1" customWidth="1"/>
    <col min="8981" max="8981" width="0" style="1" hidden="1" customWidth="1"/>
    <col min="8982" max="8982" width="17.7109375" style="1" customWidth="1"/>
    <col min="8983" max="8983" width="3.42578125" style="1" customWidth="1"/>
    <col min="8984" max="8984" width="0" style="1" hidden="1" customWidth="1"/>
    <col min="8985" max="8985" width="23.7109375" style="1" customWidth="1"/>
    <col min="8986" max="8986" width="10" style="1" customWidth="1"/>
    <col min="8987" max="8987" width="0" style="1" hidden="1" customWidth="1"/>
    <col min="8988" max="8989" width="14.7109375" style="1" customWidth="1"/>
    <col min="8990" max="8990" width="12.85546875" style="1" customWidth="1"/>
    <col min="8991" max="8991" width="3.28515625" style="1" customWidth="1"/>
    <col min="8992" max="8992" width="30.28515625" style="1" customWidth="1"/>
    <col min="8993" max="8993" width="5" style="1" customWidth="1"/>
    <col min="8994" max="8994" width="0" style="1" hidden="1" customWidth="1"/>
    <col min="8995" max="8995" width="14.28515625" style="1" customWidth="1"/>
    <col min="8996" max="8996" width="5.7109375" style="1" customWidth="1"/>
    <col min="8997" max="8997" width="0" style="1" hidden="1" customWidth="1"/>
    <col min="8998" max="8998" width="17.28515625" style="1" customWidth="1"/>
    <col min="8999" max="8999" width="12.7109375" style="1" customWidth="1"/>
    <col min="9000" max="9000" width="0" style="1" hidden="1" customWidth="1"/>
    <col min="9001" max="9001" width="5.28515625" style="1" customWidth="1"/>
    <col min="9002" max="9002" width="0" style="1" hidden="1" customWidth="1"/>
    <col min="9003" max="9003" width="17" style="1" customWidth="1"/>
    <col min="9004" max="9004" width="6.28515625" style="1" customWidth="1"/>
    <col min="9005" max="9005" width="0" style="1" hidden="1" customWidth="1"/>
    <col min="9006" max="9006" width="14.28515625" style="1" customWidth="1"/>
    <col min="9007" max="9007" width="7.5703125" style="1" customWidth="1"/>
    <col min="9008" max="9008" width="0" style="1" hidden="1" customWidth="1"/>
    <col min="9009" max="9010" width="14.28515625" style="1" customWidth="1"/>
    <col min="9011" max="9011" width="20.85546875" style="1" customWidth="1"/>
    <col min="9012" max="9012" width="14.42578125" style="1" customWidth="1"/>
    <col min="9013" max="9013" width="15" style="1" customWidth="1"/>
    <col min="9014" max="9014" width="2.7109375" style="1" customWidth="1"/>
    <col min="9015" max="9015" width="11.7109375" style="1" customWidth="1"/>
    <col min="9016" max="9016" width="11.5703125" style="1" customWidth="1"/>
    <col min="9017" max="9017" width="2.28515625" style="1" customWidth="1"/>
    <col min="9018" max="9018" width="41" style="1" customWidth="1"/>
    <col min="9019" max="9019" width="14.28515625" style="1" customWidth="1"/>
    <col min="9020" max="9021" width="11.5703125" style="1" customWidth="1"/>
    <col min="9022" max="9022" width="21.85546875" style="1" customWidth="1"/>
    <col min="9023" max="9214" width="11.5703125" style="1"/>
    <col min="9215" max="9215" width="21.85546875" style="1" customWidth="1"/>
    <col min="9216" max="9216" width="13.85546875" style="1" customWidth="1"/>
    <col min="9217" max="9217" width="38.7109375" style="1" customWidth="1"/>
    <col min="9218" max="9218" width="3" style="1" bestFit="1" customWidth="1"/>
    <col min="9219" max="9219" width="32.28515625" style="1" customWidth="1"/>
    <col min="9220" max="9220" width="46.28515625" style="1" customWidth="1"/>
    <col min="9221" max="9221" width="19" style="1" customWidth="1"/>
    <col min="9222" max="9222" width="0" style="1" hidden="1" customWidth="1"/>
    <col min="9223" max="9223" width="17.7109375" style="1" customWidth="1"/>
    <col min="9224" max="9224" width="0" style="1" hidden="1" customWidth="1"/>
    <col min="9225" max="9225" width="22.28515625" style="1" customWidth="1"/>
    <col min="9226" max="9226" width="5.28515625" style="1" customWidth="1"/>
    <col min="9227" max="9227" width="36.28515625" style="1" customWidth="1"/>
    <col min="9228" max="9228" width="5.7109375" style="1" customWidth="1"/>
    <col min="9229" max="9229" width="0" style="1" hidden="1" customWidth="1"/>
    <col min="9230" max="9230" width="20.7109375" style="1" customWidth="1"/>
    <col min="9231" max="9231" width="4.85546875" style="1" customWidth="1"/>
    <col min="9232" max="9232" width="0" style="1" hidden="1" customWidth="1"/>
    <col min="9233" max="9233" width="24.7109375" style="1" customWidth="1"/>
    <col min="9234" max="9234" width="12.28515625" style="1" customWidth="1"/>
    <col min="9235" max="9235" width="0" style="1" hidden="1" customWidth="1"/>
    <col min="9236" max="9236" width="3.42578125" style="1" customWidth="1"/>
    <col min="9237" max="9237" width="0" style="1" hidden="1" customWidth="1"/>
    <col min="9238" max="9238" width="17.7109375" style="1" customWidth="1"/>
    <col min="9239" max="9239" width="3.42578125" style="1" customWidth="1"/>
    <col min="9240" max="9240" width="0" style="1" hidden="1" customWidth="1"/>
    <col min="9241" max="9241" width="23.7109375" style="1" customWidth="1"/>
    <col min="9242" max="9242" width="10" style="1" customWidth="1"/>
    <col min="9243" max="9243" width="0" style="1" hidden="1" customWidth="1"/>
    <col min="9244" max="9245" width="14.7109375" style="1" customWidth="1"/>
    <col min="9246" max="9246" width="12.85546875" style="1" customWidth="1"/>
    <col min="9247" max="9247" width="3.28515625" style="1" customWidth="1"/>
    <col min="9248" max="9248" width="30.28515625" style="1" customWidth="1"/>
    <col min="9249" max="9249" width="5" style="1" customWidth="1"/>
    <col min="9250" max="9250" width="0" style="1" hidden="1" customWidth="1"/>
    <col min="9251" max="9251" width="14.28515625" style="1" customWidth="1"/>
    <col min="9252" max="9252" width="5.7109375" style="1" customWidth="1"/>
    <col min="9253" max="9253" width="0" style="1" hidden="1" customWidth="1"/>
    <col min="9254" max="9254" width="17.28515625" style="1" customWidth="1"/>
    <col min="9255" max="9255" width="12.7109375" style="1" customWidth="1"/>
    <col min="9256" max="9256" width="0" style="1" hidden="1" customWidth="1"/>
    <col min="9257" max="9257" width="5.28515625" style="1" customWidth="1"/>
    <col min="9258" max="9258" width="0" style="1" hidden="1" customWidth="1"/>
    <col min="9259" max="9259" width="17" style="1" customWidth="1"/>
    <col min="9260" max="9260" width="6.28515625" style="1" customWidth="1"/>
    <col min="9261" max="9261" width="0" style="1" hidden="1" customWidth="1"/>
    <col min="9262" max="9262" width="14.28515625" style="1" customWidth="1"/>
    <col min="9263" max="9263" width="7.5703125" style="1" customWidth="1"/>
    <col min="9264" max="9264" width="0" style="1" hidden="1" customWidth="1"/>
    <col min="9265" max="9266" width="14.28515625" style="1" customWidth="1"/>
    <col min="9267" max="9267" width="20.85546875" style="1" customWidth="1"/>
    <col min="9268" max="9268" width="14.42578125" style="1" customWidth="1"/>
    <col min="9269" max="9269" width="15" style="1" customWidth="1"/>
    <col min="9270" max="9270" width="2.7109375" style="1" customWidth="1"/>
    <col min="9271" max="9271" width="11.7109375" style="1" customWidth="1"/>
    <col min="9272" max="9272" width="11.5703125" style="1" customWidth="1"/>
    <col min="9273" max="9273" width="2.28515625" style="1" customWidth="1"/>
    <col min="9274" max="9274" width="41" style="1" customWidth="1"/>
    <col min="9275" max="9275" width="14.28515625" style="1" customWidth="1"/>
    <col min="9276" max="9277" width="11.5703125" style="1" customWidth="1"/>
    <col min="9278" max="9278" width="21.85546875" style="1" customWidth="1"/>
    <col min="9279" max="9470" width="11.5703125" style="1"/>
    <col min="9471" max="9471" width="21.85546875" style="1" customWidth="1"/>
    <col min="9472" max="9472" width="13.85546875" style="1" customWidth="1"/>
    <col min="9473" max="9473" width="38.7109375" style="1" customWidth="1"/>
    <col min="9474" max="9474" width="3" style="1" bestFit="1" customWidth="1"/>
    <col min="9475" max="9475" width="32.28515625" style="1" customWidth="1"/>
    <col min="9476" max="9476" width="46.28515625" style="1" customWidth="1"/>
    <col min="9477" max="9477" width="19" style="1" customWidth="1"/>
    <col min="9478" max="9478" width="0" style="1" hidden="1" customWidth="1"/>
    <col min="9479" max="9479" width="17.7109375" style="1" customWidth="1"/>
    <col min="9480" max="9480" width="0" style="1" hidden="1" customWidth="1"/>
    <col min="9481" max="9481" width="22.28515625" style="1" customWidth="1"/>
    <col min="9482" max="9482" width="5.28515625" style="1" customWidth="1"/>
    <col min="9483" max="9483" width="36.28515625" style="1" customWidth="1"/>
    <col min="9484" max="9484" width="5.7109375" style="1" customWidth="1"/>
    <col min="9485" max="9485" width="0" style="1" hidden="1" customWidth="1"/>
    <col min="9486" max="9486" width="20.7109375" style="1" customWidth="1"/>
    <col min="9487" max="9487" width="4.85546875" style="1" customWidth="1"/>
    <col min="9488" max="9488" width="0" style="1" hidden="1" customWidth="1"/>
    <col min="9489" max="9489" width="24.7109375" style="1" customWidth="1"/>
    <col min="9490" max="9490" width="12.28515625" style="1" customWidth="1"/>
    <col min="9491" max="9491" width="0" style="1" hidden="1" customWidth="1"/>
    <col min="9492" max="9492" width="3.42578125" style="1" customWidth="1"/>
    <col min="9493" max="9493" width="0" style="1" hidden="1" customWidth="1"/>
    <col min="9494" max="9494" width="17.7109375" style="1" customWidth="1"/>
    <col min="9495" max="9495" width="3.42578125" style="1" customWidth="1"/>
    <col min="9496" max="9496" width="0" style="1" hidden="1" customWidth="1"/>
    <col min="9497" max="9497" width="23.7109375" style="1" customWidth="1"/>
    <col min="9498" max="9498" width="10" style="1" customWidth="1"/>
    <col min="9499" max="9499" width="0" style="1" hidden="1" customWidth="1"/>
    <col min="9500" max="9501" width="14.7109375" style="1" customWidth="1"/>
    <col min="9502" max="9502" width="12.85546875" style="1" customWidth="1"/>
    <col min="9503" max="9503" width="3.28515625" style="1" customWidth="1"/>
    <col min="9504" max="9504" width="30.28515625" style="1" customWidth="1"/>
    <col min="9505" max="9505" width="5" style="1" customWidth="1"/>
    <col min="9506" max="9506" width="0" style="1" hidden="1" customWidth="1"/>
    <col min="9507" max="9507" width="14.28515625" style="1" customWidth="1"/>
    <col min="9508" max="9508" width="5.7109375" style="1" customWidth="1"/>
    <col min="9509" max="9509" width="0" style="1" hidden="1" customWidth="1"/>
    <col min="9510" max="9510" width="17.28515625" style="1" customWidth="1"/>
    <col min="9511" max="9511" width="12.7109375" style="1" customWidth="1"/>
    <col min="9512" max="9512" width="0" style="1" hidden="1" customWidth="1"/>
    <col min="9513" max="9513" width="5.28515625" style="1" customWidth="1"/>
    <col min="9514" max="9514" width="0" style="1" hidden="1" customWidth="1"/>
    <col min="9515" max="9515" width="17" style="1" customWidth="1"/>
    <col min="9516" max="9516" width="6.28515625" style="1" customWidth="1"/>
    <col min="9517" max="9517" width="0" style="1" hidden="1" customWidth="1"/>
    <col min="9518" max="9518" width="14.28515625" style="1" customWidth="1"/>
    <col min="9519" max="9519" width="7.5703125" style="1" customWidth="1"/>
    <col min="9520" max="9520" width="0" style="1" hidden="1" customWidth="1"/>
    <col min="9521" max="9522" width="14.28515625" style="1" customWidth="1"/>
    <col min="9523" max="9523" width="20.85546875" style="1" customWidth="1"/>
    <col min="9524" max="9524" width="14.42578125" style="1" customWidth="1"/>
    <col min="9525" max="9525" width="15" style="1" customWidth="1"/>
    <col min="9526" max="9526" width="2.7109375" style="1" customWidth="1"/>
    <col min="9527" max="9527" width="11.7109375" style="1" customWidth="1"/>
    <col min="9528" max="9528" width="11.5703125" style="1" customWidth="1"/>
    <col min="9529" max="9529" width="2.28515625" style="1" customWidth="1"/>
    <col min="9530" max="9530" width="41" style="1" customWidth="1"/>
    <col min="9531" max="9531" width="14.28515625" style="1" customWidth="1"/>
    <col min="9532" max="9533" width="11.5703125" style="1" customWidth="1"/>
    <col min="9534" max="9534" width="21.85546875" style="1" customWidth="1"/>
    <col min="9535" max="9726" width="11.5703125" style="1"/>
    <col min="9727" max="9727" width="21.85546875" style="1" customWidth="1"/>
    <col min="9728" max="9728" width="13.85546875" style="1" customWidth="1"/>
    <col min="9729" max="9729" width="38.7109375" style="1" customWidth="1"/>
    <col min="9730" max="9730" width="3" style="1" bestFit="1" customWidth="1"/>
    <col min="9731" max="9731" width="32.28515625" style="1" customWidth="1"/>
    <col min="9732" max="9732" width="46.28515625" style="1" customWidth="1"/>
    <col min="9733" max="9733" width="19" style="1" customWidth="1"/>
    <col min="9734" max="9734" width="0" style="1" hidden="1" customWidth="1"/>
    <col min="9735" max="9735" width="17.7109375" style="1" customWidth="1"/>
    <col min="9736" max="9736" width="0" style="1" hidden="1" customWidth="1"/>
    <col min="9737" max="9737" width="22.28515625" style="1" customWidth="1"/>
    <col min="9738" max="9738" width="5.28515625" style="1" customWidth="1"/>
    <col min="9739" max="9739" width="36.28515625" style="1" customWidth="1"/>
    <col min="9740" max="9740" width="5.7109375" style="1" customWidth="1"/>
    <col min="9741" max="9741" width="0" style="1" hidden="1" customWidth="1"/>
    <col min="9742" max="9742" width="20.7109375" style="1" customWidth="1"/>
    <col min="9743" max="9743" width="4.85546875" style="1" customWidth="1"/>
    <col min="9744" max="9744" width="0" style="1" hidden="1" customWidth="1"/>
    <col min="9745" max="9745" width="24.7109375" style="1" customWidth="1"/>
    <col min="9746" max="9746" width="12.28515625" style="1" customWidth="1"/>
    <col min="9747" max="9747" width="0" style="1" hidden="1" customWidth="1"/>
    <col min="9748" max="9748" width="3.42578125" style="1" customWidth="1"/>
    <col min="9749" max="9749" width="0" style="1" hidden="1" customWidth="1"/>
    <col min="9750" max="9750" width="17.7109375" style="1" customWidth="1"/>
    <col min="9751" max="9751" width="3.42578125" style="1" customWidth="1"/>
    <col min="9752" max="9752" width="0" style="1" hidden="1" customWidth="1"/>
    <col min="9753" max="9753" width="23.7109375" style="1" customWidth="1"/>
    <col min="9754" max="9754" width="10" style="1" customWidth="1"/>
    <col min="9755" max="9755" width="0" style="1" hidden="1" customWidth="1"/>
    <col min="9756" max="9757" width="14.7109375" style="1" customWidth="1"/>
    <col min="9758" max="9758" width="12.85546875" style="1" customWidth="1"/>
    <col min="9759" max="9759" width="3.28515625" style="1" customWidth="1"/>
    <col min="9760" max="9760" width="30.28515625" style="1" customWidth="1"/>
    <col min="9761" max="9761" width="5" style="1" customWidth="1"/>
    <col min="9762" max="9762" width="0" style="1" hidden="1" customWidth="1"/>
    <col min="9763" max="9763" width="14.28515625" style="1" customWidth="1"/>
    <col min="9764" max="9764" width="5.7109375" style="1" customWidth="1"/>
    <col min="9765" max="9765" width="0" style="1" hidden="1" customWidth="1"/>
    <col min="9766" max="9766" width="17.28515625" style="1" customWidth="1"/>
    <col min="9767" max="9767" width="12.7109375" style="1" customWidth="1"/>
    <col min="9768" max="9768" width="0" style="1" hidden="1" customWidth="1"/>
    <col min="9769" max="9769" width="5.28515625" style="1" customWidth="1"/>
    <col min="9770" max="9770" width="0" style="1" hidden="1" customWidth="1"/>
    <col min="9771" max="9771" width="17" style="1" customWidth="1"/>
    <col min="9772" max="9772" width="6.28515625" style="1" customWidth="1"/>
    <col min="9773" max="9773" width="0" style="1" hidden="1" customWidth="1"/>
    <col min="9774" max="9774" width="14.28515625" style="1" customWidth="1"/>
    <col min="9775" max="9775" width="7.5703125" style="1" customWidth="1"/>
    <col min="9776" max="9776" width="0" style="1" hidden="1" customWidth="1"/>
    <col min="9777" max="9778" width="14.28515625" style="1" customWidth="1"/>
    <col min="9779" max="9779" width="20.85546875" style="1" customWidth="1"/>
    <col min="9780" max="9780" width="14.42578125" style="1" customWidth="1"/>
    <col min="9781" max="9781" width="15" style="1" customWidth="1"/>
    <col min="9782" max="9782" width="2.7109375" style="1" customWidth="1"/>
    <col min="9783" max="9783" width="11.7109375" style="1" customWidth="1"/>
    <col min="9784" max="9784" width="11.5703125" style="1" customWidth="1"/>
    <col min="9785" max="9785" width="2.28515625" style="1" customWidth="1"/>
    <col min="9786" max="9786" width="41" style="1" customWidth="1"/>
    <col min="9787" max="9787" width="14.28515625" style="1" customWidth="1"/>
    <col min="9788" max="9789" width="11.5703125" style="1" customWidth="1"/>
    <col min="9790" max="9790" width="21.85546875" style="1" customWidth="1"/>
    <col min="9791" max="9982" width="11.5703125" style="1"/>
    <col min="9983" max="9983" width="21.85546875" style="1" customWidth="1"/>
    <col min="9984" max="9984" width="13.85546875" style="1" customWidth="1"/>
    <col min="9985" max="9985" width="38.7109375" style="1" customWidth="1"/>
    <col min="9986" max="9986" width="3" style="1" bestFit="1" customWidth="1"/>
    <col min="9987" max="9987" width="32.28515625" style="1" customWidth="1"/>
    <col min="9988" max="9988" width="46.28515625" style="1" customWidth="1"/>
    <col min="9989" max="9989" width="19" style="1" customWidth="1"/>
    <col min="9990" max="9990" width="0" style="1" hidden="1" customWidth="1"/>
    <col min="9991" max="9991" width="17.7109375" style="1" customWidth="1"/>
    <col min="9992" max="9992" width="0" style="1" hidden="1" customWidth="1"/>
    <col min="9993" max="9993" width="22.28515625" style="1" customWidth="1"/>
    <col min="9994" max="9994" width="5.28515625" style="1" customWidth="1"/>
    <col min="9995" max="9995" width="36.28515625" style="1" customWidth="1"/>
    <col min="9996" max="9996" width="5.7109375" style="1" customWidth="1"/>
    <col min="9997" max="9997" width="0" style="1" hidden="1" customWidth="1"/>
    <col min="9998" max="9998" width="20.7109375" style="1" customWidth="1"/>
    <col min="9999" max="9999" width="4.85546875" style="1" customWidth="1"/>
    <col min="10000" max="10000" width="0" style="1" hidden="1" customWidth="1"/>
    <col min="10001" max="10001" width="24.7109375" style="1" customWidth="1"/>
    <col min="10002" max="10002" width="12.28515625" style="1" customWidth="1"/>
    <col min="10003" max="10003" width="0" style="1" hidden="1" customWidth="1"/>
    <col min="10004" max="10004" width="3.42578125" style="1" customWidth="1"/>
    <col min="10005" max="10005" width="0" style="1" hidden="1" customWidth="1"/>
    <col min="10006" max="10006" width="17.7109375" style="1" customWidth="1"/>
    <col min="10007" max="10007" width="3.42578125" style="1" customWidth="1"/>
    <col min="10008" max="10008" width="0" style="1" hidden="1" customWidth="1"/>
    <col min="10009" max="10009" width="23.7109375" style="1" customWidth="1"/>
    <col min="10010" max="10010" width="10" style="1" customWidth="1"/>
    <col min="10011" max="10011" width="0" style="1" hidden="1" customWidth="1"/>
    <col min="10012" max="10013" width="14.7109375" style="1" customWidth="1"/>
    <col min="10014" max="10014" width="12.85546875" style="1" customWidth="1"/>
    <col min="10015" max="10015" width="3.28515625" style="1" customWidth="1"/>
    <col min="10016" max="10016" width="30.28515625" style="1" customWidth="1"/>
    <col min="10017" max="10017" width="5" style="1" customWidth="1"/>
    <col min="10018" max="10018" width="0" style="1" hidden="1" customWidth="1"/>
    <col min="10019" max="10019" width="14.28515625" style="1" customWidth="1"/>
    <col min="10020" max="10020" width="5.7109375" style="1" customWidth="1"/>
    <col min="10021" max="10021" width="0" style="1" hidden="1" customWidth="1"/>
    <col min="10022" max="10022" width="17.28515625" style="1" customWidth="1"/>
    <col min="10023" max="10023" width="12.7109375" style="1" customWidth="1"/>
    <col min="10024" max="10024" width="0" style="1" hidden="1" customWidth="1"/>
    <col min="10025" max="10025" width="5.28515625" style="1" customWidth="1"/>
    <col min="10026" max="10026" width="0" style="1" hidden="1" customWidth="1"/>
    <col min="10027" max="10027" width="17" style="1" customWidth="1"/>
    <col min="10028" max="10028" width="6.28515625" style="1" customWidth="1"/>
    <col min="10029" max="10029" width="0" style="1" hidden="1" customWidth="1"/>
    <col min="10030" max="10030" width="14.28515625" style="1" customWidth="1"/>
    <col min="10031" max="10031" width="7.5703125" style="1" customWidth="1"/>
    <col min="10032" max="10032" width="0" style="1" hidden="1" customWidth="1"/>
    <col min="10033" max="10034" width="14.28515625" style="1" customWidth="1"/>
    <col min="10035" max="10035" width="20.85546875" style="1" customWidth="1"/>
    <col min="10036" max="10036" width="14.42578125" style="1" customWidth="1"/>
    <col min="10037" max="10037" width="15" style="1" customWidth="1"/>
    <col min="10038" max="10038" width="2.7109375" style="1" customWidth="1"/>
    <col min="10039" max="10039" width="11.7109375" style="1" customWidth="1"/>
    <col min="10040" max="10040" width="11.5703125" style="1" customWidth="1"/>
    <col min="10041" max="10041" width="2.28515625" style="1" customWidth="1"/>
    <col min="10042" max="10042" width="41" style="1" customWidth="1"/>
    <col min="10043" max="10043" width="14.28515625" style="1" customWidth="1"/>
    <col min="10044" max="10045" width="11.5703125" style="1" customWidth="1"/>
    <col min="10046" max="10046" width="21.85546875" style="1" customWidth="1"/>
    <col min="10047" max="10238" width="11.5703125" style="1"/>
    <col min="10239" max="10239" width="21.85546875" style="1" customWidth="1"/>
    <col min="10240" max="10240" width="13.85546875" style="1" customWidth="1"/>
    <col min="10241" max="10241" width="38.7109375" style="1" customWidth="1"/>
    <col min="10242" max="10242" width="3" style="1" bestFit="1" customWidth="1"/>
    <col min="10243" max="10243" width="32.28515625" style="1" customWidth="1"/>
    <col min="10244" max="10244" width="46.28515625" style="1" customWidth="1"/>
    <col min="10245" max="10245" width="19" style="1" customWidth="1"/>
    <col min="10246" max="10246" width="0" style="1" hidden="1" customWidth="1"/>
    <col min="10247" max="10247" width="17.7109375" style="1" customWidth="1"/>
    <col min="10248" max="10248" width="0" style="1" hidden="1" customWidth="1"/>
    <col min="10249" max="10249" width="22.28515625" style="1" customWidth="1"/>
    <col min="10250" max="10250" width="5.28515625" style="1" customWidth="1"/>
    <col min="10251" max="10251" width="36.28515625" style="1" customWidth="1"/>
    <col min="10252" max="10252" width="5.7109375" style="1" customWidth="1"/>
    <col min="10253" max="10253" width="0" style="1" hidden="1" customWidth="1"/>
    <col min="10254" max="10254" width="20.7109375" style="1" customWidth="1"/>
    <col min="10255" max="10255" width="4.85546875" style="1" customWidth="1"/>
    <col min="10256" max="10256" width="0" style="1" hidden="1" customWidth="1"/>
    <col min="10257" max="10257" width="24.7109375" style="1" customWidth="1"/>
    <col min="10258" max="10258" width="12.28515625" style="1" customWidth="1"/>
    <col min="10259" max="10259" width="0" style="1" hidden="1" customWidth="1"/>
    <col min="10260" max="10260" width="3.42578125" style="1" customWidth="1"/>
    <col min="10261" max="10261" width="0" style="1" hidden="1" customWidth="1"/>
    <col min="10262" max="10262" width="17.7109375" style="1" customWidth="1"/>
    <col min="10263" max="10263" width="3.42578125" style="1" customWidth="1"/>
    <col min="10264" max="10264" width="0" style="1" hidden="1" customWidth="1"/>
    <col min="10265" max="10265" width="23.7109375" style="1" customWidth="1"/>
    <col min="10266" max="10266" width="10" style="1" customWidth="1"/>
    <col min="10267" max="10267" width="0" style="1" hidden="1" customWidth="1"/>
    <col min="10268" max="10269" width="14.7109375" style="1" customWidth="1"/>
    <col min="10270" max="10270" width="12.85546875" style="1" customWidth="1"/>
    <col min="10271" max="10271" width="3.28515625" style="1" customWidth="1"/>
    <col min="10272" max="10272" width="30.28515625" style="1" customWidth="1"/>
    <col min="10273" max="10273" width="5" style="1" customWidth="1"/>
    <col min="10274" max="10274" width="0" style="1" hidden="1" customWidth="1"/>
    <col min="10275" max="10275" width="14.28515625" style="1" customWidth="1"/>
    <col min="10276" max="10276" width="5.7109375" style="1" customWidth="1"/>
    <col min="10277" max="10277" width="0" style="1" hidden="1" customWidth="1"/>
    <col min="10278" max="10278" width="17.28515625" style="1" customWidth="1"/>
    <col min="10279" max="10279" width="12.7109375" style="1" customWidth="1"/>
    <col min="10280" max="10280" width="0" style="1" hidden="1" customWidth="1"/>
    <col min="10281" max="10281" width="5.28515625" style="1" customWidth="1"/>
    <col min="10282" max="10282" width="0" style="1" hidden="1" customWidth="1"/>
    <col min="10283" max="10283" width="17" style="1" customWidth="1"/>
    <col min="10284" max="10284" width="6.28515625" style="1" customWidth="1"/>
    <col min="10285" max="10285" width="0" style="1" hidden="1" customWidth="1"/>
    <col min="10286" max="10286" width="14.28515625" style="1" customWidth="1"/>
    <col min="10287" max="10287" width="7.5703125" style="1" customWidth="1"/>
    <col min="10288" max="10288" width="0" style="1" hidden="1" customWidth="1"/>
    <col min="10289" max="10290" width="14.28515625" style="1" customWidth="1"/>
    <col min="10291" max="10291" width="20.85546875" style="1" customWidth="1"/>
    <col min="10292" max="10292" width="14.42578125" style="1" customWidth="1"/>
    <col min="10293" max="10293" width="15" style="1" customWidth="1"/>
    <col min="10294" max="10294" width="2.7109375" style="1" customWidth="1"/>
    <col min="10295" max="10295" width="11.7109375" style="1" customWidth="1"/>
    <col min="10296" max="10296" width="11.5703125" style="1" customWidth="1"/>
    <col min="10297" max="10297" width="2.28515625" style="1" customWidth="1"/>
    <col min="10298" max="10298" width="41" style="1" customWidth="1"/>
    <col min="10299" max="10299" width="14.28515625" style="1" customWidth="1"/>
    <col min="10300" max="10301" width="11.5703125" style="1" customWidth="1"/>
    <col min="10302" max="10302" width="21.85546875" style="1" customWidth="1"/>
    <col min="10303" max="10494" width="11.5703125" style="1"/>
    <col min="10495" max="10495" width="21.85546875" style="1" customWidth="1"/>
    <col min="10496" max="10496" width="13.85546875" style="1" customWidth="1"/>
    <col min="10497" max="10497" width="38.7109375" style="1" customWidth="1"/>
    <col min="10498" max="10498" width="3" style="1" bestFit="1" customWidth="1"/>
    <col min="10499" max="10499" width="32.28515625" style="1" customWidth="1"/>
    <col min="10500" max="10500" width="46.28515625" style="1" customWidth="1"/>
    <col min="10501" max="10501" width="19" style="1" customWidth="1"/>
    <col min="10502" max="10502" width="0" style="1" hidden="1" customWidth="1"/>
    <col min="10503" max="10503" width="17.7109375" style="1" customWidth="1"/>
    <col min="10504" max="10504" width="0" style="1" hidden="1" customWidth="1"/>
    <col min="10505" max="10505" width="22.28515625" style="1" customWidth="1"/>
    <col min="10506" max="10506" width="5.28515625" style="1" customWidth="1"/>
    <col min="10507" max="10507" width="36.28515625" style="1" customWidth="1"/>
    <col min="10508" max="10508" width="5.7109375" style="1" customWidth="1"/>
    <col min="10509" max="10509" width="0" style="1" hidden="1" customWidth="1"/>
    <col min="10510" max="10510" width="20.7109375" style="1" customWidth="1"/>
    <col min="10511" max="10511" width="4.85546875" style="1" customWidth="1"/>
    <col min="10512" max="10512" width="0" style="1" hidden="1" customWidth="1"/>
    <col min="10513" max="10513" width="24.7109375" style="1" customWidth="1"/>
    <col min="10514" max="10514" width="12.28515625" style="1" customWidth="1"/>
    <col min="10515" max="10515" width="0" style="1" hidden="1" customWidth="1"/>
    <col min="10516" max="10516" width="3.42578125" style="1" customWidth="1"/>
    <col min="10517" max="10517" width="0" style="1" hidden="1" customWidth="1"/>
    <col min="10518" max="10518" width="17.7109375" style="1" customWidth="1"/>
    <col min="10519" max="10519" width="3.42578125" style="1" customWidth="1"/>
    <col min="10520" max="10520" width="0" style="1" hidden="1" customWidth="1"/>
    <col min="10521" max="10521" width="23.7109375" style="1" customWidth="1"/>
    <col min="10522" max="10522" width="10" style="1" customWidth="1"/>
    <col min="10523" max="10523" width="0" style="1" hidden="1" customWidth="1"/>
    <col min="10524" max="10525" width="14.7109375" style="1" customWidth="1"/>
    <col min="10526" max="10526" width="12.85546875" style="1" customWidth="1"/>
    <col min="10527" max="10527" width="3.28515625" style="1" customWidth="1"/>
    <col min="10528" max="10528" width="30.28515625" style="1" customWidth="1"/>
    <col min="10529" max="10529" width="5" style="1" customWidth="1"/>
    <col min="10530" max="10530" width="0" style="1" hidden="1" customWidth="1"/>
    <col min="10531" max="10531" width="14.28515625" style="1" customWidth="1"/>
    <col min="10532" max="10532" width="5.7109375" style="1" customWidth="1"/>
    <col min="10533" max="10533" width="0" style="1" hidden="1" customWidth="1"/>
    <col min="10534" max="10534" width="17.28515625" style="1" customWidth="1"/>
    <col min="10535" max="10535" width="12.7109375" style="1" customWidth="1"/>
    <col min="10536" max="10536" width="0" style="1" hidden="1" customWidth="1"/>
    <col min="10537" max="10537" width="5.28515625" style="1" customWidth="1"/>
    <col min="10538" max="10538" width="0" style="1" hidden="1" customWidth="1"/>
    <col min="10539" max="10539" width="17" style="1" customWidth="1"/>
    <col min="10540" max="10540" width="6.28515625" style="1" customWidth="1"/>
    <col min="10541" max="10541" width="0" style="1" hidden="1" customWidth="1"/>
    <col min="10542" max="10542" width="14.28515625" style="1" customWidth="1"/>
    <col min="10543" max="10543" width="7.5703125" style="1" customWidth="1"/>
    <col min="10544" max="10544" width="0" style="1" hidden="1" customWidth="1"/>
    <col min="10545" max="10546" width="14.28515625" style="1" customWidth="1"/>
    <col min="10547" max="10547" width="20.85546875" style="1" customWidth="1"/>
    <col min="10548" max="10548" width="14.42578125" style="1" customWidth="1"/>
    <col min="10549" max="10549" width="15" style="1" customWidth="1"/>
    <col min="10550" max="10550" width="2.7109375" style="1" customWidth="1"/>
    <col min="10551" max="10551" width="11.7109375" style="1" customWidth="1"/>
    <col min="10552" max="10552" width="11.5703125" style="1" customWidth="1"/>
    <col min="10553" max="10553" width="2.28515625" style="1" customWidth="1"/>
    <col min="10554" max="10554" width="41" style="1" customWidth="1"/>
    <col min="10555" max="10555" width="14.28515625" style="1" customWidth="1"/>
    <col min="10556" max="10557" width="11.5703125" style="1" customWidth="1"/>
    <col min="10558" max="10558" width="21.85546875" style="1" customWidth="1"/>
    <col min="10559" max="10750" width="11.5703125" style="1"/>
    <col min="10751" max="10751" width="21.85546875" style="1" customWidth="1"/>
    <col min="10752" max="10752" width="13.85546875" style="1" customWidth="1"/>
    <col min="10753" max="10753" width="38.7109375" style="1" customWidth="1"/>
    <col min="10754" max="10754" width="3" style="1" bestFit="1" customWidth="1"/>
    <col min="10755" max="10755" width="32.28515625" style="1" customWidth="1"/>
    <col min="10756" max="10756" width="46.28515625" style="1" customWidth="1"/>
    <col min="10757" max="10757" width="19" style="1" customWidth="1"/>
    <col min="10758" max="10758" width="0" style="1" hidden="1" customWidth="1"/>
    <col min="10759" max="10759" width="17.7109375" style="1" customWidth="1"/>
    <col min="10760" max="10760" width="0" style="1" hidden="1" customWidth="1"/>
    <col min="10761" max="10761" width="22.28515625" style="1" customWidth="1"/>
    <col min="10762" max="10762" width="5.28515625" style="1" customWidth="1"/>
    <col min="10763" max="10763" width="36.28515625" style="1" customWidth="1"/>
    <col min="10764" max="10764" width="5.7109375" style="1" customWidth="1"/>
    <col min="10765" max="10765" width="0" style="1" hidden="1" customWidth="1"/>
    <col min="10766" max="10766" width="20.7109375" style="1" customWidth="1"/>
    <col min="10767" max="10767" width="4.85546875" style="1" customWidth="1"/>
    <col min="10768" max="10768" width="0" style="1" hidden="1" customWidth="1"/>
    <col min="10769" max="10769" width="24.7109375" style="1" customWidth="1"/>
    <col min="10770" max="10770" width="12.28515625" style="1" customWidth="1"/>
    <col min="10771" max="10771" width="0" style="1" hidden="1" customWidth="1"/>
    <col min="10772" max="10772" width="3.42578125" style="1" customWidth="1"/>
    <col min="10773" max="10773" width="0" style="1" hidden="1" customWidth="1"/>
    <col min="10774" max="10774" width="17.7109375" style="1" customWidth="1"/>
    <col min="10775" max="10775" width="3.42578125" style="1" customWidth="1"/>
    <col min="10776" max="10776" width="0" style="1" hidden="1" customWidth="1"/>
    <col min="10777" max="10777" width="23.7109375" style="1" customWidth="1"/>
    <col min="10778" max="10778" width="10" style="1" customWidth="1"/>
    <col min="10779" max="10779" width="0" style="1" hidden="1" customWidth="1"/>
    <col min="10780" max="10781" width="14.7109375" style="1" customWidth="1"/>
    <col min="10782" max="10782" width="12.85546875" style="1" customWidth="1"/>
    <col min="10783" max="10783" width="3.28515625" style="1" customWidth="1"/>
    <col min="10784" max="10784" width="30.28515625" style="1" customWidth="1"/>
    <col min="10785" max="10785" width="5" style="1" customWidth="1"/>
    <col min="10786" max="10786" width="0" style="1" hidden="1" customWidth="1"/>
    <col min="10787" max="10787" width="14.28515625" style="1" customWidth="1"/>
    <col min="10788" max="10788" width="5.7109375" style="1" customWidth="1"/>
    <col min="10789" max="10789" width="0" style="1" hidden="1" customWidth="1"/>
    <col min="10790" max="10790" width="17.28515625" style="1" customWidth="1"/>
    <col min="10791" max="10791" width="12.7109375" style="1" customWidth="1"/>
    <col min="10792" max="10792" width="0" style="1" hidden="1" customWidth="1"/>
    <col min="10793" max="10793" width="5.28515625" style="1" customWidth="1"/>
    <col min="10794" max="10794" width="0" style="1" hidden="1" customWidth="1"/>
    <col min="10795" max="10795" width="17" style="1" customWidth="1"/>
    <col min="10796" max="10796" width="6.28515625" style="1" customWidth="1"/>
    <col min="10797" max="10797" width="0" style="1" hidden="1" customWidth="1"/>
    <col min="10798" max="10798" width="14.28515625" style="1" customWidth="1"/>
    <col min="10799" max="10799" width="7.5703125" style="1" customWidth="1"/>
    <col min="10800" max="10800" width="0" style="1" hidden="1" customWidth="1"/>
    <col min="10801" max="10802" width="14.28515625" style="1" customWidth="1"/>
    <col min="10803" max="10803" width="20.85546875" style="1" customWidth="1"/>
    <col min="10804" max="10804" width="14.42578125" style="1" customWidth="1"/>
    <col min="10805" max="10805" width="15" style="1" customWidth="1"/>
    <col min="10806" max="10806" width="2.7109375" style="1" customWidth="1"/>
    <col min="10807" max="10807" width="11.7109375" style="1" customWidth="1"/>
    <col min="10808" max="10808" width="11.5703125" style="1" customWidth="1"/>
    <col min="10809" max="10809" width="2.28515625" style="1" customWidth="1"/>
    <col min="10810" max="10810" width="41" style="1" customWidth="1"/>
    <col min="10811" max="10811" width="14.28515625" style="1" customWidth="1"/>
    <col min="10812" max="10813" width="11.5703125" style="1" customWidth="1"/>
    <col min="10814" max="10814" width="21.85546875" style="1" customWidth="1"/>
    <col min="10815" max="11006" width="11.5703125" style="1"/>
    <col min="11007" max="11007" width="21.85546875" style="1" customWidth="1"/>
    <col min="11008" max="11008" width="13.85546875" style="1" customWidth="1"/>
    <col min="11009" max="11009" width="38.7109375" style="1" customWidth="1"/>
    <col min="11010" max="11010" width="3" style="1" bestFit="1" customWidth="1"/>
    <col min="11011" max="11011" width="32.28515625" style="1" customWidth="1"/>
    <col min="11012" max="11012" width="46.28515625" style="1" customWidth="1"/>
    <col min="11013" max="11013" width="19" style="1" customWidth="1"/>
    <col min="11014" max="11014" width="0" style="1" hidden="1" customWidth="1"/>
    <col min="11015" max="11015" width="17.7109375" style="1" customWidth="1"/>
    <col min="11016" max="11016" width="0" style="1" hidden="1" customWidth="1"/>
    <col min="11017" max="11017" width="22.28515625" style="1" customWidth="1"/>
    <col min="11018" max="11018" width="5.28515625" style="1" customWidth="1"/>
    <col min="11019" max="11019" width="36.28515625" style="1" customWidth="1"/>
    <col min="11020" max="11020" width="5.7109375" style="1" customWidth="1"/>
    <col min="11021" max="11021" width="0" style="1" hidden="1" customWidth="1"/>
    <col min="11022" max="11022" width="20.7109375" style="1" customWidth="1"/>
    <col min="11023" max="11023" width="4.85546875" style="1" customWidth="1"/>
    <col min="11024" max="11024" width="0" style="1" hidden="1" customWidth="1"/>
    <col min="11025" max="11025" width="24.7109375" style="1" customWidth="1"/>
    <col min="11026" max="11026" width="12.28515625" style="1" customWidth="1"/>
    <col min="11027" max="11027" width="0" style="1" hidden="1" customWidth="1"/>
    <col min="11028" max="11028" width="3.42578125" style="1" customWidth="1"/>
    <col min="11029" max="11029" width="0" style="1" hidden="1" customWidth="1"/>
    <col min="11030" max="11030" width="17.7109375" style="1" customWidth="1"/>
    <col min="11031" max="11031" width="3.42578125" style="1" customWidth="1"/>
    <col min="11032" max="11032" width="0" style="1" hidden="1" customWidth="1"/>
    <col min="11033" max="11033" width="23.7109375" style="1" customWidth="1"/>
    <col min="11034" max="11034" width="10" style="1" customWidth="1"/>
    <col min="11035" max="11035" width="0" style="1" hidden="1" customWidth="1"/>
    <col min="11036" max="11037" width="14.7109375" style="1" customWidth="1"/>
    <col min="11038" max="11038" width="12.85546875" style="1" customWidth="1"/>
    <col min="11039" max="11039" width="3.28515625" style="1" customWidth="1"/>
    <col min="11040" max="11040" width="30.28515625" style="1" customWidth="1"/>
    <col min="11041" max="11041" width="5" style="1" customWidth="1"/>
    <col min="11042" max="11042" width="0" style="1" hidden="1" customWidth="1"/>
    <col min="11043" max="11043" width="14.28515625" style="1" customWidth="1"/>
    <col min="11044" max="11044" width="5.7109375" style="1" customWidth="1"/>
    <col min="11045" max="11045" width="0" style="1" hidden="1" customWidth="1"/>
    <col min="11046" max="11046" width="17.28515625" style="1" customWidth="1"/>
    <col min="11047" max="11047" width="12.7109375" style="1" customWidth="1"/>
    <col min="11048" max="11048" width="0" style="1" hidden="1" customWidth="1"/>
    <col min="11049" max="11049" width="5.28515625" style="1" customWidth="1"/>
    <col min="11050" max="11050" width="0" style="1" hidden="1" customWidth="1"/>
    <col min="11051" max="11051" width="17" style="1" customWidth="1"/>
    <col min="11052" max="11052" width="6.28515625" style="1" customWidth="1"/>
    <col min="11053" max="11053" width="0" style="1" hidden="1" customWidth="1"/>
    <col min="11054" max="11054" width="14.28515625" style="1" customWidth="1"/>
    <col min="11055" max="11055" width="7.5703125" style="1" customWidth="1"/>
    <col min="11056" max="11056" width="0" style="1" hidden="1" customWidth="1"/>
    <col min="11057" max="11058" width="14.28515625" style="1" customWidth="1"/>
    <col min="11059" max="11059" width="20.85546875" style="1" customWidth="1"/>
    <col min="11060" max="11060" width="14.42578125" style="1" customWidth="1"/>
    <col min="11061" max="11061" width="15" style="1" customWidth="1"/>
    <col min="11062" max="11062" width="2.7109375" style="1" customWidth="1"/>
    <col min="11063" max="11063" width="11.7109375" style="1" customWidth="1"/>
    <col min="11064" max="11064" width="11.5703125" style="1" customWidth="1"/>
    <col min="11065" max="11065" width="2.28515625" style="1" customWidth="1"/>
    <col min="11066" max="11066" width="41" style="1" customWidth="1"/>
    <col min="11067" max="11067" width="14.28515625" style="1" customWidth="1"/>
    <col min="11068" max="11069" width="11.5703125" style="1" customWidth="1"/>
    <col min="11070" max="11070" width="21.85546875" style="1" customWidth="1"/>
    <col min="11071" max="11262" width="11.5703125" style="1"/>
    <col min="11263" max="11263" width="21.85546875" style="1" customWidth="1"/>
    <col min="11264" max="11264" width="13.85546875" style="1" customWidth="1"/>
    <col min="11265" max="11265" width="38.7109375" style="1" customWidth="1"/>
    <col min="11266" max="11266" width="3" style="1" bestFit="1" customWidth="1"/>
    <col min="11267" max="11267" width="32.28515625" style="1" customWidth="1"/>
    <col min="11268" max="11268" width="46.28515625" style="1" customWidth="1"/>
    <col min="11269" max="11269" width="19" style="1" customWidth="1"/>
    <col min="11270" max="11270" width="0" style="1" hidden="1" customWidth="1"/>
    <col min="11271" max="11271" width="17.7109375" style="1" customWidth="1"/>
    <col min="11272" max="11272" width="0" style="1" hidden="1" customWidth="1"/>
    <col min="11273" max="11273" width="22.28515625" style="1" customWidth="1"/>
    <col min="11274" max="11274" width="5.28515625" style="1" customWidth="1"/>
    <col min="11275" max="11275" width="36.28515625" style="1" customWidth="1"/>
    <col min="11276" max="11276" width="5.7109375" style="1" customWidth="1"/>
    <col min="11277" max="11277" width="0" style="1" hidden="1" customWidth="1"/>
    <col min="11278" max="11278" width="20.7109375" style="1" customWidth="1"/>
    <col min="11279" max="11279" width="4.85546875" style="1" customWidth="1"/>
    <col min="11280" max="11280" width="0" style="1" hidden="1" customWidth="1"/>
    <col min="11281" max="11281" width="24.7109375" style="1" customWidth="1"/>
    <col min="11282" max="11282" width="12.28515625" style="1" customWidth="1"/>
    <col min="11283" max="11283" width="0" style="1" hidden="1" customWidth="1"/>
    <col min="11284" max="11284" width="3.42578125" style="1" customWidth="1"/>
    <col min="11285" max="11285" width="0" style="1" hidden="1" customWidth="1"/>
    <col min="11286" max="11286" width="17.7109375" style="1" customWidth="1"/>
    <col min="11287" max="11287" width="3.42578125" style="1" customWidth="1"/>
    <col min="11288" max="11288" width="0" style="1" hidden="1" customWidth="1"/>
    <col min="11289" max="11289" width="23.7109375" style="1" customWidth="1"/>
    <col min="11290" max="11290" width="10" style="1" customWidth="1"/>
    <col min="11291" max="11291" width="0" style="1" hidden="1" customWidth="1"/>
    <col min="11292" max="11293" width="14.7109375" style="1" customWidth="1"/>
    <col min="11294" max="11294" width="12.85546875" style="1" customWidth="1"/>
    <col min="11295" max="11295" width="3.28515625" style="1" customWidth="1"/>
    <col min="11296" max="11296" width="30.28515625" style="1" customWidth="1"/>
    <col min="11297" max="11297" width="5" style="1" customWidth="1"/>
    <col min="11298" max="11298" width="0" style="1" hidden="1" customWidth="1"/>
    <col min="11299" max="11299" width="14.28515625" style="1" customWidth="1"/>
    <col min="11300" max="11300" width="5.7109375" style="1" customWidth="1"/>
    <col min="11301" max="11301" width="0" style="1" hidden="1" customWidth="1"/>
    <col min="11302" max="11302" width="17.28515625" style="1" customWidth="1"/>
    <col min="11303" max="11303" width="12.7109375" style="1" customWidth="1"/>
    <col min="11304" max="11304" width="0" style="1" hidden="1" customWidth="1"/>
    <col min="11305" max="11305" width="5.28515625" style="1" customWidth="1"/>
    <col min="11306" max="11306" width="0" style="1" hidden="1" customWidth="1"/>
    <col min="11307" max="11307" width="17" style="1" customWidth="1"/>
    <col min="11308" max="11308" width="6.28515625" style="1" customWidth="1"/>
    <col min="11309" max="11309" width="0" style="1" hidden="1" customWidth="1"/>
    <col min="11310" max="11310" width="14.28515625" style="1" customWidth="1"/>
    <col min="11311" max="11311" width="7.5703125" style="1" customWidth="1"/>
    <col min="11312" max="11312" width="0" style="1" hidden="1" customWidth="1"/>
    <col min="11313" max="11314" width="14.28515625" style="1" customWidth="1"/>
    <col min="11315" max="11315" width="20.85546875" style="1" customWidth="1"/>
    <col min="11316" max="11316" width="14.42578125" style="1" customWidth="1"/>
    <col min="11317" max="11317" width="15" style="1" customWidth="1"/>
    <col min="11318" max="11318" width="2.7109375" style="1" customWidth="1"/>
    <col min="11319" max="11319" width="11.7109375" style="1" customWidth="1"/>
    <col min="11320" max="11320" width="11.5703125" style="1" customWidth="1"/>
    <col min="11321" max="11321" width="2.28515625" style="1" customWidth="1"/>
    <col min="11322" max="11322" width="41" style="1" customWidth="1"/>
    <col min="11323" max="11323" width="14.28515625" style="1" customWidth="1"/>
    <col min="11324" max="11325" width="11.5703125" style="1" customWidth="1"/>
    <col min="11326" max="11326" width="21.85546875" style="1" customWidth="1"/>
    <col min="11327" max="11518" width="11.5703125" style="1"/>
    <col min="11519" max="11519" width="21.85546875" style="1" customWidth="1"/>
    <col min="11520" max="11520" width="13.85546875" style="1" customWidth="1"/>
    <col min="11521" max="11521" width="38.7109375" style="1" customWidth="1"/>
    <col min="11522" max="11522" width="3" style="1" bestFit="1" customWidth="1"/>
    <col min="11523" max="11523" width="32.28515625" style="1" customWidth="1"/>
    <col min="11524" max="11524" width="46.28515625" style="1" customWidth="1"/>
    <col min="11525" max="11525" width="19" style="1" customWidth="1"/>
    <col min="11526" max="11526" width="0" style="1" hidden="1" customWidth="1"/>
    <col min="11527" max="11527" width="17.7109375" style="1" customWidth="1"/>
    <col min="11528" max="11528" width="0" style="1" hidden="1" customWidth="1"/>
    <col min="11529" max="11529" width="22.28515625" style="1" customWidth="1"/>
    <col min="11530" max="11530" width="5.28515625" style="1" customWidth="1"/>
    <col min="11531" max="11531" width="36.28515625" style="1" customWidth="1"/>
    <col min="11532" max="11532" width="5.7109375" style="1" customWidth="1"/>
    <col min="11533" max="11533" width="0" style="1" hidden="1" customWidth="1"/>
    <col min="11534" max="11534" width="20.7109375" style="1" customWidth="1"/>
    <col min="11535" max="11535" width="4.85546875" style="1" customWidth="1"/>
    <col min="11536" max="11536" width="0" style="1" hidden="1" customWidth="1"/>
    <col min="11537" max="11537" width="24.7109375" style="1" customWidth="1"/>
    <col min="11538" max="11538" width="12.28515625" style="1" customWidth="1"/>
    <col min="11539" max="11539" width="0" style="1" hidden="1" customWidth="1"/>
    <col min="11540" max="11540" width="3.42578125" style="1" customWidth="1"/>
    <col min="11541" max="11541" width="0" style="1" hidden="1" customWidth="1"/>
    <col min="11542" max="11542" width="17.7109375" style="1" customWidth="1"/>
    <col min="11543" max="11543" width="3.42578125" style="1" customWidth="1"/>
    <col min="11544" max="11544" width="0" style="1" hidden="1" customWidth="1"/>
    <col min="11545" max="11545" width="23.7109375" style="1" customWidth="1"/>
    <col min="11546" max="11546" width="10" style="1" customWidth="1"/>
    <col min="11547" max="11547" width="0" style="1" hidden="1" customWidth="1"/>
    <col min="11548" max="11549" width="14.7109375" style="1" customWidth="1"/>
    <col min="11550" max="11550" width="12.85546875" style="1" customWidth="1"/>
    <col min="11551" max="11551" width="3.28515625" style="1" customWidth="1"/>
    <col min="11552" max="11552" width="30.28515625" style="1" customWidth="1"/>
    <col min="11553" max="11553" width="5" style="1" customWidth="1"/>
    <col min="11554" max="11554" width="0" style="1" hidden="1" customWidth="1"/>
    <col min="11555" max="11555" width="14.28515625" style="1" customWidth="1"/>
    <col min="11556" max="11556" width="5.7109375" style="1" customWidth="1"/>
    <col min="11557" max="11557" width="0" style="1" hidden="1" customWidth="1"/>
    <col min="11558" max="11558" width="17.28515625" style="1" customWidth="1"/>
    <col min="11559" max="11559" width="12.7109375" style="1" customWidth="1"/>
    <col min="11560" max="11560" width="0" style="1" hidden="1" customWidth="1"/>
    <col min="11561" max="11561" width="5.28515625" style="1" customWidth="1"/>
    <col min="11562" max="11562" width="0" style="1" hidden="1" customWidth="1"/>
    <col min="11563" max="11563" width="17" style="1" customWidth="1"/>
    <col min="11564" max="11564" width="6.28515625" style="1" customWidth="1"/>
    <col min="11565" max="11565" width="0" style="1" hidden="1" customWidth="1"/>
    <col min="11566" max="11566" width="14.28515625" style="1" customWidth="1"/>
    <col min="11567" max="11567" width="7.5703125" style="1" customWidth="1"/>
    <col min="11568" max="11568" width="0" style="1" hidden="1" customWidth="1"/>
    <col min="11569" max="11570" width="14.28515625" style="1" customWidth="1"/>
    <col min="11571" max="11571" width="20.85546875" style="1" customWidth="1"/>
    <col min="11572" max="11572" width="14.42578125" style="1" customWidth="1"/>
    <col min="11573" max="11573" width="15" style="1" customWidth="1"/>
    <col min="11574" max="11574" width="2.7109375" style="1" customWidth="1"/>
    <col min="11575" max="11575" width="11.7109375" style="1" customWidth="1"/>
    <col min="11576" max="11576" width="11.5703125" style="1" customWidth="1"/>
    <col min="11577" max="11577" width="2.28515625" style="1" customWidth="1"/>
    <col min="11578" max="11578" width="41" style="1" customWidth="1"/>
    <col min="11579" max="11579" width="14.28515625" style="1" customWidth="1"/>
    <col min="11580" max="11581" width="11.5703125" style="1" customWidth="1"/>
    <col min="11582" max="11582" width="21.85546875" style="1" customWidth="1"/>
    <col min="11583" max="11774" width="11.5703125" style="1"/>
    <col min="11775" max="11775" width="21.85546875" style="1" customWidth="1"/>
    <col min="11776" max="11776" width="13.85546875" style="1" customWidth="1"/>
    <col min="11777" max="11777" width="38.7109375" style="1" customWidth="1"/>
    <col min="11778" max="11778" width="3" style="1" bestFit="1" customWidth="1"/>
    <col min="11779" max="11779" width="32.28515625" style="1" customWidth="1"/>
    <col min="11780" max="11780" width="46.28515625" style="1" customWidth="1"/>
    <col min="11781" max="11781" width="19" style="1" customWidth="1"/>
    <col min="11782" max="11782" width="0" style="1" hidden="1" customWidth="1"/>
    <col min="11783" max="11783" width="17.7109375" style="1" customWidth="1"/>
    <col min="11784" max="11784" width="0" style="1" hidden="1" customWidth="1"/>
    <col min="11785" max="11785" width="22.28515625" style="1" customWidth="1"/>
    <col min="11786" max="11786" width="5.28515625" style="1" customWidth="1"/>
    <col min="11787" max="11787" width="36.28515625" style="1" customWidth="1"/>
    <col min="11788" max="11788" width="5.7109375" style="1" customWidth="1"/>
    <col min="11789" max="11789" width="0" style="1" hidden="1" customWidth="1"/>
    <col min="11790" max="11790" width="20.7109375" style="1" customWidth="1"/>
    <col min="11791" max="11791" width="4.85546875" style="1" customWidth="1"/>
    <col min="11792" max="11792" width="0" style="1" hidden="1" customWidth="1"/>
    <col min="11793" max="11793" width="24.7109375" style="1" customWidth="1"/>
    <col min="11794" max="11794" width="12.28515625" style="1" customWidth="1"/>
    <col min="11795" max="11795" width="0" style="1" hidden="1" customWidth="1"/>
    <col min="11796" max="11796" width="3.42578125" style="1" customWidth="1"/>
    <col min="11797" max="11797" width="0" style="1" hidden="1" customWidth="1"/>
    <col min="11798" max="11798" width="17.7109375" style="1" customWidth="1"/>
    <col min="11799" max="11799" width="3.42578125" style="1" customWidth="1"/>
    <col min="11800" max="11800" width="0" style="1" hidden="1" customWidth="1"/>
    <col min="11801" max="11801" width="23.7109375" style="1" customWidth="1"/>
    <col min="11802" max="11802" width="10" style="1" customWidth="1"/>
    <col min="11803" max="11803" width="0" style="1" hidden="1" customWidth="1"/>
    <col min="11804" max="11805" width="14.7109375" style="1" customWidth="1"/>
    <col min="11806" max="11806" width="12.85546875" style="1" customWidth="1"/>
    <col min="11807" max="11807" width="3.28515625" style="1" customWidth="1"/>
    <col min="11808" max="11808" width="30.28515625" style="1" customWidth="1"/>
    <col min="11809" max="11809" width="5" style="1" customWidth="1"/>
    <col min="11810" max="11810" width="0" style="1" hidden="1" customWidth="1"/>
    <col min="11811" max="11811" width="14.28515625" style="1" customWidth="1"/>
    <col min="11812" max="11812" width="5.7109375" style="1" customWidth="1"/>
    <col min="11813" max="11813" width="0" style="1" hidden="1" customWidth="1"/>
    <col min="11814" max="11814" width="17.28515625" style="1" customWidth="1"/>
    <col min="11815" max="11815" width="12.7109375" style="1" customWidth="1"/>
    <col min="11816" max="11816" width="0" style="1" hidden="1" customWidth="1"/>
    <col min="11817" max="11817" width="5.28515625" style="1" customWidth="1"/>
    <col min="11818" max="11818" width="0" style="1" hidden="1" customWidth="1"/>
    <col min="11819" max="11819" width="17" style="1" customWidth="1"/>
    <col min="11820" max="11820" width="6.28515625" style="1" customWidth="1"/>
    <col min="11821" max="11821" width="0" style="1" hidden="1" customWidth="1"/>
    <col min="11822" max="11822" width="14.28515625" style="1" customWidth="1"/>
    <col min="11823" max="11823" width="7.5703125" style="1" customWidth="1"/>
    <col min="11824" max="11824" width="0" style="1" hidden="1" customWidth="1"/>
    <col min="11825" max="11826" width="14.28515625" style="1" customWidth="1"/>
    <col min="11827" max="11827" width="20.85546875" style="1" customWidth="1"/>
    <col min="11828" max="11828" width="14.42578125" style="1" customWidth="1"/>
    <col min="11829" max="11829" width="15" style="1" customWidth="1"/>
    <col min="11830" max="11830" width="2.7109375" style="1" customWidth="1"/>
    <col min="11831" max="11831" width="11.7109375" style="1" customWidth="1"/>
    <col min="11832" max="11832" width="11.5703125" style="1" customWidth="1"/>
    <col min="11833" max="11833" width="2.28515625" style="1" customWidth="1"/>
    <col min="11834" max="11834" width="41" style="1" customWidth="1"/>
    <col min="11835" max="11835" width="14.28515625" style="1" customWidth="1"/>
    <col min="11836" max="11837" width="11.5703125" style="1" customWidth="1"/>
    <col min="11838" max="11838" width="21.85546875" style="1" customWidth="1"/>
    <col min="11839" max="12030" width="11.5703125" style="1"/>
    <col min="12031" max="12031" width="21.85546875" style="1" customWidth="1"/>
    <col min="12032" max="12032" width="13.85546875" style="1" customWidth="1"/>
    <col min="12033" max="12033" width="38.7109375" style="1" customWidth="1"/>
    <col min="12034" max="12034" width="3" style="1" bestFit="1" customWidth="1"/>
    <col min="12035" max="12035" width="32.28515625" style="1" customWidth="1"/>
    <col min="12036" max="12036" width="46.28515625" style="1" customWidth="1"/>
    <col min="12037" max="12037" width="19" style="1" customWidth="1"/>
    <col min="12038" max="12038" width="0" style="1" hidden="1" customWidth="1"/>
    <col min="12039" max="12039" width="17.7109375" style="1" customWidth="1"/>
    <col min="12040" max="12040" width="0" style="1" hidden="1" customWidth="1"/>
    <col min="12041" max="12041" width="22.28515625" style="1" customWidth="1"/>
    <col min="12042" max="12042" width="5.28515625" style="1" customWidth="1"/>
    <col min="12043" max="12043" width="36.28515625" style="1" customWidth="1"/>
    <col min="12044" max="12044" width="5.7109375" style="1" customWidth="1"/>
    <col min="12045" max="12045" width="0" style="1" hidden="1" customWidth="1"/>
    <col min="12046" max="12046" width="20.7109375" style="1" customWidth="1"/>
    <col min="12047" max="12047" width="4.85546875" style="1" customWidth="1"/>
    <col min="12048" max="12048" width="0" style="1" hidden="1" customWidth="1"/>
    <col min="12049" max="12049" width="24.7109375" style="1" customWidth="1"/>
    <col min="12050" max="12050" width="12.28515625" style="1" customWidth="1"/>
    <col min="12051" max="12051" width="0" style="1" hidden="1" customWidth="1"/>
    <col min="12052" max="12052" width="3.42578125" style="1" customWidth="1"/>
    <col min="12053" max="12053" width="0" style="1" hidden="1" customWidth="1"/>
    <col min="12054" max="12054" width="17.7109375" style="1" customWidth="1"/>
    <col min="12055" max="12055" width="3.42578125" style="1" customWidth="1"/>
    <col min="12056" max="12056" width="0" style="1" hidden="1" customWidth="1"/>
    <col min="12057" max="12057" width="23.7109375" style="1" customWidth="1"/>
    <col min="12058" max="12058" width="10" style="1" customWidth="1"/>
    <col min="12059" max="12059" width="0" style="1" hidden="1" customWidth="1"/>
    <col min="12060" max="12061" width="14.7109375" style="1" customWidth="1"/>
    <col min="12062" max="12062" width="12.85546875" style="1" customWidth="1"/>
    <col min="12063" max="12063" width="3.28515625" style="1" customWidth="1"/>
    <col min="12064" max="12064" width="30.28515625" style="1" customWidth="1"/>
    <col min="12065" max="12065" width="5" style="1" customWidth="1"/>
    <col min="12066" max="12066" width="0" style="1" hidden="1" customWidth="1"/>
    <col min="12067" max="12067" width="14.28515625" style="1" customWidth="1"/>
    <col min="12068" max="12068" width="5.7109375" style="1" customWidth="1"/>
    <col min="12069" max="12069" width="0" style="1" hidden="1" customWidth="1"/>
    <col min="12070" max="12070" width="17.28515625" style="1" customWidth="1"/>
    <col min="12071" max="12071" width="12.7109375" style="1" customWidth="1"/>
    <col min="12072" max="12072" width="0" style="1" hidden="1" customWidth="1"/>
    <col min="12073" max="12073" width="5.28515625" style="1" customWidth="1"/>
    <col min="12074" max="12074" width="0" style="1" hidden="1" customWidth="1"/>
    <col min="12075" max="12075" width="17" style="1" customWidth="1"/>
    <col min="12076" max="12076" width="6.28515625" style="1" customWidth="1"/>
    <col min="12077" max="12077" width="0" style="1" hidden="1" customWidth="1"/>
    <col min="12078" max="12078" width="14.28515625" style="1" customWidth="1"/>
    <col min="12079" max="12079" width="7.5703125" style="1" customWidth="1"/>
    <col min="12080" max="12080" width="0" style="1" hidden="1" customWidth="1"/>
    <col min="12081" max="12082" width="14.28515625" style="1" customWidth="1"/>
    <col min="12083" max="12083" width="20.85546875" style="1" customWidth="1"/>
    <col min="12084" max="12084" width="14.42578125" style="1" customWidth="1"/>
    <col min="12085" max="12085" width="15" style="1" customWidth="1"/>
    <col min="12086" max="12086" width="2.7109375" style="1" customWidth="1"/>
    <col min="12087" max="12087" width="11.7109375" style="1" customWidth="1"/>
    <col min="12088" max="12088" width="11.5703125" style="1" customWidth="1"/>
    <col min="12089" max="12089" width="2.28515625" style="1" customWidth="1"/>
    <col min="12090" max="12090" width="41" style="1" customWidth="1"/>
    <col min="12091" max="12091" width="14.28515625" style="1" customWidth="1"/>
    <col min="12092" max="12093" width="11.5703125" style="1" customWidth="1"/>
    <col min="12094" max="12094" width="21.85546875" style="1" customWidth="1"/>
    <col min="12095" max="12286" width="11.5703125" style="1"/>
    <col min="12287" max="12287" width="21.85546875" style="1" customWidth="1"/>
    <col min="12288" max="12288" width="13.85546875" style="1" customWidth="1"/>
    <col min="12289" max="12289" width="38.7109375" style="1" customWidth="1"/>
    <col min="12290" max="12290" width="3" style="1" bestFit="1" customWidth="1"/>
    <col min="12291" max="12291" width="32.28515625" style="1" customWidth="1"/>
    <col min="12292" max="12292" width="46.28515625" style="1" customWidth="1"/>
    <col min="12293" max="12293" width="19" style="1" customWidth="1"/>
    <col min="12294" max="12294" width="0" style="1" hidden="1" customWidth="1"/>
    <col min="12295" max="12295" width="17.7109375" style="1" customWidth="1"/>
    <col min="12296" max="12296" width="0" style="1" hidden="1" customWidth="1"/>
    <col min="12297" max="12297" width="22.28515625" style="1" customWidth="1"/>
    <col min="12298" max="12298" width="5.28515625" style="1" customWidth="1"/>
    <col min="12299" max="12299" width="36.28515625" style="1" customWidth="1"/>
    <col min="12300" max="12300" width="5.7109375" style="1" customWidth="1"/>
    <col min="12301" max="12301" width="0" style="1" hidden="1" customWidth="1"/>
    <col min="12302" max="12302" width="20.7109375" style="1" customWidth="1"/>
    <col min="12303" max="12303" width="4.85546875" style="1" customWidth="1"/>
    <col min="12304" max="12304" width="0" style="1" hidden="1" customWidth="1"/>
    <col min="12305" max="12305" width="24.7109375" style="1" customWidth="1"/>
    <col min="12306" max="12306" width="12.28515625" style="1" customWidth="1"/>
    <col min="12307" max="12307" width="0" style="1" hidden="1" customWidth="1"/>
    <col min="12308" max="12308" width="3.42578125" style="1" customWidth="1"/>
    <col min="12309" max="12309" width="0" style="1" hidden="1" customWidth="1"/>
    <col min="12310" max="12310" width="17.7109375" style="1" customWidth="1"/>
    <col min="12311" max="12311" width="3.42578125" style="1" customWidth="1"/>
    <col min="12312" max="12312" width="0" style="1" hidden="1" customWidth="1"/>
    <col min="12313" max="12313" width="23.7109375" style="1" customWidth="1"/>
    <col min="12314" max="12314" width="10" style="1" customWidth="1"/>
    <col min="12315" max="12315" width="0" style="1" hidden="1" customWidth="1"/>
    <col min="12316" max="12317" width="14.7109375" style="1" customWidth="1"/>
    <col min="12318" max="12318" width="12.85546875" style="1" customWidth="1"/>
    <col min="12319" max="12319" width="3.28515625" style="1" customWidth="1"/>
    <col min="12320" max="12320" width="30.28515625" style="1" customWidth="1"/>
    <col min="12321" max="12321" width="5" style="1" customWidth="1"/>
    <col min="12322" max="12322" width="0" style="1" hidden="1" customWidth="1"/>
    <col min="12323" max="12323" width="14.28515625" style="1" customWidth="1"/>
    <col min="12324" max="12324" width="5.7109375" style="1" customWidth="1"/>
    <col min="12325" max="12325" width="0" style="1" hidden="1" customWidth="1"/>
    <col min="12326" max="12326" width="17.28515625" style="1" customWidth="1"/>
    <col min="12327" max="12327" width="12.7109375" style="1" customWidth="1"/>
    <col min="12328" max="12328" width="0" style="1" hidden="1" customWidth="1"/>
    <col min="12329" max="12329" width="5.28515625" style="1" customWidth="1"/>
    <col min="12330" max="12330" width="0" style="1" hidden="1" customWidth="1"/>
    <col min="12331" max="12331" width="17" style="1" customWidth="1"/>
    <col min="12332" max="12332" width="6.28515625" style="1" customWidth="1"/>
    <col min="12333" max="12333" width="0" style="1" hidden="1" customWidth="1"/>
    <col min="12334" max="12334" width="14.28515625" style="1" customWidth="1"/>
    <col min="12335" max="12335" width="7.5703125" style="1" customWidth="1"/>
    <col min="12336" max="12336" width="0" style="1" hidden="1" customWidth="1"/>
    <col min="12337" max="12338" width="14.28515625" style="1" customWidth="1"/>
    <col min="12339" max="12339" width="20.85546875" style="1" customWidth="1"/>
    <col min="12340" max="12340" width="14.42578125" style="1" customWidth="1"/>
    <col min="12341" max="12341" width="15" style="1" customWidth="1"/>
    <col min="12342" max="12342" width="2.7109375" style="1" customWidth="1"/>
    <col min="12343" max="12343" width="11.7109375" style="1" customWidth="1"/>
    <col min="12344" max="12344" width="11.5703125" style="1" customWidth="1"/>
    <col min="12345" max="12345" width="2.28515625" style="1" customWidth="1"/>
    <col min="12346" max="12346" width="41" style="1" customWidth="1"/>
    <col min="12347" max="12347" width="14.28515625" style="1" customWidth="1"/>
    <col min="12348" max="12349" width="11.5703125" style="1" customWidth="1"/>
    <col min="12350" max="12350" width="21.85546875" style="1" customWidth="1"/>
    <col min="12351" max="12542" width="11.5703125" style="1"/>
    <col min="12543" max="12543" width="21.85546875" style="1" customWidth="1"/>
    <col min="12544" max="12544" width="13.85546875" style="1" customWidth="1"/>
    <col min="12545" max="12545" width="38.7109375" style="1" customWidth="1"/>
    <col min="12546" max="12546" width="3" style="1" bestFit="1" customWidth="1"/>
    <col min="12547" max="12547" width="32.28515625" style="1" customWidth="1"/>
    <col min="12548" max="12548" width="46.28515625" style="1" customWidth="1"/>
    <col min="12549" max="12549" width="19" style="1" customWidth="1"/>
    <col min="12550" max="12550" width="0" style="1" hidden="1" customWidth="1"/>
    <col min="12551" max="12551" width="17.7109375" style="1" customWidth="1"/>
    <col min="12552" max="12552" width="0" style="1" hidden="1" customWidth="1"/>
    <col min="12553" max="12553" width="22.28515625" style="1" customWidth="1"/>
    <col min="12554" max="12554" width="5.28515625" style="1" customWidth="1"/>
    <col min="12555" max="12555" width="36.28515625" style="1" customWidth="1"/>
    <col min="12556" max="12556" width="5.7109375" style="1" customWidth="1"/>
    <col min="12557" max="12557" width="0" style="1" hidden="1" customWidth="1"/>
    <col min="12558" max="12558" width="20.7109375" style="1" customWidth="1"/>
    <col min="12559" max="12559" width="4.85546875" style="1" customWidth="1"/>
    <col min="12560" max="12560" width="0" style="1" hidden="1" customWidth="1"/>
    <col min="12561" max="12561" width="24.7109375" style="1" customWidth="1"/>
    <col min="12562" max="12562" width="12.28515625" style="1" customWidth="1"/>
    <col min="12563" max="12563" width="0" style="1" hidden="1" customWidth="1"/>
    <col min="12564" max="12564" width="3.42578125" style="1" customWidth="1"/>
    <col min="12565" max="12565" width="0" style="1" hidden="1" customWidth="1"/>
    <col min="12566" max="12566" width="17.7109375" style="1" customWidth="1"/>
    <col min="12567" max="12567" width="3.42578125" style="1" customWidth="1"/>
    <col min="12568" max="12568" width="0" style="1" hidden="1" customWidth="1"/>
    <col min="12569" max="12569" width="23.7109375" style="1" customWidth="1"/>
    <col min="12570" max="12570" width="10" style="1" customWidth="1"/>
    <col min="12571" max="12571" width="0" style="1" hidden="1" customWidth="1"/>
    <col min="12572" max="12573" width="14.7109375" style="1" customWidth="1"/>
    <col min="12574" max="12574" width="12.85546875" style="1" customWidth="1"/>
    <col min="12575" max="12575" width="3.28515625" style="1" customWidth="1"/>
    <col min="12576" max="12576" width="30.28515625" style="1" customWidth="1"/>
    <col min="12577" max="12577" width="5" style="1" customWidth="1"/>
    <col min="12578" max="12578" width="0" style="1" hidden="1" customWidth="1"/>
    <col min="12579" max="12579" width="14.28515625" style="1" customWidth="1"/>
    <col min="12580" max="12580" width="5.7109375" style="1" customWidth="1"/>
    <col min="12581" max="12581" width="0" style="1" hidden="1" customWidth="1"/>
    <col min="12582" max="12582" width="17.28515625" style="1" customWidth="1"/>
    <col min="12583" max="12583" width="12.7109375" style="1" customWidth="1"/>
    <col min="12584" max="12584" width="0" style="1" hidden="1" customWidth="1"/>
    <col min="12585" max="12585" width="5.28515625" style="1" customWidth="1"/>
    <col min="12586" max="12586" width="0" style="1" hidden="1" customWidth="1"/>
    <col min="12587" max="12587" width="17" style="1" customWidth="1"/>
    <col min="12588" max="12588" width="6.28515625" style="1" customWidth="1"/>
    <col min="12589" max="12589" width="0" style="1" hidden="1" customWidth="1"/>
    <col min="12590" max="12590" width="14.28515625" style="1" customWidth="1"/>
    <col min="12591" max="12591" width="7.5703125" style="1" customWidth="1"/>
    <col min="12592" max="12592" width="0" style="1" hidden="1" customWidth="1"/>
    <col min="12593" max="12594" width="14.28515625" style="1" customWidth="1"/>
    <col min="12595" max="12595" width="20.85546875" style="1" customWidth="1"/>
    <col min="12596" max="12596" width="14.42578125" style="1" customWidth="1"/>
    <col min="12597" max="12597" width="15" style="1" customWidth="1"/>
    <col min="12598" max="12598" width="2.7109375" style="1" customWidth="1"/>
    <col min="12599" max="12599" width="11.7109375" style="1" customWidth="1"/>
    <col min="12600" max="12600" width="11.5703125" style="1" customWidth="1"/>
    <col min="12601" max="12601" width="2.28515625" style="1" customWidth="1"/>
    <col min="12602" max="12602" width="41" style="1" customWidth="1"/>
    <col min="12603" max="12603" width="14.28515625" style="1" customWidth="1"/>
    <col min="12604" max="12605" width="11.5703125" style="1" customWidth="1"/>
    <col min="12606" max="12606" width="21.85546875" style="1" customWidth="1"/>
    <col min="12607" max="12798" width="11.5703125" style="1"/>
    <col min="12799" max="12799" width="21.85546875" style="1" customWidth="1"/>
    <col min="12800" max="12800" width="13.85546875" style="1" customWidth="1"/>
    <col min="12801" max="12801" width="38.7109375" style="1" customWidth="1"/>
    <col min="12802" max="12802" width="3" style="1" bestFit="1" customWidth="1"/>
    <col min="12803" max="12803" width="32.28515625" style="1" customWidth="1"/>
    <col min="12804" max="12804" width="46.28515625" style="1" customWidth="1"/>
    <col min="12805" max="12805" width="19" style="1" customWidth="1"/>
    <col min="12806" max="12806" width="0" style="1" hidden="1" customWidth="1"/>
    <col min="12807" max="12807" width="17.7109375" style="1" customWidth="1"/>
    <col min="12808" max="12808" width="0" style="1" hidden="1" customWidth="1"/>
    <col min="12809" max="12809" width="22.28515625" style="1" customWidth="1"/>
    <col min="12810" max="12810" width="5.28515625" style="1" customWidth="1"/>
    <col min="12811" max="12811" width="36.28515625" style="1" customWidth="1"/>
    <col min="12812" max="12812" width="5.7109375" style="1" customWidth="1"/>
    <col min="12813" max="12813" width="0" style="1" hidden="1" customWidth="1"/>
    <col min="12814" max="12814" width="20.7109375" style="1" customWidth="1"/>
    <col min="12815" max="12815" width="4.85546875" style="1" customWidth="1"/>
    <col min="12816" max="12816" width="0" style="1" hidden="1" customWidth="1"/>
    <col min="12817" max="12817" width="24.7109375" style="1" customWidth="1"/>
    <col min="12818" max="12818" width="12.28515625" style="1" customWidth="1"/>
    <col min="12819" max="12819" width="0" style="1" hidden="1" customWidth="1"/>
    <col min="12820" max="12820" width="3.42578125" style="1" customWidth="1"/>
    <col min="12821" max="12821" width="0" style="1" hidden="1" customWidth="1"/>
    <col min="12822" max="12822" width="17.7109375" style="1" customWidth="1"/>
    <col min="12823" max="12823" width="3.42578125" style="1" customWidth="1"/>
    <col min="12824" max="12824" width="0" style="1" hidden="1" customWidth="1"/>
    <col min="12825" max="12825" width="23.7109375" style="1" customWidth="1"/>
    <col min="12826" max="12826" width="10" style="1" customWidth="1"/>
    <col min="12827" max="12827" width="0" style="1" hidden="1" customWidth="1"/>
    <col min="12828" max="12829" width="14.7109375" style="1" customWidth="1"/>
    <col min="12830" max="12830" width="12.85546875" style="1" customWidth="1"/>
    <col min="12831" max="12831" width="3.28515625" style="1" customWidth="1"/>
    <col min="12832" max="12832" width="30.28515625" style="1" customWidth="1"/>
    <col min="12833" max="12833" width="5" style="1" customWidth="1"/>
    <col min="12834" max="12834" width="0" style="1" hidden="1" customWidth="1"/>
    <col min="12835" max="12835" width="14.28515625" style="1" customWidth="1"/>
    <col min="12836" max="12836" width="5.7109375" style="1" customWidth="1"/>
    <col min="12837" max="12837" width="0" style="1" hidden="1" customWidth="1"/>
    <col min="12838" max="12838" width="17.28515625" style="1" customWidth="1"/>
    <col min="12839" max="12839" width="12.7109375" style="1" customWidth="1"/>
    <col min="12840" max="12840" width="0" style="1" hidden="1" customWidth="1"/>
    <col min="12841" max="12841" width="5.28515625" style="1" customWidth="1"/>
    <col min="12842" max="12842" width="0" style="1" hidden="1" customWidth="1"/>
    <col min="12843" max="12843" width="17" style="1" customWidth="1"/>
    <col min="12844" max="12844" width="6.28515625" style="1" customWidth="1"/>
    <col min="12845" max="12845" width="0" style="1" hidden="1" customWidth="1"/>
    <col min="12846" max="12846" width="14.28515625" style="1" customWidth="1"/>
    <col min="12847" max="12847" width="7.5703125" style="1" customWidth="1"/>
    <col min="12848" max="12848" width="0" style="1" hidden="1" customWidth="1"/>
    <col min="12849" max="12850" width="14.28515625" style="1" customWidth="1"/>
    <col min="12851" max="12851" width="20.85546875" style="1" customWidth="1"/>
    <col min="12852" max="12852" width="14.42578125" style="1" customWidth="1"/>
    <col min="12853" max="12853" width="15" style="1" customWidth="1"/>
    <col min="12854" max="12854" width="2.7109375" style="1" customWidth="1"/>
    <col min="12855" max="12855" width="11.7109375" style="1" customWidth="1"/>
    <col min="12856" max="12856" width="11.5703125" style="1" customWidth="1"/>
    <col min="12857" max="12857" width="2.28515625" style="1" customWidth="1"/>
    <col min="12858" max="12858" width="41" style="1" customWidth="1"/>
    <col min="12859" max="12859" width="14.28515625" style="1" customWidth="1"/>
    <col min="12860" max="12861" width="11.5703125" style="1" customWidth="1"/>
    <col min="12862" max="12862" width="21.85546875" style="1" customWidth="1"/>
    <col min="12863" max="13054" width="11.5703125" style="1"/>
    <col min="13055" max="13055" width="21.85546875" style="1" customWidth="1"/>
    <col min="13056" max="13056" width="13.85546875" style="1" customWidth="1"/>
    <col min="13057" max="13057" width="38.7109375" style="1" customWidth="1"/>
    <col min="13058" max="13058" width="3" style="1" bestFit="1" customWidth="1"/>
    <col min="13059" max="13059" width="32.28515625" style="1" customWidth="1"/>
    <col min="13060" max="13060" width="46.28515625" style="1" customWidth="1"/>
    <col min="13061" max="13061" width="19" style="1" customWidth="1"/>
    <col min="13062" max="13062" width="0" style="1" hidden="1" customWidth="1"/>
    <col min="13063" max="13063" width="17.7109375" style="1" customWidth="1"/>
    <col min="13064" max="13064" width="0" style="1" hidden="1" customWidth="1"/>
    <col min="13065" max="13065" width="22.28515625" style="1" customWidth="1"/>
    <col min="13066" max="13066" width="5.28515625" style="1" customWidth="1"/>
    <col min="13067" max="13067" width="36.28515625" style="1" customWidth="1"/>
    <col min="13068" max="13068" width="5.7109375" style="1" customWidth="1"/>
    <col min="13069" max="13069" width="0" style="1" hidden="1" customWidth="1"/>
    <col min="13070" max="13070" width="20.7109375" style="1" customWidth="1"/>
    <col min="13071" max="13071" width="4.85546875" style="1" customWidth="1"/>
    <col min="13072" max="13072" width="0" style="1" hidden="1" customWidth="1"/>
    <col min="13073" max="13073" width="24.7109375" style="1" customWidth="1"/>
    <col min="13074" max="13074" width="12.28515625" style="1" customWidth="1"/>
    <col min="13075" max="13075" width="0" style="1" hidden="1" customWidth="1"/>
    <col min="13076" max="13076" width="3.42578125" style="1" customWidth="1"/>
    <col min="13077" max="13077" width="0" style="1" hidden="1" customWidth="1"/>
    <col min="13078" max="13078" width="17.7109375" style="1" customWidth="1"/>
    <col min="13079" max="13079" width="3.42578125" style="1" customWidth="1"/>
    <col min="13080" max="13080" width="0" style="1" hidden="1" customWidth="1"/>
    <col min="13081" max="13081" width="23.7109375" style="1" customWidth="1"/>
    <col min="13082" max="13082" width="10" style="1" customWidth="1"/>
    <col min="13083" max="13083" width="0" style="1" hidden="1" customWidth="1"/>
    <col min="13084" max="13085" width="14.7109375" style="1" customWidth="1"/>
    <col min="13086" max="13086" width="12.85546875" style="1" customWidth="1"/>
    <col min="13087" max="13087" width="3.28515625" style="1" customWidth="1"/>
    <col min="13088" max="13088" width="30.28515625" style="1" customWidth="1"/>
    <col min="13089" max="13089" width="5" style="1" customWidth="1"/>
    <col min="13090" max="13090" width="0" style="1" hidden="1" customWidth="1"/>
    <col min="13091" max="13091" width="14.28515625" style="1" customWidth="1"/>
    <col min="13092" max="13092" width="5.7109375" style="1" customWidth="1"/>
    <col min="13093" max="13093" width="0" style="1" hidden="1" customWidth="1"/>
    <col min="13094" max="13094" width="17.28515625" style="1" customWidth="1"/>
    <col min="13095" max="13095" width="12.7109375" style="1" customWidth="1"/>
    <col min="13096" max="13096" width="0" style="1" hidden="1" customWidth="1"/>
    <col min="13097" max="13097" width="5.28515625" style="1" customWidth="1"/>
    <col min="13098" max="13098" width="0" style="1" hidden="1" customWidth="1"/>
    <col min="13099" max="13099" width="17" style="1" customWidth="1"/>
    <col min="13100" max="13100" width="6.28515625" style="1" customWidth="1"/>
    <col min="13101" max="13101" width="0" style="1" hidden="1" customWidth="1"/>
    <col min="13102" max="13102" width="14.28515625" style="1" customWidth="1"/>
    <col min="13103" max="13103" width="7.5703125" style="1" customWidth="1"/>
    <col min="13104" max="13104" width="0" style="1" hidden="1" customWidth="1"/>
    <col min="13105" max="13106" width="14.28515625" style="1" customWidth="1"/>
    <col min="13107" max="13107" width="20.85546875" style="1" customWidth="1"/>
    <col min="13108" max="13108" width="14.42578125" style="1" customWidth="1"/>
    <col min="13109" max="13109" width="15" style="1" customWidth="1"/>
    <col min="13110" max="13110" width="2.7109375" style="1" customWidth="1"/>
    <col min="13111" max="13111" width="11.7109375" style="1" customWidth="1"/>
    <col min="13112" max="13112" width="11.5703125" style="1" customWidth="1"/>
    <col min="13113" max="13113" width="2.28515625" style="1" customWidth="1"/>
    <col min="13114" max="13114" width="41" style="1" customWidth="1"/>
    <col min="13115" max="13115" width="14.28515625" style="1" customWidth="1"/>
    <col min="13116" max="13117" width="11.5703125" style="1" customWidth="1"/>
    <col min="13118" max="13118" width="21.85546875" style="1" customWidth="1"/>
    <col min="13119" max="13310" width="11.5703125" style="1"/>
    <col min="13311" max="13311" width="21.85546875" style="1" customWidth="1"/>
    <col min="13312" max="13312" width="13.85546875" style="1" customWidth="1"/>
    <col min="13313" max="13313" width="38.7109375" style="1" customWidth="1"/>
    <col min="13314" max="13314" width="3" style="1" bestFit="1" customWidth="1"/>
    <col min="13315" max="13315" width="32.28515625" style="1" customWidth="1"/>
    <col min="13316" max="13316" width="46.28515625" style="1" customWidth="1"/>
    <col min="13317" max="13317" width="19" style="1" customWidth="1"/>
    <col min="13318" max="13318" width="0" style="1" hidden="1" customWidth="1"/>
    <col min="13319" max="13319" width="17.7109375" style="1" customWidth="1"/>
    <col min="13320" max="13320" width="0" style="1" hidden="1" customWidth="1"/>
    <col min="13321" max="13321" width="22.28515625" style="1" customWidth="1"/>
    <col min="13322" max="13322" width="5.28515625" style="1" customWidth="1"/>
    <col min="13323" max="13323" width="36.28515625" style="1" customWidth="1"/>
    <col min="13324" max="13324" width="5.7109375" style="1" customWidth="1"/>
    <col min="13325" max="13325" width="0" style="1" hidden="1" customWidth="1"/>
    <col min="13326" max="13326" width="20.7109375" style="1" customWidth="1"/>
    <col min="13327" max="13327" width="4.85546875" style="1" customWidth="1"/>
    <col min="13328" max="13328" width="0" style="1" hidden="1" customWidth="1"/>
    <col min="13329" max="13329" width="24.7109375" style="1" customWidth="1"/>
    <col min="13330" max="13330" width="12.28515625" style="1" customWidth="1"/>
    <col min="13331" max="13331" width="0" style="1" hidden="1" customWidth="1"/>
    <col min="13332" max="13332" width="3.42578125" style="1" customWidth="1"/>
    <col min="13333" max="13333" width="0" style="1" hidden="1" customWidth="1"/>
    <col min="13334" max="13334" width="17.7109375" style="1" customWidth="1"/>
    <col min="13335" max="13335" width="3.42578125" style="1" customWidth="1"/>
    <col min="13336" max="13336" width="0" style="1" hidden="1" customWidth="1"/>
    <col min="13337" max="13337" width="23.7109375" style="1" customWidth="1"/>
    <col min="13338" max="13338" width="10" style="1" customWidth="1"/>
    <col min="13339" max="13339" width="0" style="1" hidden="1" customWidth="1"/>
    <col min="13340" max="13341" width="14.7109375" style="1" customWidth="1"/>
    <col min="13342" max="13342" width="12.85546875" style="1" customWidth="1"/>
    <col min="13343" max="13343" width="3.28515625" style="1" customWidth="1"/>
    <col min="13344" max="13344" width="30.28515625" style="1" customWidth="1"/>
    <col min="13345" max="13345" width="5" style="1" customWidth="1"/>
    <col min="13346" max="13346" width="0" style="1" hidden="1" customWidth="1"/>
    <col min="13347" max="13347" width="14.28515625" style="1" customWidth="1"/>
    <col min="13348" max="13348" width="5.7109375" style="1" customWidth="1"/>
    <col min="13349" max="13349" width="0" style="1" hidden="1" customWidth="1"/>
    <col min="13350" max="13350" width="17.28515625" style="1" customWidth="1"/>
    <col min="13351" max="13351" width="12.7109375" style="1" customWidth="1"/>
    <col min="13352" max="13352" width="0" style="1" hidden="1" customWidth="1"/>
    <col min="13353" max="13353" width="5.28515625" style="1" customWidth="1"/>
    <col min="13354" max="13354" width="0" style="1" hidden="1" customWidth="1"/>
    <col min="13355" max="13355" width="17" style="1" customWidth="1"/>
    <col min="13356" max="13356" width="6.28515625" style="1" customWidth="1"/>
    <col min="13357" max="13357" width="0" style="1" hidden="1" customWidth="1"/>
    <col min="13358" max="13358" width="14.28515625" style="1" customWidth="1"/>
    <col min="13359" max="13359" width="7.5703125" style="1" customWidth="1"/>
    <col min="13360" max="13360" width="0" style="1" hidden="1" customWidth="1"/>
    <col min="13361" max="13362" width="14.28515625" style="1" customWidth="1"/>
    <col min="13363" max="13363" width="20.85546875" style="1" customWidth="1"/>
    <col min="13364" max="13364" width="14.42578125" style="1" customWidth="1"/>
    <col min="13365" max="13365" width="15" style="1" customWidth="1"/>
    <col min="13366" max="13366" width="2.7109375" style="1" customWidth="1"/>
    <col min="13367" max="13367" width="11.7109375" style="1" customWidth="1"/>
    <col min="13368" max="13368" width="11.5703125" style="1" customWidth="1"/>
    <col min="13369" max="13369" width="2.28515625" style="1" customWidth="1"/>
    <col min="13370" max="13370" width="41" style="1" customWidth="1"/>
    <col min="13371" max="13371" width="14.28515625" style="1" customWidth="1"/>
    <col min="13372" max="13373" width="11.5703125" style="1" customWidth="1"/>
    <col min="13374" max="13374" width="21.85546875" style="1" customWidth="1"/>
    <col min="13375" max="13566" width="11.5703125" style="1"/>
    <col min="13567" max="13567" width="21.85546875" style="1" customWidth="1"/>
    <col min="13568" max="13568" width="13.85546875" style="1" customWidth="1"/>
    <col min="13569" max="13569" width="38.7109375" style="1" customWidth="1"/>
    <col min="13570" max="13570" width="3" style="1" bestFit="1" customWidth="1"/>
    <col min="13571" max="13571" width="32.28515625" style="1" customWidth="1"/>
    <col min="13572" max="13572" width="46.28515625" style="1" customWidth="1"/>
    <col min="13573" max="13573" width="19" style="1" customWidth="1"/>
    <col min="13574" max="13574" width="0" style="1" hidden="1" customWidth="1"/>
    <col min="13575" max="13575" width="17.7109375" style="1" customWidth="1"/>
    <col min="13576" max="13576" width="0" style="1" hidden="1" customWidth="1"/>
    <col min="13577" max="13577" width="22.28515625" style="1" customWidth="1"/>
    <col min="13578" max="13578" width="5.28515625" style="1" customWidth="1"/>
    <col min="13579" max="13579" width="36.28515625" style="1" customWidth="1"/>
    <col min="13580" max="13580" width="5.7109375" style="1" customWidth="1"/>
    <col min="13581" max="13581" width="0" style="1" hidden="1" customWidth="1"/>
    <col min="13582" max="13582" width="20.7109375" style="1" customWidth="1"/>
    <col min="13583" max="13583" width="4.85546875" style="1" customWidth="1"/>
    <col min="13584" max="13584" width="0" style="1" hidden="1" customWidth="1"/>
    <col min="13585" max="13585" width="24.7109375" style="1" customWidth="1"/>
    <col min="13586" max="13586" width="12.28515625" style="1" customWidth="1"/>
    <col min="13587" max="13587" width="0" style="1" hidden="1" customWidth="1"/>
    <col min="13588" max="13588" width="3.42578125" style="1" customWidth="1"/>
    <col min="13589" max="13589" width="0" style="1" hidden="1" customWidth="1"/>
    <col min="13590" max="13590" width="17.7109375" style="1" customWidth="1"/>
    <col min="13591" max="13591" width="3.42578125" style="1" customWidth="1"/>
    <col min="13592" max="13592" width="0" style="1" hidden="1" customWidth="1"/>
    <col min="13593" max="13593" width="23.7109375" style="1" customWidth="1"/>
    <col min="13594" max="13594" width="10" style="1" customWidth="1"/>
    <col min="13595" max="13595" width="0" style="1" hidden="1" customWidth="1"/>
    <col min="13596" max="13597" width="14.7109375" style="1" customWidth="1"/>
    <col min="13598" max="13598" width="12.85546875" style="1" customWidth="1"/>
    <col min="13599" max="13599" width="3.28515625" style="1" customWidth="1"/>
    <col min="13600" max="13600" width="30.28515625" style="1" customWidth="1"/>
    <col min="13601" max="13601" width="5" style="1" customWidth="1"/>
    <col min="13602" max="13602" width="0" style="1" hidden="1" customWidth="1"/>
    <col min="13603" max="13603" width="14.28515625" style="1" customWidth="1"/>
    <col min="13604" max="13604" width="5.7109375" style="1" customWidth="1"/>
    <col min="13605" max="13605" width="0" style="1" hidden="1" customWidth="1"/>
    <col min="13606" max="13606" width="17.28515625" style="1" customWidth="1"/>
    <col min="13607" max="13607" width="12.7109375" style="1" customWidth="1"/>
    <col min="13608" max="13608" width="0" style="1" hidden="1" customWidth="1"/>
    <col min="13609" max="13609" width="5.28515625" style="1" customWidth="1"/>
    <col min="13610" max="13610" width="0" style="1" hidden="1" customWidth="1"/>
    <col min="13611" max="13611" width="17" style="1" customWidth="1"/>
    <col min="13612" max="13612" width="6.28515625" style="1" customWidth="1"/>
    <col min="13613" max="13613" width="0" style="1" hidden="1" customWidth="1"/>
    <col min="13614" max="13614" width="14.28515625" style="1" customWidth="1"/>
    <col min="13615" max="13615" width="7.5703125" style="1" customWidth="1"/>
    <col min="13616" max="13616" width="0" style="1" hidden="1" customWidth="1"/>
    <col min="13617" max="13618" width="14.28515625" style="1" customWidth="1"/>
    <col min="13619" max="13619" width="20.85546875" style="1" customWidth="1"/>
    <col min="13620" max="13620" width="14.42578125" style="1" customWidth="1"/>
    <col min="13621" max="13621" width="15" style="1" customWidth="1"/>
    <col min="13622" max="13622" width="2.7109375" style="1" customWidth="1"/>
    <col min="13623" max="13623" width="11.7109375" style="1" customWidth="1"/>
    <col min="13624" max="13624" width="11.5703125" style="1" customWidth="1"/>
    <col min="13625" max="13625" width="2.28515625" style="1" customWidth="1"/>
    <col min="13626" max="13626" width="41" style="1" customWidth="1"/>
    <col min="13627" max="13627" width="14.28515625" style="1" customWidth="1"/>
    <col min="13628" max="13629" width="11.5703125" style="1" customWidth="1"/>
    <col min="13630" max="13630" width="21.85546875" style="1" customWidth="1"/>
    <col min="13631" max="13822" width="11.5703125" style="1"/>
    <col min="13823" max="13823" width="21.85546875" style="1" customWidth="1"/>
    <col min="13824" max="13824" width="13.85546875" style="1" customWidth="1"/>
    <col min="13825" max="13825" width="38.7109375" style="1" customWidth="1"/>
    <col min="13826" max="13826" width="3" style="1" bestFit="1" customWidth="1"/>
    <col min="13827" max="13827" width="32.28515625" style="1" customWidth="1"/>
    <col min="13828" max="13828" width="46.28515625" style="1" customWidth="1"/>
    <col min="13829" max="13829" width="19" style="1" customWidth="1"/>
    <col min="13830" max="13830" width="0" style="1" hidden="1" customWidth="1"/>
    <col min="13831" max="13831" width="17.7109375" style="1" customWidth="1"/>
    <col min="13832" max="13832" width="0" style="1" hidden="1" customWidth="1"/>
    <col min="13833" max="13833" width="22.28515625" style="1" customWidth="1"/>
    <col min="13834" max="13834" width="5.28515625" style="1" customWidth="1"/>
    <col min="13835" max="13835" width="36.28515625" style="1" customWidth="1"/>
    <col min="13836" max="13836" width="5.7109375" style="1" customWidth="1"/>
    <col min="13837" max="13837" width="0" style="1" hidden="1" customWidth="1"/>
    <col min="13838" max="13838" width="20.7109375" style="1" customWidth="1"/>
    <col min="13839" max="13839" width="4.85546875" style="1" customWidth="1"/>
    <col min="13840" max="13840" width="0" style="1" hidden="1" customWidth="1"/>
    <col min="13841" max="13841" width="24.7109375" style="1" customWidth="1"/>
    <col min="13842" max="13842" width="12.28515625" style="1" customWidth="1"/>
    <col min="13843" max="13843" width="0" style="1" hidden="1" customWidth="1"/>
    <col min="13844" max="13844" width="3.42578125" style="1" customWidth="1"/>
    <col min="13845" max="13845" width="0" style="1" hidden="1" customWidth="1"/>
    <col min="13846" max="13846" width="17.7109375" style="1" customWidth="1"/>
    <col min="13847" max="13847" width="3.42578125" style="1" customWidth="1"/>
    <col min="13848" max="13848" width="0" style="1" hidden="1" customWidth="1"/>
    <col min="13849" max="13849" width="23.7109375" style="1" customWidth="1"/>
    <col min="13850" max="13850" width="10" style="1" customWidth="1"/>
    <col min="13851" max="13851" width="0" style="1" hidden="1" customWidth="1"/>
    <col min="13852" max="13853" width="14.7109375" style="1" customWidth="1"/>
    <col min="13854" max="13854" width="12.85546875" style="1" customWidth="1"/>
    <col min="13855" max="13855" width="3.28515625" style="1" customWidth="1"/>
    <col min="13856" max="13856" width="30.28515625" style="1" customWidth="1"/>
    <col min="13857" max="13857" width="5" style="1" customWidth="1"/>
    <col min="13858" max="13858" width="0" style="1" hidden="1" customWidth="1"/>
    <col min="13859" max="13859" width="14.28515625" style="1" customWidth="1"/>
    <col min="13860" max="13860" width="5.7109375" style="1" customWidth="1"/>
    <col min="13861" max="13861" width="0" style="1" hidden="1" customWidth="1"/>
    <col min="13862" max="13862" width="17.28515625" style="1" customWidth="1"/>
    <col min="13863" max="13863" width="12.7109375" style="1" customWidth="1"/>
    <col min="13864" max="13864" width="0" style="1" hidden="1" customWidth="1"/>
    <col min="13865" max="13865" width="5.28515625" style="1" customWidth="1"/>
    <col min="13866" max="13866" width="0" style="1" hidden="1" customWidth="1"/>
    <col min="13867" max="13867" width="17" style="1" customWidth="1"/>
    <col min="13868" max="13868" width="6.28515625" style="1" customWidth="1"/>
    <col min="13869" max="13869" width="0" style="1" hidden="1" customWidth="1"/>
    <col min="13870" max="13870" width="14.28515625" style="1" customWidth="1"/>
    <col min="13871" max="13871" width="7.5703125" style="1" customWidth="1"/>
    <col min="13872" max="13872" width="0" style="1" hidden="1" customWidth="1"/>
    <col min="13873" max="13874" width="14.28515625" style="1" customWidth="1"/>
    <col min="13875" max="13875" width="20.85546875" style="1" customWidth="1"/>
    <col min="13876" max="13876" width="14.42578125" style="1" customWidth="1"/>
    <col min="13877" max="13877" width="15" style="1" customWidth="1"/>
    <col min="13878" max="13878" width="2.7109375" style="1" customWidth="1"/>
    <col min="13879" max="13879" width="11.7109375" style="1" customWidth="1"/>
    <col min="13880" max="13880" width="11.5703125" style="1" customWidth="1"/>
    <col min="13881" max="13881" width="2.28515625" style="1" customWidth="1"/>
    <col min="13882" max="13882" width="41" style="1" customWidth="1"/>
    <col min="13883" max="13883" width="14.28515625" style="1" customWidth="1"/>
    <col min="13884" max="13885" width="11.5703125" style="1" customWidth="1"/>
    <col min="13886" max="13886" width="21.85546875" style="1" customWidth="1"/>
    <col min="13887" max="14078" width="11.5703125" style="1"/>
    <col min="14079" max="14079" width="21.85546875" style="1" customWidth="1"/>
    <col min="14080" max="14080" width="13.85546875" style="1" customWidth="1"/>
    <col min="14081" max="14081" width="38.7109375" style="1" customWidth="1"/>
    <col min="14082" max="14082" width="3" style="1" bestFit="1" customWidth="1"/>
    <col min="14083" max="14083" width="32.28515625" style="1" customWidth="1"/>
    <col min="14084" max="14084" width="46.28515625" style="1" customWidth="1"/>
    <col min="14085" max="14085" width="19" style="1" customWidth="1"/>
    <col min="14086" max="14086" width="0" style="1" hidden="1" customWidth="1"/>
    <col min="14087" max="14087" width="17.7109375" style="1" customWidth="1"/>
    <col min="14088" max="14088" width="0" style="1" hidden="1" customWidth="1"/>
    <col min="14089" max="14089" width="22.28515625" style="1" customWidth="1"/>
    <col min="14090" max="14090" width="5.28515625" style="1" customWidth="1"/>
    <col min="14091" max="14091" width="36.28515625" style="1" customWidth="1"/>
    <col min="14092" max="14092" width="5.7109375" style="1" customWidth="1"/>
    <col min="14093" max="14093" width="0" style="1" hidden="1" customWidth="1"/>
    <col min="14094" max="14094" width="20.7109375" style="1" customWidth="1"/>
    <col min="14095" max="14095" width="4.85546875" style="1" customWidth="1"/>
    <col min="14096" max="14096" width="0" style="1" hidden="1" customWidth="1"/>
    <col min="14097" max="14097" width="24.7109375" style="1" customWidth="1"/>
    <col min="14098" max="14098" width="12.28515625" style="1" customWidth="1"/>
    <col min="14099" max="14099" width="0" style="1" hidden="1" customWidth="1"/>
    <col min="14100" max="14100" width="3.42578125" style="1" customWidth="1"/>
    <col min="14101" max="14101" width="0" style="1" hidden="1" customWidth="1"/>
    <col min="14102" max="14102" width="17.7109375" style="1" customWidth="1"/>
    <col min="14103" max="14103" width="3.42578125" style="1" customWidth="1"/>
    <col min="14104" max="14104" width="0" style="1" hidden="1" customWidth="1"/>
    <col min="14105" max="14105" width="23.7109375" style="1" customWidth="1"/>
    <col min="14106" max="14106" width="10" style="1" customWidth="1"/>
    <col min="14107" max="14107" width="0" style="1" hidden="1" customWidth="1"/>
    <col min="14108" max="14109" width="14.7109375" style="1" customWidth="1"/>
    <col min="14110" max="14110" width="12.85546875" style="1" customWidth="1"/>
    <col min="14111" max="14111" width="3.28515625" style="1" customWidth="1"/>
    <col min="14112" max="14112" width="30.28515625" style="1" customWidth="1"/>
    <col min="14113" max="14113" width="5" style="1" customWidth="1"/>
    <col min="14114" max="14114" width="0" style="1" hidden="1" customWidth="1"/>
    <col min="14115" max="14115" width="14.28515625" style="1" customWidth="1"/>
    <col min="14116" max="14116" width="5.7109375" style="1" customWidth="1"/>
    <col min="14117" max="14117" width="0" style="1" hidden="1" customWidth="1"/>
    <col min="14118" max="14118" width="17.28515625" style="1" customWidth="1"/>
    <col min="14119" max="14119" width="12.7109375" style="1" customWidth="1"/>
    <col min="14120" max="14120" width="0" style="1" hidden="1" customWidth="1"/>
    <col min="14121" max="14121" width="5.28515625" style="1" customWidth="1"/>
    <col min="14122" max="14122" width="0" style="1" hidden="1" customWidth="1"/>
    <col min="14123" max="14123" width="17" style="1" customWidth="1"/>
    <col min="14124" max="14124" width="6.28515625" style="1" customWidth="1"/>
    <col min="14125" max="14125" width="0" style="1" hidden="1" customWidth="1"/>
    <col min="14126" max="14126" width="14.28515625" style="1" customWidth="1"/>
    <col min="14127" max="14127" width="7.5703125" style="1" customWidth="1"/>
    <col min="14128" max="14128" width="0" style="1" hidden="1" customWidth="1"/>
    <col min="14129" max="14130" width="14.28515625" style="1" customWidth="1"/>
    <col min="14131" max="14131" width="20.85546875" style="1" customWidth="1"/>
    <col min="14132" max="14132" width="14.42578125" style="1" customWidth="1"/>
    <col min="14133" max="14133" width="15" style="1" customWidth="1"/>
    <col min="14134" max="14134" width="2.7109375" style="1" customWidth="1"/>
    <col min="14135" max="14135" width="11.7109375" style="1" customWidth="1"/>
    <col min="14136" max="14136" width="11.5703125" style="1" customWidth="1"/>
    <col min="14137" max="14137" width="2.28515625" style="1" customWidth="1"/>
    <col min="14138" max="14138" width="41" style="1" customWidth="1"/>
    <col min="14139" max="14139" width="14.28515625" style="1" customWidth="1"/>
    <col min="14140" max="14141" width="11.5703125" style="1" customWidth="1"/>
    <col min="14142" max="14142" width="21.85546875" style="1" customWidth="1"/>
    <col min="14143" max="14334" width="11.5703125" style="1"/>
    <col min="14335" max="14335" width="21.85546875" style="1" customWidth="1"/>
    <col min="14336" max="14336" width="13.85546875" style="1" customWidth="1"/>
    <col min="14337" max="14337" width="38.7109375" style="1" customWidth="1"/>
    <col min="14338" max="14338" width="3" style="1" bestFit="1" customWidth="1"/>
    <col min="14339" max="14339" width="32.28515625" style="1" customWidth="1"/>
    <col min="14340" max="14340" width="46.28515625" style="1" customWidth="1"/>
    <col min="14341" max="14341" width="19" style="1" customWidth="1"/>
    <col min="14342" max="14342" width="0" style="1" hidden="1" customWidth="1"/>
    <col min="14343" max="14343" width="17.7109375" style="1" customWidth="1"/>
    <col min="14344" max="14344" width="0" style="1" hidden="1" customWidth="1"/>
    <col min="14345" max="14345" width="22.28515625" style="1" customWidth="1"/>
    <col min="14346" max="14346" width="5.28515625" style="1" customWidth="1"/>
    <col min="14347" max="14347" width="36.28515625" style="1" customWidth="1"/>
    <col min="14348" max="14348" width="5.7109375" style="1" customWidth="1"/>
    <col min="14349" max="14349" width="0" style="1" hidden="1" customWidth="1"/>
    <col min="14350" max="14350" width="20.7109375" style="1" customWidth="1"/>
    <col min="14351" max="14351" width="4.85546875" style="1" customWidth="1"/>
    <col min="14352" max="14352" width="0" style="1" hidden="1" customWidth="1"/>
    <col min="14353" max="14353" width="24.7109375" style="1" customWidth="1"/>
    <col min="14354" max="14354" width="12.28515625" style="1" customWidth="1"/>
    <col min="14355" max="14355" width="0" style="1" hidden="1" customWidth="1"/>
    <col min="14356" max="14356" width="3.42578125" style="1" customWidth="1"/>
    <col min="14357" max="14357" width="0" style="1" hidden="1" customWidth="1"/>
    <col min="14358" max="14358" width="17.7109375" style="1" customWidth="1"/>
    <col min="14359" max="14359" width="3.42578125" style="1" customWidth="1"/>
    <col min="14360" max="14360" width="0" style="1" hidden="1" customWidth="1"/>
    <col min="14361" max="14361" width="23.7109375" style="1" customWidth="1"/>
    <col min="14362" max="14362" width="10" style="1" customWidth="1"/>
    <col min="14363" max="14363" width="0" style="1" hidden="1" customWidth="1"/>
    <col min="14364" max="14365" width="14.7109375" style="1" customWidth="1"/>
    <col min="14366" max="14366" width="12.85546875" style="1" customWidth="1"/>
    <col min="14367" max="14367" width="3.28515625" style="1" customWidth="1"/>
    <col min="14368" max="14368" width="30.28515625" style="1" customWidth="1"/>
    <col min="14369" max="14369" width="5" style="1" customWidth="1"/>
    <col min="14370" max="14370" width="0" style="1" hidden="1" customWidth="1"/>
    <col min="14371" max="14371" width="14.28515625" style="1" customWidth="1"/>
    <col min="14372" max="14372" width="5.7109375" style="1" customWidth="1"/>
    <col min="14373" max="14373" width="0" style="1" hidden="1" customWidth="1"/>
    <col min="14374" max="14374" width="17.28515625" style="1" customWidth="1"/>
    <col min="14375" max="14375" width="12.7109375" style="1" customWidth="1"/>
    <col min="14376" max="14376" width="0" style="1" hidden="1" customWidth="1"/>
    <col min="14377" max="14377" width="5.28515625" style="1" customWidth="1"/>
    <col min="14378" max="14378" width="0" style="1" hidden="1" customWidth="1"/>
    <col min="14379" max="14379" width="17" style="1" customWidth="1"/>
    <col min="14380" max="14380" width="6.28515625" style="1" customWidth="1"/>
    <col min="14381" max="14381" width="0" style="1" hidden="1" customWidth="1"/>
    <col min="14382" max="14382" width="14.28515625" style="1" customWidth="1"/>
    <col min="14383" max="14383" width="7.5703125" style="1" customWidth="1"/>
    <col min="14384" max="14384" width="0" style="1" hidden="1" customWidth="1"/>
    <col min="14385" max="14386" width="14.28515625" style="1" customWidth="1"/>
    <col min="14387" max="14387" width="20.85546875" style="1" customWidth="1"/>
    <col min="14388" max="14388" width="14.42578125" style="1" customWidth="1"/>
    <col min="14389" max="14389" width="15" style="1" customWidth="1"/>
    <col min="14390" max="14390" width="2.7109375" style="1" customWidth="1"/>
    <col min="14391" max="14391" width="11.7109375" style="1" customWidth="1"/>
    <col min="14392" max="14392" width="11.5703125" style="1" customWidth="1"/>
    <col min="14393" max="14393" width="2.28515625" style="1" customWidth="1"/>
    <col min="14394" max="14394" width="41" style="1" customWidth="1"/>
    <col min="14395" max="14395" width="14.28515625" style="1" customWidth="1"/>
    <col min="14396" max="14397" width="11.5703125" style="1" customWidth="1"/>
    <col min="14398" max="14398" width="21.85546875" style="1" customWidth="1"/>
    <col min="14399" max="14590" width="11.5703125" style="1"/>
    <col min="14591" max="14591" width="21.85546875" style="1" customWidth="1"/>
    <col min="14592" max="14592" width="13.85546875" style="1" customWidth="1"/>
    <col min="14593" max="14593" width="38.7109375" style="1" customWidth="1"/>
    <col min="14594" max="14594" width="3" style="1" bestFit="1" customWidth="1"/>
    <col min="14595" max="14595" width="32.28515625" style="1" customWidth="1"/>
    <col min="14596" max="14596" width="46.28515625" style="1" customWidth="1"/>
    <col min="14597" max="14597" width="19" style="1" customWidth="1"/>
    <col min="14598" max="14598" width="0" style="1" hidden="1" customWidth="1"/>
    <col min="14599" max="14599" width="17.7109375" style="1" customWidth="1"/>
    <col min="14600" max="14600" width="0" style="1" hidden="1" customWidth="1"/>
    <col min="14601" max="14601" width="22.28515625" style="1" customWidth="1"/>
    <col min="14602" max="14602" width="5.28515625" style="1" customWidth="1"/>
    <col min="14603" max="14603" width="36.28515625" style="1" customWidth="1"/>
    <col min="14604" max="14604" width="5.7109375" style="1" customWidth="1"/>
    <col min="14605" max="14605" width="0" style="1" hidden="1" customWidth="1"/>
    <col min="14606" max="14606" width="20.7109375" style="1" customWidth="1"/>
    <col min="14607" max="14607" width="4.85546875" style="1" customWidth="1"/>
    <col min="14608" max="14608" width="0" style="1" hidden="1" customWidth="1"/>
    <col min="14609" max="14609" width="24.7109375" style="1" customWidth="1"/>
    <col min="14610" max="14610" width="12.28515625" style="1" customWidth="1"/>
    <col min="14611" max="14611" width="0" style="1" hidden="1" customWidth="1"/>
    <col min="14612" max="14612" width="3.42578125" style="1" customWidth="1"/>
    <col min="14613" max="14613" width="0" style="1" hidden="1" customWidth="1"/>
    <col min="14614" max="14614" width="17.7109375" style="1" customWidth="1"/>
    <col min="14615" max="14615" width="3.42578125" style="1" customWidth="1"/>
    <col min="14616" max="14616" width="0" style="1" hidden="1" customWidth="1"/>
    <col min="14617" max="14617" width="23.7109375" style="1" customWidth="1"/>
    <col min="14618" max="14618" width="10" style="1" customWidth="1"/>
    <col min="14619" max="14619" width="0" style="1" hidden="1" customWidth="1"/>
    <col min="14620" max="14621" width="14.7109375" style="1" customWidth="1"/>
    <col min="14622" max="14622" width="12.85546875" style="1" customWidth="1"/>
    <col min="14623" max="14623" width="3.28515625" style="1" customWidth="1"/>
    <col min="14624" max="14624" width="30.28515625" style="1" customWidth="1"/>
    <col min="14625" max="14625" width="5" style="1" customWidth="1"/>
    <col min="14626" max="14626" width="0" style="1" hidden="1" customWidth="1"/>
    <col min="14627" max="14627" width="14.28515625" style="1" customWidth="1"/>
    <col min="14628" max="14628" width="5.7109375" style="1" customWidth="1"/>
    <col min="14629" max="14629" width="0" style="1" hidden="1" customWidth="1"/>
    <col min="14630" max="14630" width="17.28515625" style="1" customWidth="1"/>
    <col min="14631" max="14631" width="12.7109375" style="1" customWidth="1"/>
    <col min="14632" max="14632" width="0" style="1" hidden="1" customWidth="1"/>
    <col min="14633" max="14633" width="5.28515625" style="1" customWidth="1"/>
    <col min="14634" max="14634" width="0" style="1" hidden="1" customWidth="1"/>
    <col min="14635" max="14635" width="17" style="1" customWidth="1"/>
    <col min="14636" max="14636" width="6.28515625" style="1" customWidth="1"/>
    <col min="14637" max="14637" width="0" style="1" hidden="1" customWidth="1"/>
    <col min="14638" max="14638" width="14.28515625" style="1" customWidth="1"/>
    <col min="14639" max="14639" width="7.5703125" style="1" customWidth="1"/>
    <col min="14640" max="14640" width="0" style="1" hidden="1" customWidth="1"/>
    <col min="14641" max="14642" width="14.28515625" style="1" customWidth="1"/>
    <col min="14643" max="14643" width="20.85546875" style="1" customWidth="1"/>
    <col min="14644" max="14644" width="14.42578125" style="1" customWidth="1"/>
    <col min="14645" max="14645" width="15" style="1" customWidth="1"/>
    <col min="14646" max="14646" width="2.7109375" style="1" customWidth="1"/>
    <col min="14647" max="14647" width="11.7109375" style="1" customWidth="1"/>
    <col min="14648" max="14648" width="11.5703125" style="1" customWidth="1"/>
    <col min="14649" max="14649" width="2.28515625" style="1" customWidth="1"/>
    <col min="14650" max="14650" width="41" style="1" customWidth="1"/>
    <col min="14651" max="14651" width="14.28515625" style="1" customWidth="1"/>
    <col min="14652" max="14653" width="11.5703125" style="1" customWidth="1"/>
    <col min="14654" max="14654" width="21.85546875" style="1" customWidth="1"/>
    <col min="14655" max="14846" width="11.5703125" style="1"/>
    <col min="14847" max="14847" width="21.85546875" style="1" customWidth="1"/>
    <col min="14848" max="14848" width="13.85546875" style="1" customWidth="1"/>
    <col min="14849" max="14849" width="38.7109375" style="1" customWidth="1"/>
    <col min="14850" max="14850" width="3" style="1" bestFit="1" customWidth="1"/>
    <col min="14851" max="14851" width="32.28515625" style="1" customWidth="1"/>
    <col min="14852" max="14852" width="46.28515625" style="1" customWidth="1"/>
    <col min="14853" max="14853" width="19" style="1" customWidth="1"/>
    <col min="14854" max="14854" width="0" style="1" hidden="1" customWidth="1"/>
    <col min="14855" max="14855" width="17.7109375" style="1" customWidth="1"/>
    <col min="14856" max="14856" width="0" style="1" hidden="1" customWidth="1"/>
    <col min="14857" max="14857" width="22.28515625" style="1" customWidth="1"/>
    <col min="14858" max="14858" width="5.28515625" style="1" customWidth="1"/>
    <col min="14859" max="14859" width="36.28515625" style="1" customWidth="1"/>
    <col min="14860" max="14860" width="5.7109375" style="1" customWidth="1"/>
    <col min="14861" max="14861" width="0" style="1" hidden="1" customWidth="1"/>
    <col min="14862" max="14862" width="20.7109375" style="1" customWidth="1"/>
    <col min="14863" max="14863" width="4.85546875" style="1" customWidth="1"/>
    <col min="14864" max="14864" width="0" style="1" hidden="1" customWidth="1"/>
    <col min="14865" max="14865" width="24.7109375" style="1" customWidth="1"/>
    <col min="14866" max="14866" width="12.28515625" style="1" customWidth="1"/>
    <col min="14867" max="14867" width="0" style="1" hidden="1" customWidth="1"/>
    <col min="14868" max="14868" width="3.42578125" style="1" customWidth="1"/>
    <col min="14869" max="14869" width="0" style="1" hidden="1" customWidth="1"/>
    <col min="14870" max="14870" width="17.7109375" style="1" customWidth="1"/>
    <col min="14871" max="14871" width="3.42578125" style="1" customWidth="1"/>
    <col min="14872" max="14872" width="0" style="1" hidden="1" customWidth="1"/>
    <col min="14873" max="14873" width="23.7109375" style="1" customWidth="1"/>
    <col min="14874" max="14874" width="10" style="1" customWidth="1"/>
    <col min="14875" max="14875" width="0" style="1" hidden="1" customWidth="1"/>
    <col min="14876" max="14877" width="14.7109375" style="1" customWidth="1"/>
    <col min="14878" max="14878" width="12.85546875" style="1" customWidth="1"/>
    <col min="14879" max="14879" width="3.28515625" style="1" customWidth="1"/>
    <col min="14880" max="14880" width="30.28515625" style="1" customWidth="1"/>
    <col min="14881" max="14881" width="5" style="1" customWidth="1"/>
    <col min="14882" max="14882" width="0" style="1" hidden="1" customWidth="1"/>
    <col min="14883" max="14883" width="14.28515625" style="1" customWidth="1"/>
    <col min="14884" max="14884" width="5.7109375" style="1" customWidth="1"/>
    <col min="14885" max="14885" width="0" style="1" hidden="1" customWidth="1"/>
    <col min="14886" max="14886" width="17.28515625" style="1" customWidth="1"/>
    <col min="14887" max="14887" width="12.7109375" style="1" customWidth="1"/>
    <col min="14888" max="14888" width="0" style="1" hidden="1" customWidth="1"/>
    <col min="14889" max="14889" width="5.28515625" style="1" customWidth="1"/>
    <col min="14890" max="14890" width="0" style="1" hidden="1" customWidth="1"/>
    <col min="14891" max="14891" width="17" style="1" customWidth="1"/>
    <col min="14892" max="14892" width="6.28515625" style="1" customWidth="1"/>
    <col min="14893" max="14893" width="0" style="1" hidden="1" customWidth="1"/>
    <col min="14894" max="14894" width="14.28515625" style="1" customWidth="1"/>
    <col min="14895" max="14895" width="7.5703125" style="1" customWidth="1"/>
    <col min="14896" max="14896" width="0" style="1" hidden="1" customWidth="1"/>
    <col min="14897" max="14898" width="14.28515625" style="1" customWidth="1"/>
    <col min="14899" max="14899" width="20.85546875" style="1" customWidth="1"/>
    <col min="14900" max="14900" width="14.42578125" style="1" customWidth="1"/>
    <col min="14901" max="14901" width="15" style="1" customWidth="1"/>
    <col min="14902" max="14902" width="2.7109375" style="1" customWidth="1"/>
    <col min="14903" max="14903" width="11.7109375" style="1" customWidth="1"/>
    <col min="14904" max="14904" width="11.5703125" style="1" customWidth="1"/>
    <col min="14905" max="14905" width="2.28515625" style="1" customWidth="1"/>
    <col min="14906" max="14906" width="41" style="1" customWidth="1"/>
    <col min="14907" max="14907" width="14.28515625" style="1" customWidth="1"/>
    <col min="14908" max="14909" width="11.5703125" style="1" customWidth="1"/>
    <col min="14910" max="14910" width="21.85546875" style="1" customWidth="1"/>
    <col min="14911" max="15102" width="11.5703125" style="1"/>
    <col min="15103" max="15103" width="21.85546875" style="1" customWidth="1"/>
    <col min="15104" max="15104" width="13.85546875" style="1" customWidth="1"/>
    <col min="15105" max="15105" width="38.7109375" style="1" customWidth="1"/>
    <col min="15106" max="15106" width="3" style="1" bestFit="1" customWidth="1"/>
    <col min="15107" max="15107" width="32.28515625" style="1" customWidth="1"/>
    <col min="15108" max="15108" width="46.28515625" style="1" customWidth="1"/>
    <col min="15109" max="15109" width="19" style="1" customWidth="1"/>
    <col min="15110" max="15110" width="0" style="1" hidden="1" customWidth="1"/>
    <col min="15111" max="15111" width="17.7109375" style="1" customWidth="1"/>
    <col min="15112" max="15112" width="0" style="1" hidden="1" customWidth="1"/>
    <col min="15113" max="15113" width="22.28515625" style="1" customWidth="1"/>
    <col min="15114" max="15114" width="5.28515625" style="1" customWidth="1"/>
    <col min="15115" max="15115" width="36.28515625" style="1" customWidth="1"/>
    <col min="15116" max="15116" width="5.7109375" style="1" customWidth="1"/>
    <col min="15117" max="15117" width="0" style="1" hidden="1" customWidth="1"/>
    <col min="15118" max="15118" width="20.7109375" style="1" customWidth="1"/>
    <col min="15119" max="15119" width="4.85546875" style="1" customWidth="1"/>
    <col min="15120" max="15120" width="0" style="1" hidden="1" customWidth="1"/>
    <col min="15121" max="15121" width="24.7109375" style="1" customWidth="1"/>
    <col min="15122" max="15122" width="12.28515625" style="1" customWidth="1"/>
    <col min="15123" max="15123" width="0" style="1" hidden="1" customWidth="1"/>
    <col min="15124" max="15124" width="3.42578125" style="1" customWidth="1"/>
    <col min="15125" max="15125" width="0" style="1" hidden="1" customWidth="1"/>
    <col min="15126" max="15126" width="17.7109375" style="1" customWidth="1"/>
    <col min="15127" max="15127" width="3.42578125" style="1" customWidth="1"/>
    <col min="15128" max="15128" width="0" style="1" hidden="1" customWidth="1"/>
    <col min="15129" max="15129" width="23.7109375" style="1" customWidth="1"/>
    <col min="15130" max="15130" width="10" style="1" customWidth="1"/>
    <col min="15131" max="15131" width="0" style="1" hidden="1" customWidth="1"/>
    <col min="15132" max="15133" width="14.7109375" style="1" customWidth="1"/>
    <col min="15134" max="15134" width="12.85546875" style="1" customWidth="1"/>
    <col min="15135" max="15135" width="3.28515625" style="1" customWidth="1"/>
    <col min="15136" max="15136" width="30.28515625" style="1" customWidth="1"/>
    <col min="15137" max="15137" width="5" style="1" customWidth="1"/>
    <col min="15138" max="15138" width="0" style="1" hidden="1" customWidth="1"/>
    <col min="15139" max="15139" width="14.28515625" style="1" customWidth="1"/>
    <col min="15140" max="15140" width="5.7109375" style="1" customWidth="1"/>
    <col min="15141" max="15141" width="0" style="1" hidden="1" customWidth="1"/>
    <col min="15142" max="15142" width="17.28515625" style="1" customWidth="1"/>
    <col min="15143" max="15143" width="12.7109375" style="1" customWidth="1"/>
    <col min="15144" max="15144" width="0" style="1" hidden="1" customWidth="1"/>
    <col min="15145" max="15145" width="5.28515625" style="1" customWidth="1"/>
    <col min="15146" max="15146" width="0" style="1" hidden="1" customWidth="1"/>
    <col min="15147" max="15147" width="17" style="1" customWidth="1"/>
    <col min="15148" max="15148" width="6.28515625" style="1" customWidth="1"/>
    <col min="15149" max="15149" width="0" style="1" hidden="1" customWidth="1"/>
    <col min="15150" max="15150" width="14.28515625" style="1" customWidth="1"/>
    <col min="15151" max="15151" width="7.5703125" style="1" customWidth="1"/>
    <col min="15152" max="15152" width="0" style="1" hidden="1" customWidth="1"/>
    <col min="15153" max="15154" width="14.28515625" style="1" customWidth="1"/>
    <col min="15155" max="15155" width="20.85546875" style="1" customWidth="1"/>
    <col min="15156" max="15156" width="14.42578125" style="1" customWidth="1"/>
    <col min="15157" max="15157" width="15" style="1" customWidth="1"/>
    <col min="15158" max="15158" width="2.7109375" style="1" customWidth="1"/>
    <col min="15159" max="15159" width="11.7109375" style="1" customWidth="1"/>
    <col min="15160" max="15160" width="11.5703125" style="1" customWidth="1"/>
    <col min="15161" max="15161" width="2.28515625" style="1" customWidth="1"/>
    <col min="15162" max="15162" width="41" style="1" customWidth="1"/>
    <col min="15163" max="15163" width="14.28515625" style="1" customWidth="1"/>
    <col min="15164" max="15165" width="11.5703125" style="1" customWidth="1"/>
    <col min="15166" max="15166" width="21.85546875" style="1" customWidth="1"/>
    <col min="15167" max="15358" width="11.5703125" style="1"/>
    <col min="15359" max="15359" width="21.85546875" style="1" customWidth="1"/>
    <col min="15360" max="15360" width="13.85546875" style="1" customWidth="1"/>
    <col min="15361" max="15361" width="38.7109375" style="1" customWidth="1"/>
    <col min="15362" max="15362" width="3" style="1" bestFit="1" customWidth="1"/>
    <col min="15363" max="15363" width="32.28515625" style="1" customWidth="1"/>
    <col min="15364" max="15364" width="46.28515625" style="1" customWidth="1"/>
    <col min="15365" max="15365" width="19" style="1" customWidth="1"/>
    <col min="15366" max="15366" width="0" style="1" hidden="1" customWidth="1"/>
    <col min="15367" max="15367" width="17.7109375" style="1" customWidth="1"/>
    <col min="15368" max="15368" width="0" style="1" hidden="1" customWidth="1"/>
    <col min="15369" max="15369" width="22.28515625" style="1" customWidth="1"/>
    <col min="15370" max="15370" width="5.28515625" style="1" customWidth="1"/>
    <col min="15371" max="15371" width="36.28515625" style="1" customWidth="1"/>
    <col min="15372" max="15372" width="5.7109375" style="1" customWidth="1"/>
    <col min="15373" max="15373" width="0" style="1" hidden="1" customWidth="1"/>
    <col min="15374" max="15374" width="20.7109375" style="1" customWidth="1"/>
    <col min="15375" max="15375" width="4.85546875" style="1" customWidth="1"/>
    <col min="15376" max="15376" width="0" style="1" hidden="1" customWidth="1"/>
    <col min="15377" max="15377" width="24.7109375" style="1" customWidth="1"/>
    <col min="15378" max="15378" width="12.28515625" style="1" customWidth="1"/>
    <col min="15379" max="15379" width="0" style="1" hidden="1" customWidth="1"/>
    <col min="15380" max="15380" width="3.42578125" style="1" customWidth="1"/>
    <col min="15381" max="15381" width="0" style="1" hidden="1" customWidth="1"/>
    <col min="15382" max="15382" width="17.7109375" style="1" customWidth="1"/>
    <col min="15383" max="15383" width="3.42578125" style="1" customWidth="1"/>
    <col min="15384" max="15384" width="0" style="1" hidden="1" customWidth="1"/>
    <col min="15385" max="15385" width="23.7109375" style="1" customWidth="1"/>
    <col min="15386" max="15386" width="10" style="1" customWidth="1"/>
    <col min="15387" max="15387" width="0" style="1" hidden="1" customWidth="1"/>
    <col min="15388" max="15389" width="14.7109375" style="1" customWidth="1"/>
    <col min="15390" max="15390" width="12.85546875" style="1" customWidth="1"/>
    <col min="15391" max="15391" width="3.28515625" style="1" customWidth="1"/>
    <col min="15392" max="15392" width="30.28515625" style="1" customWidth="1"/>
    <col min="15393" max="15393" width="5" style="1" customWidth="1"/>
    <col min="15394" max="15394" width="0" style="1" hidden="1" customWidth="1"/>
    <col min="15395" max="15395" width="14.28515625" style="1" customWidth="1"/>
    <col min="15396" max="15396" width="5.7109375" style="1" customWidth="1"/>
    <col min="15397" max="15397" width="0" style="1" hidden="1" customWidth="1"/>
    <col min="15398" max="15398" width="17.28515625" style="1" customWidth="1"/>
    <col min="15399" max="15399" width="12.7109375" style="1" customWidth="1"/>
    <col min="15400" max="15400" width="0" style="1" hidden="1" customWidth="1"/>
    <col min="15401" max="15401" width="5.28515625" style="1" customWidth="1"/>
    <col min="15402" max="15402" width="0" style="1" hidden="1" customWidth="1"/>
    <col min="15403" max="15403" width="17" style="1" customWidth="1"/>
    <col min="15404" max="15404" width="6.28515625" style="1" customWidth="1"/>
    <col min="15405" max="15405" width="0" style="1" hidden="1" customWidth="1"/>
    <col min="15406" max="15406" width="14.28515625" style="1" customWidth="1"/>
    <col min="15407" max="15407" width="7.5703125" style="1" customWidth="1"/>
    <col min="15408" max="15408" width="0" style="1" hidden="1" customWidth="1"/>
    <col min="15409" max="15410" width="14.28515625" style="1" customWidth="1"/>
    <col min="15411" max="15411" width="20.85546875" style="1" customWidth="1"/>
    <col min="15412" max="15412" width="14.42578125" style="1" customWidth="1"/>
    <col min="15413" max="15413" width="15" style="1" customWidth="1"/>
    <col min="15414" max="15414" width="2.7109375" style="1" customWidth="1"/>
    <col min="15415" max="15415" width="11.7109375" style="1" customWidth="1"/>
    <col min="15416" max="15416" width="11.5703125" style="1" customWidth="1"/>
    <col min="15417" max="15417" width="2.28515625" style="1" customWidth="1"/>
    <col min="15418" max="15418" width="41" style="1" customWidth="1"/>
    <col min="15419" max="15419" width="14.28515625" style="1" customWidth="1"/>
    <col min="15420" max="15421" width="11.5703125" style="1" customWidth="1"/>
    <col min="15422" max="15422" width="21.85546875" style="1" customWidth="1"/>
    <col min="15423" max="15614" width="11.5703125" style="1"/>
    <col min="15615" max="15615" width="21.85546875" style="1" customWidth="1"/>
    <col min="15616" max="15616" width="13.85546875" style="1" customWidth="1"/>
    <col min="15617" max="15617" width="38.7109375" style="1" customWidth="1"/>
    <col min="15618" max="15618" width="3" style="1" bestFit="1" customWidth="1"/>
    <col min="15619" max="15619" width="32.28515625" style="1" customWidth="1"/>
    <col min="15620" max="15620" width="46.28515625" style="1" customWidth="1"/>
    <col min="15621" max="15621" width="19" style="1" customWidth="1"/>
    <col min="15622" max="15622" width="0" style="1" hidden="1" customWidth="1"/>
    <col min="15623" max="15623" width="17.7109375" style="1" customWidth="1"/>
    <col min="15624" max="15624" width="0" style="1" hidden="1" customWidth="1"/>
    <col min="15625" max="15625" width="22.28515625" style="1" customWidth="1"/>
    <col min="15626" max="15626" width="5.28515625" style="1" customWidth="1"/>
    <col min="15627" max="15627" width="36.28515625" style="1" customWidth="1"/>
    <col min="15628" max="15628" width="5.7109375" style="1" customWidth="1"/>
    <col min="15629" max="15629" width="0" style="1" hidden="1" customWidth="1"/>
    <col min="15630" max="15630" width="20.7109375" style="1" customWidth="1"/>
    <col min="15631" max="15631" width="4.85546875" style="1" customWidth="1"/>
    <col min="15632" max="15632" width="0" style="1" hidden="1" customWidth="1"/>
    <col min="15633" max="15633" width="24.7109375" style="1" customWidth="1"/>
    <col min="15634" max="15634" width="12.28515625" style="1" customWidth="1"/>
    <col min="15635" max="15635" width="0" style="1" hidden="1" customWidth="1"/>
    <col min="15636" max="15636" width="3.42578125" style="1" customWidth="1"/>
    <col min="15637" max="15637" width="0" style="1" hidden="1" customWidth="1"/>
    <col min="15638" max="15638" width="17.7109375" style="1" customWidth="1"/>
    <col min="15639" max="15639" width="3.42578125" style="1" customWidth="1"/>
    <col min="15640" max="15640" width="0" style="1" hidden="1" customWidth="1"/>
    <col min="15641" max="15641" width="23.7109375" style="1" customWidth="1"/>
    <col min="15642" max="15642" width="10" style="1" customWidth="1"/>
    <col min="15643" max="15643" width="0" style="1" hidden="1" customWidth="1"/>
    <col min="15644" max="15645" width="14.7109375" style="1" customWidth="1"/>
    <col min="15646" max="15646" width="12.85546875" style="1" customWidth="1"/>
    <col min="15647" max="15647" width="3.28515625" style="1" customWidth="1"/>
    <col min="15648" max="15648" width="30.28515625" style="1" customWidth="1"/>
    <col min="15649" max="15649" width="5" style="1" customWidth="1"/>
    <col min="15650" max="15650" width="0" style="1" hidden="1" customWidth="1"/>
    <col min="15651" max="15651" width="14.28515625" style="1" customWidth="1"/>
    <col min="15652" max="15652" width="5.7109375" style="1" customWidth="1"/>
    <col min="15653" max="15653" width="0" style="1" hidden="1" customWidth="1"/>
    <col min="15654" max="15654" width="17.28515625" style="1" customWidth="1"/>
    <col min="15655" max="15655" width="12.7109375" style="1" customWidth="1"/>
    <col min="15656" max="15656" width="0" style="1" hidden="1" customWidth="1"/>
    <col min="15657" max="15657" width="5.28515625" style="1" customWidth="1"/>
    <col min="15658" max="15658" width="0" style="1" hidden="1" customWidth="1"/>
    <col min="15659" max="15659" width="17" style="1" customWidth="1"/>
    <col min="15660" max="15660" width="6.28515625" style="1" customWidth="1"/>
    <col min="15661" max="15661" width="0" style="1" hidden="1" customWidth="1"/>
    <col min="15662" max="15662" width="14.28515625" style="1" customWidth="1"/>
    <col min="15663" max="15663" width="7.5703125" style="1" customWidth="1"/>
    <col min="15664" max="15664" width="0" style="1" hidden="1" customWidth="1"/>
    <col min="15665" max="15666" width="14.28515625" style="1" customWidth="1"/>
    <col min="15667" max="15667" width="20.85546875" style="1" customWidth="1"/>
    <col min="15668" max="15668" width="14.42578125" style="1" customWidth="1"/>
    <col min="15669" max="15669" width="15" style="1" customWidth="1"/>
    <col min="15670" max="15670" width="2.7109375" style="1" customWidth="1"/>
    <col min="15671" max="15671" width="11.7109375" style="1" customWidth="1"/>
    <col min="15672" max="15672" width="11.5703125" style="1" customWidth="1"/>
    <col min="15673" max="15673" width="2.28515625" style="1" customWidth="1"/>
    <col min="15674" max="15674" width="41" style="1" customWidth="1"/>
    <col min="15675" max="15675" width="14.28515625" style="1" customWidth="1"/>
    <col min="15676" max="15677" width="11.5703125" style="1" customWidth="1"/>
    <col min="15678" max="15678" width="21.85546875" style="1" customWidth="1"/>
    <col min="15679" max="15870" width="11.5703125" style="1"/>
    <col min="15871" max="15871" width="21.85546875" style="1" customWidth="1"/>
    <col min="15872" max="15872" width="13.85546875" style="1" customWidth="1"/>
    <col min="15873" max="15873" width="38.7109375" style="1" customWidth="1"/>
    <col min="15874" max="15874" width="3" style="1" bestFit="1" customWidth="1"/>
    <col min="15875" max="15875" width="32.28515625" style="1" customWidth="1"/>
    <col min="15876" max="15876" width="46.28515625" style="1" customWidth="1"/>
    <col min="15877" max="15877" width="19" style="1" customWidth="1"/>
    <col min="15878" max="15878" width="0" style="1" hidden="1" customWidth="1"/>
    <col min="15879" max="15879" width="17.7109375" style="1" customWidth="1"/>
    <col min="15880" max="15880" width="0" style="1" hidden="1" customWidth="1"/>
    <col min="15881" max="15881" width="22.28515625" style="1" customWidth="1"/>
    <col min="15882" max="15882" width="5.28515625" style="1" customWidth="1"/>
    <col min="15883" max="15883" width="36.28515625" style="1" customWidth="1"/>
    <col min="15884" max="15884" width="5.7109375" style="1" customWidth="1"/>
    <col min="15885" max="15885" width="0" style="1" hidden="1" customWidth="1"/>
    <col min="15886" max="15886" width="20.7109375" style="1" customWidth="1"/>
    <col min="15887" max="15887" width="4.85546875" style="1" customWidth="1"/>
    <col min="15888" max="15888" width="0" style="1" hidden="1" customWidth="1"/>
    <col min="15889" max="15889" width="24.7109375" style="1" customWidth="1"/>
    <col min="15890" max="15890" width="12.28515625" style="1" customWidth="1"/>
    <col min="15891" max="15891" width="0" style="1" hidden="1" customWidth="1"/>
    <col min="15892" max="15892" width="3.42578125" style="1" customWidth="1"/>
    <col min="15893" max="15893" width="0" style="1" hidden="1" customWidth="1"/>
    <col min="15894" max="15894" width="17.7109375" style="1" customWidth="1"/>
    <col min="15895" max="15895" width="3.42578125" style="1" customWidth="1"/>
    <col min="15896" max="15896" width="0" style="1" hidden="1" customWidth="1"/>
    <col min="15897" max="15897" width="23.7109375" style="1" customWidth="1"/>
    <col min="15898" max="15898" width="10" style="1" customWidth="1"/>
    <col min="15899" max="15899" width="0" style="1" hidden="1" customWidth="1"/>
    <col min="15900" max="15901" width="14.7109375" style="1" customWidth="1"/>
    <col min="15902" max="15902" width="12.85546875" style="1" customWidth="1"/>
    <col min="15903" max="15903" width="3.28515625" style="1" customWidth="1"/>
    <col min="15904" max="15904" width="30.28515625" style="1" customWidth="1"/>
    <col min="15905" max="15905" width="5" style="1" customWidth="1"/>
    <col min="15906" max="15906" width="0" style="1" hidden="1" customWidth="1"/>
    <col min="15907" max="15907" width="14.28515625" style="1" customWidth="1"/>
    <col min="15908" max="15908" width="5.7109375" style="1" customWidth="1"/>
    <col min="15909" max="15909" width="0" style="1" hidden="1" customWidth="1"/>
    <col min="15910" max="15910" width="17.28515625" style="1" customWidth="1"/>
    <col min="15911" max="15911" width="12.7109375" style="1" customWidth="1"/>
    <col min="15912" max="15912" width="0" style="1" hidden="1" customWidth="1"/>
    <col min="15913" max="15913" width="5.28515625" style="1" customWidth="1"/>
    <col min="15914" max="15914" width="0" style="1" hidden="1" customWidth="1"/>
    <col min="15915" max="15915" width="17" style="1" customWidth="1"/>
    <col min="15916" max="15916" width="6.28515625" style="1" customWidth="1"/>
    <col min="15917" max="15917" width="0" style="1" hidden="1" customWidth="1"/>
    <col min="15918" max="15918" width="14.28515625" style="1" customWidth="1"/>
    <col min="15919" max="15919" width="7.5703125" style="1" customWidth="1"/>
    <col min="15920" max="15920" width="0" style="1" hidden="1" customWidth="1"/>
    <col min="15921" max="15922" width="14.28515625" style="1" customWidth="1"/>
    <col min="15923" max="15923" width="20.85546875" style="1" customWidth="1"/>
    <col min="15924" max="15924" width="14.42578125" style="1" customWidth="1"/>
    <col min="15925" max="15925" width="15" style="1" customWidth="1"/>
    <col min="15926" max="15926" width="2.7109375" style="1" customWidth="1"/>
    <col min="15927" max="15927" width="11.7109375" style="1" customWidth="1"/>
    <col min="15928" max="15928" width="11.5703125" style="1" customWidth="1"/>
    <col min="15929" max="15929" width="2.28515625" style="1" customWidth="1"/>
    <col min="15930" max="15930" width="41" style="1" customWidth="1"/>
    <col min="15931" max="15931" width="14.28515625" style="1" customWidth="1"/>
    <col min="15932" max="15933" width="11.5703125" style="1" customWidth="1"/>
    <col min="15934" max="15934" width="21.85546875" style="1" customWidth="1"/>
    <col min="15935" max="16126" width="11.5703125" style="1"/>
    <col min="16127" max="16127" width="21.85546875" style="1" customWidth="1"/>
    <col min="16128" max="16128" width="13.85546875" style="1" customWidth="1"/>
    <col min="16129" max="16129" width="38.7109375" style="1" customWidth="1"/>
    <col min="16130" max="16130" width="3" style="1" bestFit="1" customWidth="1"/>
    <col min="16131" max="16131" width="32.28515625" style="1" customWidth="1"/>
    <col min="16132" max="16132" width="46.28515625" style="1" customWidth="1"/>
    <col min="16133" max="16133" width="19" style="1" customWidth="1"/>
    <col min="16134" max="16134" width="0" style="1" hidden="1" customWidth="1"/>
    <col min="16135" max="16135" width="17.7109375" style="1" customWidth="1"/>
    <col min="16136" max="16136" width="0" style="1" hidden="1" customWidth="1"/>
    <col min="16137" max="16137" width="22.28515625" style="1" customWidth="1"/>
    <col min="16138" max="16138" width="5.28515625" style="1" customWidth="1"/>
    <col min="16139" max="16139" width="36.28515625" style="1" customWidth="1"/>
    <col min="16140" max="16140" width="5.7109375" style="1" customWidth="1"/>
    <col min="16141" max="16141" width="0" style="1" hidden="1" customWidth="1"/>
    <col min="16142" max="16142" width="20.7109375" style="1" customWidth="1"/>
    <col min="16143" max="16143" width="4.85546875" style="1" customWidth="1"/>
    <col min="16144" max="16144" width="0" style="1" hidden="1" customWidth="1"/>
    <col min="16145" max="16145" width="24.7109375" style="1" customWidth="1"/>
    <col min="16146" max="16146" width="12.28515625" style="1" customWidth="1"/>
    <col min="16147" max="16147" width="0" style="1" hidden="1" customWidth="1"/>
    <col min="16148" max="16148" width="3.42578125" style="1" customWidth="1"/>
    <col min="16149" max="16149" width="0" style="1" hidden="1" customWidth="1"/>
    <col min="16150" max="16150" width="17.7109375" style="1" customWidth="1"/>
    <col min="16151" max="16151" width="3.42578125" style="1" customWidth="1"/>
    <col min="16152" max="16152" width="0" style="1" hidden="1" customWidth="1"/>
    <col min="16153" max="16153" width="23.7109375" style="1" customWidth="1"/>
    <col min="16154" max="16154" width="10" style="1" customWidth="1"/>
    <col min="16155" max="16155" width="0" style="1" hidden="1" customWidth="1"/>
    <col min="16156" max="16157" width="14.7109375" style="1" customWidth="1"/>
    <col min="16158" max="16158" width="12.85546875" style="1" customWidth="1"/>
    <col min="16159" max="16159" width="3.28515625" style="1" customWidth="1"/>
    <col min="16160" max="16160" width="30.28515625" style="1" customWidth="1"/>
    <col min="16161" max="16161" width="5" style="1" customWidth="1"/>
    <col min="16162" max="16162" width="0" style="1" hidden="1" customWidth="1"/>
    <col min="16163" max="16163" width="14.28515625" style="1" customWidth="1"/>
    <col min="16164" max="16164" width="5.7109375" style="1" customWidth="1"/>
    <col min="16165" max="16165" width="0" style="1" hidden="1" customWidth="1"/>
    <col min="16166" max="16166" width="17.28515625" style="1" customWidth="1"/>
    <col min="16167" max="16167" width="12.7109375" style="1" customWidth="1"/>
    <col min="16168" max="16168" width="0" style="1" hidden="1" customWidth="1"/>
    <col min="16169" max="16169" width="5.28515625" style="1" customWidth="1"/>
    <col min="16170" max="16170" width="0" style="1" hidden="1" customWidth="1"/>
    <col min="16171" max="16171" width="17" style="1" customWidth="1"/>
    <col min="16172" max="16172" width="6.28515625" style="1" customWidth="1"/>
    <col min="16173" max="16173" width="0" style="1" hidden="1" customWidth="1"/>
    <col min="16174" max="16174" width="14.28515625" style="1" customWidth="1"/>
    <col min="16175" max="16175" width="7.5703125" style="1" customWidth="1"/>
    <col min="16176" max="16176" width="0" style="1" hidden="1" customWidth="1"/>
    <col min="16177" max="16178" width="14.28515625" style="1" customWidth="1"/>
    <col min="16179" max="16179" width="20.85546875" style="1" customWidth="1"/>
    <col min="16180" max="16180" width="14.42578125" style="1" customWidth="1"/>
    <col min="16181" max="16181" width="15" style="1" customWidth="1"/>
    <col min="16182" max="16182" width="2.7109375" style="1" customWidth="1"/>
    <col min="16183" max="16183" width="11.7109375" style="1" customWidth="1"/>
    <col min="16184" max="16184" width="11.5703125" style="1" customWidth="1"/>
    <col min="16185" max="16185" width="2.28515625" style="1" customWidth="1"/>
    <col min="16186" max="16186" width="41" style="1" customWidth="1"/>
    <col min="16187" max="16187" width="14.28515625" style="1" customWidth="1"/>
    <col min="16188" max="16189" width="11.5703125" style="1" customWidth="1"/>
    <col min="16190" max="16190" width="21.85546875" style="1" customWidth="1"/>
    <col min="16191" max="16384" width="11.5703125" style="1"/>
  </cols>
  <sheetData>
    <row r="1" spans="1:86" ht="18.75" customHeight="1" x14ac:dyDescent="0.25">
      <c r="A1" s="754" t="s">
        <v>150</v>
      </c>
      <c r="B1" s="755"/>
      <c r="C1" s="755"/>
      <c r="D1" s="755"/>
      <c r="E1" s="755"/>
      <c r="F1" s="755"/>
      <c r="G1" s="755"/>
      <c r="H1" s="755"/>
      <c r="I1" s="755"/>
      <c r="J1" s="755"/>
      <c r="K1" s="755"/>
      <c r="L1" s="755"/>
      <c r="M1" s="755"/>
      <c r="N1" s="755"/>
      <c r="O1" s="755"/>
      <c r="P1" s="755"/>
      <c r="Q1" s="755"/>
      <c r="R1" s="755"/>
      <c r="S1" s="755"/>
      <c r="T1" s="755"/>
      <c r="U1" s="758" t="s">
        <v>151</v>
      </c>
      <c r="V1" s="758"/>
      <c r="W1" s="758"/>
      <c r="X1" s="758"/>
      <c r="Y1" s="758"/>
      <c r="Z1" s="758"/>
      <c r="AA1" s="758"/>
      <c r="AB1" s="758"/>
      <c r="AC1" s="760" t="s">
        <v>152</v>
      </c>
      <c r="AD1" s="760"/>
      <c r="AE1" s="760"/>
      <c r="AF1" s="760"/>
      <c r="AG1" s="760"/>
      <c r="AH1" s="760"/>
      <c r="AI1" s="760"/>
      <c r="AJ1" s="760"/>
      <c r="AK1" s="760"/>
      <c r="AL1" s="417"/>
      <c r="AM1" s="761" t="s">
        <v>153</v>
      </c>
      <c r="AN1" s="761"/>
      <c r="AO1" s="762"/>
      <c r="AP1" s="780" t="s">
        <v>522</v>
      </c>
      <c r="AQ1" s="781"/>
      <c r="AR1" s="781"/>
      <c r="AS1" s="781"/>
      <c r="AT1" s="781"/>
      <c r="AU1" s="781"/>
      <c r="AV1" s="781"/>
      <c r="AW1" s="781"/>
      <c r="AX1" s="781"/>
      <c r="AY1" s="781"/>
      <c r="AZ1" s="781"/>
      <c r="BA1" s="781"/>
      <c r="BB1" s="781"/>
      <c r="BC1" s="781"/>
      <c r="BD1" s="781"/>
      <c r="BE1" s="781"/>
      <c r="BF1" s="781"/>
      <c r="BG1" s="781"/>
      <c r="BH1" s="781"/>
      <c r="BI1" s="781"/>
      <c r="BJ1" s="781"/>
      <c r="BK1" s="781"/>
      <c r="BL1" s="781"/>
      <c r="BM1" s="781"/>
      <c r="BN1" s="781"/>
      <c r="BO1" s="781"/>
      <c r="BP1" s="781"/>
      <c r="BQ1" s="781"/>
      <c r="BR1" s="781"/>
      <c r="BS1" s="781"/>
      <c r="BT1" s="781"/>
      <c r="BU1" s="781"/>
      <c r="BV1" s="781"/>
      <c r="BW1" s="781"/>
      <c r="BX1" s="781"/>
      <c r="BY1" s="781"/>
    </row>
    <row r="2" spans="1:86" ht="18"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0" t="s">
        <v>154</v>
      </c>
      <c r="AD2" s="750" t="s">
        <v>156</v>
      </c>
      <c r="AE2" s="750"/>
      <c r="AF2" s="750"/>
      <c r="AG2" s="750"/>
      <c r="AH2" s="750" t="s">
        <v>157</v>
      </c>
      <c r="AI2" s="750" t="s">
        <v>158</v>
      </c>
      <c r="AJ2" s="750"/>
      <c r="AK2" s="750"/>
      <c r="AL2" s="751" t="s">
        <v>159</v>
      </c>
      <c r="AM2" s="751"/>
      <c r="AN2" s="751"/>
      <c r="AO2" s="752" t="s">
        <v>9</v>
      </c>
      <c r="AP2" s="753" t="s">
        <v>160</v>
      </c>
      <c r="AQ2" s="747"/>
      <c r="AR2" s="747" t="s">
        <v>126</v>
      </c>
      <c r="AS2" s="747" t="s">
        <v>161</v>
      </c>
      <c r="AT2" s="747" t="s">
        <v>162</v>
      </c>
      <c r="AU2" s="747" t="s">
        <v>163</v>
      </c>
      <c r="AV2" s="560"/>
      <c r="AW2" s="560"/>
      <c r="AX2" s="560"/>
      <c r="AY2" s="560"/>
      <c r="AZ2" s="560"/>
      <c r="BA2" s="560"/>
      <c r="BB2" s="560"/>
      <c r="BC2" s="560"/>
      <c r="BD2" s="560"/>
      <c r="BE2" s="560"/>
      <c r="BF2" s="560"/>
      <c r="BG2" s="560"/>
      <c r="BH2" s="560"/>
      <c r="BI2" s="560"/>
      <c r="BJ2" s="560"/>
      <c r="BK2" s="779"/>
      <c r="BL2" s="779"/>
      <c r="BM2" s="779"/>
      <c r="BN2" s="779"/>
      <c r="BO2" s="779"/>
      <c r="BP2" s="779"/>
      <c r="BQ2" s="779"/>
      <c r="BR2" s="779"/>
      <c r="BS2" s="779"/>
      <c r="BT2" s="779"/>
      <c r="BU2" s="779"/>
      <c r="BV2" s="779"/>
      <c r="BW2" s="779"/>
      <c r="BX2" s="779"/>
      <c r="BY2" s="779"/>
    </row>
    <row r="3" spans="1:86" s="15" customFormat="1" ht="53.25" customHeight="1" thickBot="1" x14ac:dyDescent="0.3">
      <c r="A3" s="131" t="s">
        <v>165</v>
      </c>
      <c r="B3" s="353" t="s">
        <v>124</v>
      </c>
      <c r="C3" s="353" t="s">
        <v>6</v>
      </c>
      <c r="D3" s="353" t="s">
        <v>1</v>
      </c>
      <c r="E3" s="353" t="s">
        <v>2</v>
      </c>
      <c r="F3" s="353" t="s">
        <v>166</v>
      </c>
      <c r="G3" s="778" t="s">
        <v>167</v>
      </c>
      <c r="H3" s="778"/>
      <c r="I3" s="353" t="s">
        <v>168</v>
      </c>
      <c r="J3" s="353" t="s">
        <v>16</v>
      </c>
      <c r="K3" s="353" t="s">
        <v>169</v>
      </c>
      <c r="L3" s="353" t="s">
        <v>170</v>
      </c>
      <c r="M3" s="353" t="s">
        <v>13</v>
      </c>
      <c r="N3" s="353" t="s">
        <v>146</v>
      </c>
      <c r="O3" s="353" t="s">
        <v>14</v>
      </c>
      <c r="P3" s="353" t="s">
        <v>146</v>
      </c>
      <c r="Q3" s="353" t="s">
        <v>15</v>
      </c>
      <c r="R3" s="353" t="s">
        <v>146</v>
      </c>
      <c r="S3" s="353" t="s">
        <v>171</v>
      </c>
      <c r="T3" s="353" t="s">
        <v>11</v>
      </c>
      <c r="U3" s="132" t="s">
        <v>172</v>
      </c>
      <c r="V3" s="133" t="s">
        <v>173</v>
      </c>
      <c r="W3" s="132" t="s">
        <v>146</v>
      </c>
      <c r="X3" s="133" t="s">
        <v>174</v>
      </c>
      <c r="Y3" s="132" t="s">
        <v>146</v>
      </c>
      <c r="Z3" s="133" t="s">
        <v>175</v>
      </c>
      <c r="AA3" s="133" t="s">
        <v>146</v>
      </c>
      <c r="AB3" s="133" t="s">
        <v>176</v>
      </c>
      <c r="AC3" s="777"/>
      <c r="AD3" s="354" t="s">
        <v>5</v>
      </c>
      <c r="AE3" s="134" t="s">
        <v>177</v>
      </c>
      <c r="AF3" s="354" t="s">
        <v>178</v>
      </c>
      <c r="AG3" s="354" t="s">
        <v>177</v>
      </c>
      <c r="AH3" s="777"/>
      <c r="AI3" s="354" t="s">
        <v>179</v>
      </c>
      <c r="AJ3" s="777" t="s">
        <v>7</v>
      </c>
      <c r="AK3" s="777"/>
      <c r="AL3" s="782"/>
      <c r="AM3" s="782"/>
      <c r="AN3" s="782"/>
      <c r="AO3" s="783"/>
      <c r="AP3" s="753"/>
      <c r="AQ3" s="747"/>
      <c r="AR3" s="747"/>
      <c r="AS3" s="747"/>
      <c r="AT3" s="747"/>
      <c r="AU3" s="747"/>
      <c r="AV3" s="341" t="s">
        <v>183</v>
      </c>
      <c r="AW3" s="341" t="s">
        <v>1029</v>
      </c>
      <c r="AX3" s="341" t="s">
        <v>184</v>
      </c>
      <c r="AY3" s="341" t="s">
        <v>1025</v>
      </c>
      <c r="AZ3" s="341" t="s">
        <v>1026</v>
      </c>
      <c r="BA3" s="341" t="s">
        <v>183</v>
      </c>
      <c r="BB3" s="341" t="s">
        <v>1029</v>
      </c>
      <c r="BC3" s="341" t="s">
        <v>184</v>
      </c>
      <c r="BD3" s="341" t="s">
        <v>1025</v>
      </c>
      <c r="BE3" s="341" t="s">
        <v>1026</v>
      </c>
      <c r="BF3" s="341" t="s">
        <v>183</v>
      </c>
      <c r="BG3" s="341" t="s">
        <v>1029</v>
      </c>
      <c r="BH3" s="341" t="s">
        <v>184</v>
      </c>
      <c r="BI3" s="341" t="s">
        <v>1025</v>
      </c>
      <c r="BJ3" s="341" t="s">
        <v>1026</v>
      </c>
      <c r="BK3" s="341" t="s">
        <v>183</v>
      </c>
      <c r="BL3" s="341" t="s">
        <v>1029</v>
      </c>
      <c r="BM3" s="341" t="s">
        <v>184</v>
      </c>
      <c r="BN3" s="341" t="s">
        <v>1025</v>
      </c>
      <c r="BO3" s="341" t="s">
        <v>1026</v>
      </c>
      <c r="BP3" s="341" t="s">
        <v>183</v>
      </c>
      <c r="BQ3" s="341" t="s">
        <v>1029</v>
      </c>
      <c r="BR3" s="341" t="s">
        <v>184</v>
      </c>
      <c r="BS3" s="341" t="s">
        <v>1025</v>
      </c>
      <c r="BT3" s="341" t="s">
        <v>1026</v>
      </c>
      <c r="BU3" s="341" t="s">
        <v>183</v>
      </c>
      <c r="BV3" s="341" t="s">
        <v>1029</v>
      </c>
      <c r="BW3" s="341" t="s">
        <v>184</v>
      </c>
      <c r="BX3" s="341" t="s">
        <v>1025</v>
      </c>
      <c r="BY3" s="341" t="s">
        <v>1026</v>
      </c>
    </row>
    <row r="4" spans="1:86" ht="199.15" customHeight="1" x14ac:dyDescent="0.25">
      <c r="A4" s="736" t="s">
        <v>196</v>
      </c>
      <c r="B4" s="709" t="s">
        <v>107</v>
      </c>
      <c r="C4" s="709" t="s">
        <v>67</v>
      </c>
      <c r="D4" s="709" t="s">
        <v>12</v>
      </c>
      <c r="E4" s="709" t="s">
        <v>34</v>
      </c>
      <c r="F4" s="738" t="s">
        <v>1133</v>
      </c>
      <c r="G4" s="709" t="s">
        <v>1082</v>
      </c>
      <c r="H4" s="709" t="s">
        <v>523</v>
      </c>
      <c r="I4" s="738" t="s">
        <v>1134</v>
      </c>
      <c r="J4" s="709" t="s">
        <v>86</v>
      </c>
      <c r="K4" s="709">
        <v>2</v>
      </c>
      <c r="L4" s="713">
        <f>IF(J4="Diaria",+(K4/360),IF(J4="Mensual",+(K4/12),IF(J4="Bimestral",+(K4/6),IF(J4="Trimestral",+(K4/4),IF(J4="Semestral",+(K4/2),IF(J4="Anual",+(K4/1),""))))))</f>
        <v>0.5</v>
      </c>
      <c r="M4" s="709" t="s">
        <v>29</v>
      </c>
      <c r="N4" s="70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709" t="s">
        <v>46</v>
      </c>
      <c r="P4" s="70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709" t="s">
        <v>70</v>
      </c>
      <c r="R4" s="70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701" t="s">
        <v>57</v>
      </c>
      <c r="T4" s="701" t="s">
        <v>70</v>
      </c>
      <c r="U4" s="701">
        <f>+MAX(N4,P4,R4)</f>
        <v>0.4</v>
      </c>
      <c r="V4" s="705" t="str">
        <f>IF(L4&lt;=20%,"Muy baja",IF(L4&lt;=40%,"Baja",IF(L4&lt;=60%,"Media",IF(L4&lt;=80%,"Alta",IF(L4&lt;=100%,"Muy alta",IF(L4&gt;=100%,"Muy alta",""))))))</f>
        <v>Media</v>
      </c>
      <c r="W4" s="689">
        <f>+IFERROR(VLOOKUP(V4,Fórmula!$F$1:$G$6,2,FALSE),"")</f>
        <v>0.6</v>
      </c>
      <c r="X4" s="721" t="str">
        <f>IF(U4=20%,"Leve",IF(U4=40%,"Menor",IF(U4=60%,"Moderado",IF(U4=80%,"Mayor",IF(U4=100%,"Catastrófico","")))))</f>
        <v>Menor</v>
      </c>
      <c r="Y4" s="689">
        <f>+IFERROR(VLOOKUP(X4,Fórmula!$H$1:$I$6,2,FALSE),"")</f>
        <v>0.4</v>
      </c>
      <c r="Z4" s="693" t="str">
        <f>+IFERROR(VLOOKUP(V4&amp;X4,Fórmula!$C$2:$D$26,2,FALSE),"")</f>
        <v>Moderado</v>
      </c>
      <c r="AA4" s="689">
        <f>IF(Z4="Bajo",25%,IF(Z4="Moderado",50%,IF(Z4="Alto",75%,IF(Z4="Extremo",100%,""))))</f>
        <v>0.5</v>
      </c>
      <c r="AB4" s="766" t="s">
        <v>524</v>
      </c>
      <c r="AC4" s="50" t="s">
        <v>1020</v>
      </c>
      <c r="AD4" s="50" t="s">
        <v>37</v>
      </c>
      <c r="AE4" s="22">
        <f t="shared" ref="AE4:AE14" si="0">IF(AD4="Preventivo",25%,IF(AD4="Detectivo",15%,IF(AD4="Correctivo",10%,"")))</f>
        <v>0.15</v>
      </c>
      <c r="AF4" s="334" t="s">
        <v>194</v>
      </c>
      <c r="AG4" s="22">
        <f t="shared" ref="AG4:AG14" si="1">IF(AF4="Manual",15%,IF(AF4="Automático",25%,""))</f>
        <v>0.15</v>
      </c>
      <c r="AH4" s="22">
        <f>+AG4+AE4</f>
        <v>0.3</v>
      </c>
      <c r="AI4" s="334" t="s">
        <v>195</v>
      </c>
      <c r="AJ4" s="311" t="s">
        <v>23</v>
      </c>
      <c r="AK4" s="334" t="s">
        <v>525</v>
      </c>
      <c r="AL4" s="334">
        <f>+AA4*AH4</f>
        <v>0.15</v>
      </c>
      <c r="AM4" s="412">
        <f>+AA4-AL4</f>
        <v>0.35</v>
      </c>
      <c r="AN4" s="774" t="str">
        <f>+IF(C4="Corrupción","Moderado",IF(AM5&lt;=25%,"Bajo",IF(AM5&lt;=50%,"Moderado",IF(AM5&lt;=75%,"Alto",IF(AM5&gt;75%,"Extremo","")))))</f>
        <v>Bajo</v>
      </c>
      <c r="AO4" s="695" t="s">
        <v>56</v>
      </c>
      <c r="AP4" s="147">
        <v>1</v>
      </c>
      <c r="AQ4" s="33" t="s">
        <v>1022</v>
      </c>
      <c r="AR4" s="326" t="s">
        <v>127</v>
      </c>
      <c r="AS4" s="30">
        <v>45382</v>
      </c>
      <c r="AT4" s="30">
        <v>45657</v>
      </c>
      <c r="AU4" s="316" t="s">
        <v>1023</v>
      </c>
      <c r="AV4" s="34">
        <v>45351</v>
      </c>
      <c r="AW4" s="34"/>
      <c r="AX4" s="97"/>
      <c r="AY4" s="97"/>
      <c r="AZ4" s="97"/>
      <c r="BA4" s="34">
        <v>45412</v>
      </c>
      <c r="BB4" s="34"/>
      <c r="BC4" s="97"/>
      <c r="BD4" s="97"/>
      <c r="BE4" s="97"/>
      <c r="BF4" s="34">
        <v>45473</v>
      </c>
      <c r="BG4" s="34"/>
      <c r="BH4" s="97"/>
      <c r="BI4" s="97"/>
      <c r="BJ4" s="97"/>
      <c r="BK4" s="34">
        <v>45535</v>
      </c>
      <c r="BL4" s="34"/>
      <c r="BM4" s="97"/>
      <c r="BN4" s="97"/>
      <c r="BO4" s="97"/>
      <c r="BP4" s="34">
        <v>45596</v>
      </c>
      <c r="BQ4" s="34"/>
      <c r="BR4" s="97"/>
      <c r="BS4" s="97"/>
      <c r="BT4" s="97"/>
      <c r="BU4" s="34">
        <v>45657</v>
      </c>
      <c r="BV4" s="34"/>
      <c r="BW4" s="97"/>
      <c r="BX4" s="97"/>
      <c r="BY4" s="97"/>
    </row>
    <row r="5" spans="1:86" ht="246" customHeight="1" thickBot="1" x14ac:dyDescent="0.3">
      <c r="A5" s="772"/>
      <c r="B5" s="710"/>
      <c r="C5" s="710"/>
      <c r="D5" s="710"/>
      <c r="E5" s="710"/>
      <c r="F5" s="773"/>
      <c r="G5" s="710"/>
      <c r="H5" s="710"/>
      <c r="I5" s="773"/>
      <c r="J5" s="710"/>
      <c r="K5" s="710"/>
      <c r="L5" s="714"/>
      <c r="M5" s="710"/>
      <c r="N5" s="710"/>
      <c r="O5" s="710"/>
      <c r="P5" s="710"/>
      <c r="Q5" s="710"/>
      <c r="R5" s="710"/>
      <c r="S5" s="702"/>
      <c r="T5" s="702"/>
      <c r="U5" s="702"/>
      <c r="V5" s="706"/>
      <c r="W5" s="690"/>
      <c r="X5" s="771"/>
      <c r="Y5" s="690"/>
      <c r="Z5" s="694"/>
      <c r="AA5" s="690"/>
      <c r="AB5" s="767"/>
      <c r="AC5" s="28" t="s">
        <v>1021</v>
      </c>
      <c r="AD5" s="28" t="s">
        <v>54</v>
      </c>
      <c r="AE5" s="37">
        <f t="shared" si="0"/>
        <v>0.25</v>
      </c>
      <c r="AF5" s="352" t="s">
        <v>194</v>
      </c>
      <c r="AG5" s="37">
        <f t="shared" si="1"/>
        <v>0.15</v>
      </c>
      <c r="AH5" s="37">
        <f t="shared" ref="AH5:AH7" si="2">+AG5+AE5</f>
        <v>0.4</v>
      </c>
      <c r="AI5" s="352" t="s">
        <v>195</v>
      </c>
      <c r="AJ5" s="312" t="s">
        <v>23</v>
      </c>
      <c r="AK5" s="352" t="s">
        <v>526</v>
      </c>
      <c r="AL5" s="352">
        <f>+AM4*AH5</f>
        <v>0.13999999999999999</v>
      </c>
      <c r="AM5" s="413">
        <f>+AM4-AL5</f>
        <v>0.21</v>
      </c>
      <c r="AN5" s="775"/>
      <c r="AO5" s="776"/>
      <c r="AP5" s="153">
        <v>2</v>
      </c>
      <c r="AQ5" s="33" t="s">
        <v>1024</v>
      </c>
      <c r="AR5" s="326" t="s">
        <v>127</v>
      </c>
      <c r="AS5" s="30">
        <v>45292</v>
      </c>
      <c r="AT5" s="30">
        <v>45657</v>
      </c>
      <c r="AU5" s="326" t="s">
        <v>527</v>
      </c>
      <c r="AV5" s="34">
        <v>45351</v>
      </c>
      <c r="AW5" s="34"/>
      <c r="AX5" s="97"/>
      <c r="AY5" s="97"/>
      <c r="AZ5" s="97"/>
      <c r="BA5" s="34">
        <v>45412</v>
      </c>
      <c r="BB5" s="34"/>
      <c r="BC5" s="97"/>
      <c r="BD5" s="97"/>
      <c r="BE5" s="97"/>
      <c r="BF5" s="34">
        <v>45473</v>
      </c>
      <c r="BG5" s="34"/>
      <c r="BH5" s="97"/>
      <c r="BI5" s="97"/>
      <c r="BJ5" s="97"/>
      <c r="BK5" s="34">
        <v>45535</v>
      </c>
      <c r="BL5" s="34"/>
      <c r="BM5" s="97"/>
      <c r="BN5" s="97"/>
      <c r="BO5" s="97"/>
      <c r="BP5" s="34">
        <v>45596</v>
      </c>
      <c r="BQ5" s="34"/>
      <c r="BR5" s="97"/>
      <c r="BS5" s="97"/>
      <c r="BT5" s="97"/>
      <c r="BU5" s="34">
        <v>45657</v>
      </c>
      <c r="BV5" s="34"/>
      <c r="BW5" s="97"/>
      <c r="BX5" s="97"/>
      <c r="BY5" s="97"/>
    </row>
    <row r="6" spans="1:86" ht="283.89999999999998" customHeight="1" thickBot="1" x14ac:dyDescent="0.3">
      <c r="A6" s="736" t="s">
        <v>186</v>
      </c>
      <c r="B6" s="709" t="s">
        <v>107</v>
      </c>
      <c r="C6" s="709" t="s">
        <v>67</v>
      </c>
      <c r="D6" s="709" t="s">
        <v>76</v>
      </c>
      <c r="E6" s="709" t="s">
        <v>34</v>
      </c>
      <c r="F6" s="738" t="s">
        <v>528</v>
      </c>
      <c r="G6" s="709" t="s">
        <v>1083</v>
      </c>
      <c r="H6" s="709" t="s">
        <v>529</v>
      </c>
      <c r="I6" s="738" t="s">
        <v>530</v>
      </c>
      <c r="J6" s="709" t="s">
        <v>96</v>
      </c>
      <c r="K6" s="709">
        <v>1</v>
      </c>
      <c r="L6" s="713">
        <f>IF(J6="Diaria",+(K6/360),IF(J6="Mensual",+(K6/12),IF(J6="Bimestral",+(K6/6),IF(J6="Trimestral",+(K6/4),IF(J6="Semestral",+(K6/2),IF(J6="Anual",+(K6/1),""))))))</f>
        <v>1</v>
      </c>
      <c r="M6" s="709" t="s">
        <v>45</v>
      </c>
      <c r="N6" s="709">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0.4</v>
      </c>
      <c r="O6" s="709" t="s">
        <v>46</v>
      </c>
      <c r="P6" s="709">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0.4</v>
      </c>
      <c r="Q6" s="709" t="s">
        <v>70</v>
      </c>
      <c r="R6" s="709">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701" t="s">
        <v>57</v>
      </c>
      <c r="T6" s="701" t="s">
        <v>43</v>
      </c>
      <c r="U6" s="701">
        <f>+MAX(N6,P6,R6)</f>
        <v>0.4</v>
      </c>
      <c r="V6" s="703" t="str">
        <f>IF(L6&lt;=20%,"Muy baja",IF(L6&lt;=40%,"Baja",IF(L6&lt;=60%,"Media",IF(L6&lt;=80%,"Alta",IF(L6&lt;=100%,"Muy alta",IF(L6&gt;=100%,"Muy alta",""))))))</f>
        <v>Muy alta</v>
      </c>
      <c r="W6" s="689">
        <f>+IFERROR(VLOOKUP(V6,Fórmula!$F$1:$G$6,2,FALSE),"")</f>
        <v>1</v>
      </c>
      <c r="X6" s="721" t="str">
        <f>IF(U6=20%,"Leve",IF(U6=40%,"Menor",IF(U6=60%,"Moderado",IF(U6=80%,"Mayor",IF(U6=100%,"Catastrófico","")))))</f>
        <v>Menor</v>
      </c>
      <c r="Y6" s="689">
        <f>+IFERROR(VLOOKUP(X6,Fórmula!$H$1:$I$6,2,FALSE),"")</f>
        <v>0.4</v>
      </c>
      <c r="Z6" s="707" t="str">
        <f>+IFERROR(VLOOKUP(V6&amp;X6,Fórmula!$C$2:$D$26,2,FALSE),"")</f>
        <v>Alto</v>
      </c>
      <c r="AA6" s="689">
        <f>IF(Z6="Bajo",25%,IF(Z6="Moderado",50%,IF(Z6="Alto",75%,IF(Z6="Extremo",100%,""))))</f>
        <v>0.75</v>
      </c>
      <c r="AB6" s="766" t="s">
        <v>531</v>
      </c>
      <c r="AC6" s="50" t="s">
        <v>532</v>
      </c>
      <c r="AD6" s="50" t="s">
        <v>54</v>
      </c>
      <c r="AE6" s="22">
        <f t="shared" si="0"/>
        <v>0.25</v>
      </c>
      <c r="AF6" s="334" t="s">
        <v>194</v>
      </c>
      <c r="AG6" s="22">
        <f t="shared" si="1"/>
        <v>0.15</v>
      </c>
      <c r="AH6" s="22">
        <f t="shared" si="2"/>
        <v>0.4</v>
      </c>
      <c r="AI6" s="334" t="s">
        <v>195</v>
      </c>
      <c r="AJ6" s="311" t="s">
        <v>23</v>
      </c>
      <c r="AK6" s="50" t="s">
        <v>525</v>
      </c>
      <c r="AL6" s="334">
        <f>+AA6*AH6</f>
        <v>0.30000000000000004</v>
      </c>
      <c r="AM6" s="412">
        <f>+AA6-AL6</f>
        <v>0.44999999999999996</v>
      </c>
      <c r="AN6" s="693" t="str">
        <f>+IF(C6="Corrupción","Moderado",IF(AM7&lt;=25%,"Bajo",IF(AM7&lt;=50%,"Moderado",IF(AM7&lt;=75%,"Alto",IF(AM7&gt;75%,"Extremo","")))))</f>
        <v>Moderado</v>
      </c>
      <c r="AO6" s="695" t="s">
        <v>56</v>
      </c>
      <c r="AP6" s="147">
        <v>1</v>
      </c>
      <c r="AQ6" s="33" t="s">
        <v>533</v>
      </c>
      <c r="AR6" s="326" t="s">
        <v>127</v>
      </c>
      <c r="AS6" s="30">
        <v>45292</v>
      </c>
      <c r="AT6" s="30">
        <v>45657</v>
      </c>
      <c r="AU6" s="326" t="s">
        <v>1030</v>
      </c>
      <c r="AV6" s="34">
        <v>45351</v>
      </c>
      <c r="AW6" s="34"/>
      <c r="AX6" s="90"/>
      <c r="AY6" s="90"/>
      <c r="AZ6" s="90"/>
      <c r="BA6" s="34">
        <v>45412</v>
      </c>
      <c r="BB6" s="34"/>
      <c r="BC6" s="90"/>
      <c r="BD6" s="90"/>
      <c r="BE6" s="90"/>
      <c r="BF6" s="34">
        <v>45473</v>
      </c>
      <c r="BG6" s="34"/>
      <c r="BH6" s="90"/>
      <c r="BI6" s="90"/>
      <c r="BJ6" s="90"/>
      <c r="BK6" s="34">
        <v>45535</v>
      </c>
      <c r="BL6" s="34"/>
      <c r="BM6" s="90"/>
      <c r="BN6" s="90"/>
      <c r="BO6" s="90"/>
      <c r="BP6" s="34">
        <v>45596</v>
      </c>
      <c r="BQ6" s="34"/>
      <c r="BR6" s="90"/>
      <c r="BS6" s="90"/>
      <c r="BT6" s="90"/>
      <c r="BU6" s="34">
        <v>45657</v>
      </c>
      <c r="BV6" s="34"/>
      <c r="BW6" s="90"/>
      <c r="BX6" s="90"/>
      <c r="BY6" s="90"/>
    </row>
    <row r="7" spans="1:86" ht="199.5" customHeight="1" thickBot="1" x14ac:dyDescent="0.3">
      <c r="A7" s="737"/>
      <c r="B7" s="725"/>
      <c r="C7" s="725"/>
      <c r="D7" s="725"/>
      <c r="E7" s="725"/>
      <c r="F7" s="739"/>
      <c r="G7" s="725"/>
      <c r="H7" s="725"/>
      <c r="I7" s="739"/>
      <c r="J7" s="725"/>
      <c r="K7" s="725"/>
      <c r="L7" s="735"/>
      <c r="M7" s="725"/>
      <c r="N7" s="725"/>
      <c r="O7" s="725"/>
      <c r="P7" s="725"/>
      <c r="Q7" s="725"/>
      <c r="R7" s="725"/>
      <c r="S7" s="720"/>
      <c r="T7" s="720"/>
      <c r="U7" s="720"/>
      <c r="V7" s="746"/>
      <c r="W7" s="723"/>
      <c r="X7" s="722"/>
      <c r="Y7" s="723"/>
      <c r="Z7" s="744"/>
      <c r="AA7" s="723"/>
      <c r="AB7" s="740"/>
      <c r="AC7" s="50" t="s">
        <v>1020</v>
      </c>
      <c r="AD7" s="49" t="s">
        <v>54</v>
      </c>
      <c r="AE7" s="31">
        <f t="shared" si="0"/>
        <v>0.25</v>
      </c>
      <c r="AF7" s="335" t="s">
        <v>194</v>
      </c>
      <c r="AG7" s="31">
        <f t="shared" si="1"/>
        <v>0.15</v>
      </c>
      <c r="AH7" s="31">
        <f t="shared" si="2"/>
        <v>0.4</v>
      </c>
      <c r="AI7" s="335" t="s">
        <v>195</v>
      </c>
      <c r="AJ7" s="322" t="s">
        <v>23</v>
      </c>
      <c r="AK7" s="49" t="s">
        <v>525</v>
      </c>
      <c r="AL7" s="335">
        <f>+AM6*AH7</f>
        <v>0.18</v>
      </c>
      <c r="AM7" s="32">
        <f>+AM6-AL7</f>
        <v>0.26999999999999996</v>
      </c>
      <c r="AN7" s="732"/>
      <c r="AO7" s="734"/>
      <c r="AP7" s="153">
        <v>2</v>
      </c>
      <c r="AQ7" s="33" t="s">
        <v>1022</v>
      </c>
      <c r="AR7" s="326"/>
      <c r="AS7" s="30"/>
      <c r="AT7" s="30"/>
      <c r="AU7" s="326"/>
      <c r="AV7" s="34">
        <v>45351</v>
      </c>
      <c r="AW7" s="34"/>
      <c r="AX7" s="34"/>
      <c r="AY7" s="34"/>
      <c r="AZ7" s="34"/>
      <c r="BA7" s="34">
        <v>45412</v>
      </c>
      <c r="BB7" s="34"/>
      <c r="BC7" s="34"/>
      <c r="BD7" s="34"/>
      <c r="BE7" s="34"/>
      <c r="BF7" s="34">
        <v>45473</v>
      </c>
      <c r="BG7" s="34"/>
      <c r="BH7" s="34"/>
      <c r="BI7" s="34"/>
      <c r="BJ7" s="34"/>
      <c r="BK7" s="34">
        <v>45535</v>
      </c>
      <c r="BL7" s="34"/>
      <c r="BM7" s="34"/>
      <c r="BN7" s="34"/>
      <c r="BO7" s="34"/>
      <c r="BP7" s="34">
        <v>45596</v>
      </c>
      <c r="BQ7" s="34"/>
      <c r="BR7" s="34"/>
      <c r="BS7" s="34"/>
      <c r="BT7" s="34"/>
      <c r="BU7" s="34">
        <v>45657</v>
      </c>
      <c r="BV7" s="34"/>
      <c r="BW7" s="34"/>
      <c r="BX7" s="34"/>
      <c r="BY7" s="34"/>
    </row>
    <row r="8" spans="1:86" ht="199.15" customHeight="1" x14ac:dyDescent="0.25">
      <c r="A8" s="736" t="s">
        <v>196</v>
      </c>
      <c r="B8" s="709" t="s">
        <v>107</v>
      </c>
      <c r="C8" s="709" t="s">
        <v>67</v>
      </c>
      <c r="D8" s="709" t="s">
        <v>12</v>
      </c>
      <c r="E8" s="709" t="s">
        <v>34</v>
      </c>
      <c r="F8" s="738" t="s">
        <v>534</v>
      </c>
      <c r="G8" s="709" t="s">
        <v>1084</v>
      </c>
      <c r="H8" s="709" t="s">
        <v>535</v>
      </c>
      <c r="I8" s="738" t="s">
        <v>536</v>
      </c>
      <c r="J8" s="709" t="s">
        <v>63</v>
      </c>
      <c r="K8" s="709">
        <v>3</v>
      </c>
      <c r="L8" s="713">
        <f>IF(J8="Diaria",+(K8/360),IF(J8="Mensual",+(K8/12),IF(J8="Bimestral",+(K8/6),IF(J8="Trimestral",+(K8/4),IF(J8="Semestral",+(K8/2),IF(J8="Anual",+(K8/1),""))))))</f>
        <v>0.25</v>
      </c>
      <c r="M8" s="709" t="s">
        <v>45</v>
      </c>
      <c r="N8" s="709">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0.4</v>
      </c>
      <c r="O8" s="709" t="s">
        <v>46</v>
      </c>
      <c r="P8" s="709">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709" t="s">
        <v>70</v>
      </c>
      <c r="R8" s="709">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01" t="s">
        <v>70</v>
      </c>
      <c r="T8" s="701" t="s">
        <v>70</v>
      </c>
      <c r="U8" s="701">
        <f>+MAX(N8,P8,R8)</f>
        <v>0.4</v>
      </c>
      <c r="V8" s="721" t="str">
        <f>IF(L8&lt;=20%,"Muy baja",IF(L8&lt;=40%,"Baja",IF(L8&lt;=60%,"Media",IF(L8&lt;=80%,"Alta",IF(L8&lt;=100%,"Muy alta",IF(L8&gt;=100%,"Muy alta",""))))))</f>
        <v>Baja</v>
      </c>
      <c r="W8" s="689">
        <f>+IFERROR(VLOOKUP(V8,Fórmula!$F$1:$G$6,2,FALSE),"")</f>
        <v>0.4</v>
      </c>
      <c r="X8" s="721" t="str">
        <f>IF(U8=20%,"Leve",IF(U8=40%,"Menor",IF(U8=60%,"Moderado",IF(U8=80%,"Mayor",IF(U8=100%,"Catastrófico","")))))</f>
        <v>Menor</v>
      </c>
      <c r="Y8" s="689">
        <f>+IFERROR(VLOOKUP(X8,Fórmula!$H$1:$I$6,2,FALSE),"")</f>
        <v>0.4</v>
      </c>
      <c r="Z8" s="693" t="str">
        <f>+IFERROR(VLOOKUP(V8&amp;X8,Fórmula!$C$2:$D$26,2,FALSE),"")</f>
        <v>Moderado</v>
      </c>
      <c r="AA8" s="689">
        <f>IF(Z8="Bajo",25%,IF(Z8="Moderado",50%,IF(Z8="Alto",75%,IF(Z8="Extremo",100%,""))))</f>
        <v>0.5</v>
      </c>
      <c r="AB8" s="766" t="s">
        <v>1303</v>
      </c>
      <c r="AC8" s="50" t="s">
        <v>1031</v>
      </c>
      <c r="AD8" s="50" t="s">
        <v>54</v>
      </c>
      <c r="AE8" s="22">
        <f t="shared" si="0"/>
        <v>0.25</v>
      </c>
      <c r="AF8" s="334" t="s">
        <v>194</v>
      </c>
      <c r="AG8" s="22">
        <f t="shared" si="1"/>
        <v>0.15</v>
      </c>
      <c r="AH8" s="22">
        <f t="shared" ref="AH8:AH14" si="3">+AG8+AE8</f>
        <v>0.4</v>
      </c>
      <c r="AI8" s="334" t="s">
        <v>195</v>
      </c>
      <c r="AJ8" s="311" t="s">
        <v>23</v>
      </c>
      <c r="AK8" s="334" t="s">
        <v>537</v>
      </c>
      <c r="AL8" s="334">
        <f>+AH8*AA8</f>
        <v>0.2</v>
      </c>
      <c r="AM8" s="412">
        <f>+AA8-AL8</f>
        <v>0.3</v>
      </c>
      <c r="AN8" s="774" t="str">
        <f>+IF(C8="Corrupción","Moderado",IF(AM9&lt;=25%,"Bajo",IF(AM9&lt;=50%,"Moderado",IF(AM9&lt;=75%,"Alto",IF(AM9&gt;75%,"Extremo","")))))</f>
        <v>Bajo</v>
      </c>
      <c r="AO8" s="695" t="s">
        <v>56</v>
      </c>
      <c r="AP8" s="147">
        <v>1</v>
      </c>
      <c r="AQ8" s="33" t="s">
        <v>1032</v>
      </c>
      <c r="AR8" s="326" t="s">
        <v>127</v>
      </c>
      <c r="AS8" s="30">
        <v>45292</v>
      </c>
      <c r="AT8" s="30">
        <v>45657</v>
      </c>
      <c r="AU8" s="326" t="s">
        <v>538</v>
      </c>
      <c r="AV8" s="34">
        <v>45351</v>
      </c>
      <c r="AW8" s="34"/>
      <c r="AX8" s="84"/>
      <c r="AY8" s="84"/>
      <c r="AZ8" s="84"/>
      <c r="BA8" s="34">
        <v>45412</v>
      </c>
      <c r="BB8" s="34"/>
      <c r="BC8" s="84"/>
      <c r="BD8" s="84"/>
      <c r="BE8" s="84"/>
      <c r="BF8" s="34">
        <v>45473</v>
      </c>
      <c r="BG8" s="34"/>
      <c r="BH8" s="84"/>
      <c r="BI8" s="84"/>
      <c r="BJ8" s="84"/>
      <c r="BK8" s="34">
        <v>45535</v>
      </c>
      <c r="BL8" s="34"/>
      <c r="BM8" s="84"/>
      <c r="BN8" s="84"/>
      <c r="BO8" s="84"/>
      <c r="BP8" s="34">
        <v>45596</v>
      </c>
      <c r="BQ8" s="34"/>
      <c r="BR8" s="84"/>
      <c r="BS8" s="84"/>
      <c r="BT8" s="84"/>
      <c r="BU8" s="34">
        <v>45657</v>
      </c>
      <c r="BV8" s="34"/>
      <c r="BW8" s="84"/>
      <c r="BX8" s="84"/>
      <c r="BY8" s="84"/>
    </row>
    <row r="9" spans="1:86" ht="212.25" customHeight="1" thickBot="1" x14ac:dyDescent="0.3">
      <c r="A9" s="772"/>
      <c r="B9" s="710"/>
      <c r="C9" s="710"/>
      <c r="D9" s="710"/>
      <c r="E9" s="710"/>
      <c r="F9" s="773"/>
      <c r="G9" s="710"/>
      <c r="H9" s="710"/>
      <c r="I9" s="773"/>
      <c r="J9" s="710"/>
      <c r="K9" s="710"/>
      <c r="L9" s="714"/>
      <c r="M9" s="710"/>
      <c r="N9" s="710"/>
      <c r="O9" s="710"/>
      <c r="P9" s="710"/>
      <c r="Q9" s="710"/>
      <c r="R9" s="710"/>
      <c r="S9" s="702"/>
      <c r="T9" s="702"/>
      <c r="U9" s="702"/>
      <c r="V9" s="771"/>
      <c r="W9" s="690"/>
      <c r="X9" s="771"/>
      <c r="Y9" s="690"/>
      <c r="Z9" s="694"/>
      <c r="AA9" s="690"/>
      <c r="AB9" s="767"/>
      <c r="AC9" s="28" t="s">
        <v>1033</v>
      </c>
      <c r="AD9" s="28" t="s">
        <v>37</v>
      </c>
      <c r="AE9" s="37">
        <f t="shared" si="0"/>
        <v>0.15</v>
      </c>
      <c r="AF9" s="352" t="s">
        <v>194</v>
      </c>
      <c r="AG9" s="37">
        <f t="shared" si="1"/>
        <v>0.15</v>
      </c>
      <c r="AH9" s="37">
        <f t="shared" si="3"/>
        <v>0.3</v>
      </c>
      <c r="AI9" s="352" t="s">
        <v>195</v>
      </c>
      <c r="AJ9" s="312" t="s">
        <v>23</v>
      </c>
      <c r="AK9" s="352" t="s">
        <v>539</v>
      </c>
      <c r="AL9" s="352">
        <f>+AM8*AH9</f>
        <v>0.09</v>
      </c>
      <c r="AM9" s="413">
        <f>+AM8-AL9</f>
        <v>0.21</v>
      </c>
      <c r="AN9" s="775"/>
      <c r="AO9" s="776"/>
      <c r="AP9" s="153">
        <v>2</v>
      </c>
      <c r="AQ9" s="33" t="s">
        <v>540</v>
      </c>
      <c r="AR9" s="326" t="s">
        <v>127</v>
      </c>
      <c r="AS9" s="30">
        <v>45292</v>
      </c>
      <c r="AT9" s="30">
        <v>45657</v>
      </c>
      <c r="AU9" s="326" t="s">
        <v>541</v>
      </c>
      <c r="AV9" s="34">
        <v>45351</v>
      </c>
      <c r="AW9" s="34"/>
      <c r="AX9" s="84"/>
      <c r="AY9" s="84"/>
      <c r="AZ9" s="84"/>
      <c r="BA9" s="34">
        <v>45412</v>
      </c>
      <c r="BB9" s="34"/>
      <c r="BC9" s="84"/>
      <c r="BD9" s="84"/>
      <c r="BE9" s="84"/>
      <c r="BF9" s="34">
        <v>45473</v>
      </c>
      <c r="BG9" s="34"/>
      <c r="BH9" s="84"/>
      <c r="BI9" s="84"/>
      <c r="BJ9" s="84"/>
      <c r="BK9" s="34">
        <v>45535</v>
      </c>
      <c r="BL9" s="34"/>
      <c r="BM9" s="84"/>
      <c r="BN9" s="84"/>
      <c r="BO9" s="84"/>
      <c r="BP9" s="34">
        <v>45596</v>
      </c>
      <c r="BQ9" s="34"/>
      <c r="BR9" s="84"/>
      <c r="BS9" s="84"/>
      <c r="BT9" s="84"/>
      <c r="BU9" s="34">
        <v>45657</v>
      </c>
      <c r="BV9" s="34"/>
      <c r="BW9" s="84"/>
      <c r="BX9" s="84"/>
      <c r="BY9" s="84"/>
    </row>
    <row r="10" spans="1:86" ht="255.75" customHeight="1" x14ac:dyDescent="0.25">
      <c r="A10" s="784" t="s">
        <v>196</v>
      </c>
      <c r="B10" s="787" t="s">
        <v>107</v>
      </c>
      <c r="C10" s="787" t="s">
        <v>12</v>
      </c>
      <c r="D10" s="787" t="s">
        <v>12</v>
      </c>
      <c r="E10" s="787" t="s">
        <v>34</v>
      </c>
      <c r="F10" s="787" t="s">
        <v>542</v>
      </c>
      <c r="G10" s="787" t="s">
        <v>1085</v>
      </c>
      <c r="H10" s="787" t="s">
        <v>543</v>
      </c>
      <c r="I10" s="787" t="s">
        <v>544</v>
      </c>
      <c r="J10" s="787" t="s">
        <v>48</v>
      </c>
      <c r="K10" s="787">
        <v>6</v>
      </c>
      <c r="L10" s="797" t="str">
        <f>IF(J10="Diaria",+(K10/360),IF(J10="Mensual",+(K10/12),IF(J10="Bimestral",+(K10/6),IF(J10="Trimestral",+(K10/4),IF(J10="Semestral",+(K10/2),IF(J10="Anual",+(K10/1),""))))))</f>
        <v/>
      </c>
      <c r="M10" s="787" t="s">
        <v>45</v>
      </c>
      <c r="N10" s="709">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0.4</v>
      </c>
      <c r="O10" s="787" t="s">
        <v>61</v>
      </c>
      <c r="P10" s="709">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0.6</v>
      </c>
      <c r="Q10" s="787" t="s">
        <v>62</v>
      </c>
      <c r="R10" s="709">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0.6</v>
      </c>
      <c r="S10" s="800" t="s">
        <v>57</v>
      </c>
      <c r="T10" s="800" t="s">
        <v>43</v>
      </c>
      <c r="U10" s="701">
        <f>+MAX(N10,P10,R10)</f>
        <v>0.6</v>
      </c>
      <c r="V10" s="803" t="str">
        <f>IF(L10&lt;=20%,"Muy baja",IF(L10&lt;=40%,"Baja",IF(L10&lt;=60%,"Media",IF(L10&lt;=80%,"Alta",IF(L10&lt;=100%,"Muy alta",IF(L10&gt;=100%,"Muy alta",""))))))</f>
        <v>Muy alta</v>
      </c>
      <c r="W10" s="689">
        <f>+IFERROR(VLOOKUP(V10,Fórmula!$F$1:$G$6,2,FALSE),"")</f>
        <v>1</v>
      </c>
      <c r="X10" s="806" t="str">
        <f>IF(U10=20%,"Leve",IF(U10=40%,"Menor",IF(U10=60%,"Moderado",IF(U10=80%,"Mayor",IF(U10=100%,"Catastrófico","")))))</f>
        <v>Moderado</v>
      </c>
      <c r="Y10" s="689">
        <f>+IFERROR(VLOOKUP(X10,Fórmula!$H$1:$I$6,2,FALSE),"")</f>
        <v>0.6</v>
      </c>
      <c r="Z10" s="809" t="str">
        <f>+IFERROR(VLOOKUP(V10&amp;X10,Fórmula!$C$2:$D$26,2,FALSE),"")</f>
        <v>Alto</v>
      </c>
      <c r="AA10" s="689">
        <f>IF(Z10="Bajo",25%,IF(Z10="Moderado",50%,IF(Z10="Alto",75%,IF(Z10="Extremo",100%,""))))</f>
        <v>0.75</v>
      </c>
      <c r="AB10" s="790" t="s">
        <v>545</v>
      </c>
      <c r="AC10" s="50" t="s">
        <v>546</v>
      </c>
      <c r="AD10" s="50" t="s">
        <v>54</v>
      </c>
      <c r="AE10" s="22">
        <f t="shared" si="0"/>
        <v>0.25</v>
      </c>
      <c r="AF10" s="334" t="s">
        <v>194</v>
      </c>
      <c r="AG10" s="22">
        <f t="shared" si="1"/>
        <v>0.15</v>
      </c>
      <c r="AH10" s="22">
        <f t="shared" si="3"/>
        <v>0.4</v>
      </c>
      <c r="AI10" s="334" t="s">
        <v>195</v>
      </c>
      <c r="AJ10" s="311" t="s">
        <v>23</v>
      </c>
      <c r="AK10" s="334" t="s">
        <v>537</v>
      </c>
      <c r="AL10" s="334">
        <f>+AH10*AA10</f>
        <v>0.30000000000000004</v>
      </c>
      <c r="AM10" s="412">
        <f>+AA10-AL10</f>
        <v>0.44999999999999996</v>
      </c>
      <c r="AN10" s="793" t="str">
        <f>+IF(C10="Corrupción","Moderado",IF(AM12&lt;=25%,"Bajo",IF(AM12&lt;=50%,"Moderado",IF(AM12&lt;=75%,"Alto",IF(AM12&gt;75%,"Extremo","")))))</f>
        <v>Bajo</v>
      </c>
      <c r="AO10" s="795" t="s">
        <v>56</v>
      </c>
      <c r="AP10" s="147">
        <v>1</v>
      </c>
      <c r="AQ10" s="33" t="s">
        <v>548</v>
      </c>
      <c r="AR10" s="326" t="s">
        <v>127</v>
      </c>
      <c r="AS10" s="30">
        <v>45292</v>
      </c>
      <c r="AT10" s="30">
        <v>45322</v>
      </c>
      <c r="AU10" s="326" t="s">
        <v>547</v>
      </c>
      <c r="AV10" s="34">
        <v>45351</v>
      </c>
      <c r="AW10" s="34"/>
      <c r="AX10" s="84"/>
      <c r="AY10" s="84"/>
      <c r="AZ10" s="84"/>
      <c r="BA10" s="34">
        <v>45412</v>
      </c>
      <c r="BB10" s="34"/>
      <c r="BC10" s="84"/>
      <c r="BD10" s="84"/>
      <c r="BE10" s="84"/>
      <c r="BF10" s="34">
        <v>45473</v>
      </c>
      <c r="BG10" s="34"/>
      <c r="BH10" s="84"/>
      <c r="BI10" s="84"/>
      <c r="BJ10" s="84"/>
      <c r="BK10" s="34">
        <v>45535</v>
      </c>
      <c r="BL10" s="34"/>
      <c r="BM10" s="84"/>
      <c r="BN10" s="84"/>
      <c r="BO10" s="84"/>
      <c r="BP10" s="34">
        <v>45596</v>
      </c>
      <c r="BQ10" s="34"/>
      <c r="BR10" s="84"/>
      <c r="BS10" s="84"/>
      <c r="BT10" s="84"/>
      <c r="BU10" s="34">
        <v>45657</v>
      </c>
      <c r="BV10" s="34"/>
      <c r="BW10" s="84"/>
      <c r="BX10" s="84"/>
      <c r="BY10" s="84"/>
    </row>
    <row r="11" spans="1:86" ht="214.15" customHeight="1" thickBot="1" x14ac:dyDescent="0.3">
      <c r="A11" s="785"/>
      <c r="B11" s="788"/>
      <c r="C11" s="788"/>
      <c r="D11" s="788"/>
      <c r="E11" s="788"/>
      <c r="F11" s="788"/>
      <c r="G11" s="788"/>
      <c r="H11" s="788"/>
      <c r="I11" s="788"/>
      <c r="J11" s="788"/>
      <c r="K11" s="788"/>
      <c r="L11" s="798"/>
      <c r="M11" s="788"/>
      <c r="N11" s="710"/>
      <c r="O11" s="788"/>
      <c r="P11" s="710"/>
      <c r="Q11" s="788"/>
      <c r="R11" s="710"/>
      <c r="S11" s="801"/>
      <c r="T11" s="801"/>
      <c r="U11" s="702"/>
      <c r="V11" s="804"/>
      <c r="W11" s="690"/>
      <c r="X11" s="807"/>
      <c r="Y11" s="690"/>
      <c r="Z11" s="810"/>
      <c r="AA11" s="690"/>
      <c r="AB11" s="791"/>
      <c r="AC11" s="44" t="s">
        <v>1034</v>
      </c>
      <c r="AD11" s="44" t="s">
        <v>37</v>
      </c>
      <c r="AE11" s="45">
        <f t="shared" si="0"/>
        <v>0.15</v>
      </c>
      <c r="AF11" s="414" t="s">
        <v>194</v>
      </c>
      <c r="AG11" s="45">
        <f t="shared" si="1"/>
        <v>0.15</v>
      </c>
      <c r="AH11" s="45">
        <f t="shared" si="3"/>
        <v>0.3</v>
      </c>
      <c r="AI11" s="414" t="s">
        <v>195</v>
      </c>
      <c r="AJ11" s="373" t="s">
        <v>23</v>
      </c>
      <c r="AK11" s="414" t="s">
        <v>549</v>
      </c>
      <c r="AL11" s="414">
        <f>+AM10*AH11</f>
        <v>0.13499999999999998</v>
      </c>
      <c r="AM11" s="46">
        <f>+AM10-AL11</f>
        <v>0.31499999999999995</v>
      </c>
      <c r="AN11" s="794"/>
      <c r="AO11" s="796"/>
      <c r="AP11" s="500">
        <v>2</v>
      </c>
      <c r="AQ11" s="498" t="s">
        <v>1035</v>
      </c>
      <c r="AR11" s="499" t="s">
        <v>127</v>
      </c>
      <c r="AS11" s="501">
        <v>45292</v>
      </c>
      <c r="AT11" s="501">
        <v>45657</v>
      </c>
      <c r="AU11" s="499" t="s">
        <v>550</v>
      </c>
      <c r="AV11" s="34">
        <v>45351</v>
      </c>
      <c r="AW11" s="502"/>
      <c r="AX11" s="503"/>
      <c r="AY11" s="503"/>
      <c r="AZ11" s="503"/>
      <c r="BA11" s="34">
        <v>45412</v>
      </c>
      <c r="BB11" s="502"/>
      <c r="BC11" s="503"/>
      <c r="BD11" s="503"/>
      <c r="BE11" s="503"/>
      <c r="BF11" s="34">
        <v>45473</v>
      </c>
      <c r="BG11" s="502"/>
      <c r="BH11" s="503"/>
      <c r="BI11" s="503"/>
      <c r="BJ11" s="503"/>
      <c r="BK11" s="502">
        <v>45535</v>
      </c>
      <c r="BL11" s="502"/>
      <c r="BM11" s="503"/>
      <c r="BN11" s="503"/>
      <c r="BO11" s="503"/>
      <c r="BP11" s="502">
        <v>45596</v>
      </c>
      <c r="BQ11" s="502"/>
      <c r="BR11" s="503"/>
      <c r="BS11" s="503"/>
      <c r="BT11" s="503"/>
      <c r="BU11" s="502">
        <v>45657</v>
      </c>
      <c r="BV11" s="502"/>
      <c r="BW11" s="503"/>
      <c r="BX11" s="503"/>
      <c r="BY11" s="503"/>
    </row>
    <row r="12" spans="1:86" ht="231" customHeight="1" thickBot="1" x14ac:dyDescent="0.3">
      <c r="A12" s="786"/>
      <c r="B12" s="789"/>
      <c r="C12" s="789"/>
      <c r="D12" s="789"/>
      <c r="E12" s="789"/>
      <c r="F12" s="789"/>
      <c r="G12" s="789"/>
      <c r="H12" s="789"/>
      <c r="I12" s="789"/>
      <c r="J12" s="789"/>
      <c r="K12" s="789"/>
      <c r="L12" s="799"/>
      <c r="M12" s="789"/>
      <c r="N12" s="493"/>
      <c r="O12" s="789"/>
      <c r="P12" s="493"/>
      <c r="Q12" s="789"/>
      <c r="R12" s="493"/>
      <c r="S12" s="802"/>
      <c r="T12" s="802"/>
      <c r="U12" s="495"/>
      <c r="V12" s="805"/>
      <c r="W12" s="496"/>
      <c r="X12" s="808"/>
      <c r="Y12" s="496"/>
      <c r="Z12" s="811"/>
      <c r="AA12" s="496"/>
      <c r="AB12" s="792"/>
      <c r="AC12" s="49" t="s">
        <v>1142</v>
      </c>
      <c r="AD12" s="49" t="s">
        <v>54</v>
      </c>
      <c r="AE12" s="22">
        <f t="shared" ref="AE12" si="4">IF(AD12="Preventivo",25%,IF(AD12="Detectivo",15%,IF(AD12="Correctivo",10%,"")))</f>
        <v>0.25</v>
      </c>
      <c r="AF12" s="334" t="s">
        <v>194</v>
      </c>
      <c r="AG12" s="22">
        <f t="shared" ref="AG12" si="5">IF(AF12="Manual",15%,IF(AF12="Automático",25%,""))</f>
        <v>0.15</v>
      </c>
      <c r="AH12" s="22">
        <f t="shared" ref="AH12" si="6">+AG12+AE12</f>
        <v>0.4</v>
      </c>
      <c r="AI12" s="334" t="s">
        <v>195</v>
      </c>
      <c r="AJ12" s="311" t="s">
        <v>39</v>
      </c>
      <c r="AK12" s="334" t="s">
        <v>282</v>
      </c>
      <c r="AL12" s="414">
        <f>+AM11*AH12</f>
        <v>0.12599999999999997</v>
      </c>
      <c r="AM12" s="46">
        <f>+AM11-AL12</f>
        <v>0.18899999999999997</v>
      </c>
      <c r="AN12" s="768"/>
      <c r="AO12" s="770"/>
      <c r="AP12" s="497">
        <v>3</v>
      </c>
      <c r="AQ12" s="33" t="s">
        <v>1140</v>
      </c>
      <c r="AR12" s="326" t="s">
        <v>127</v>
      </c>
      <c r="AS12" s="30">
        <v>45292</v>
      </c>
      <c r="AT12" s="30">
        <v>45657</v>
      </c>
      <c r="AU12" s="326" t="s">
        <v>1141</v>
      </c>
      <c r="AV12" s="34">
        <v>45351</v>
      </c>
      <c r="AW12" s="34"/>
      <c r="AX12" s="84"/>
      <c r="AY12" s="84"/>
      <c r="AZ12" s="84"/>
      <c r="BA12" s="34">
        <v>45412</v>
      </c>
      <c r="BB12" s="34"/>
      <c r="BC12" s="84"/>
      <c r="BD12" s="84"/>
      <c r="BE12" s="84"/>
      <c r="BF12" s="34">
        <v>45473</v>
      </c>
      <c r="BG12" s="34"/>
      <c r="BH12" s="84"/>
      <c r="BI12" s="84"/>
      <c r="BJ12" s="84"/>
      <c r="BK12" s="34">
        <v>45535</v>
      </c>
      <c r="BL12" s="34"/>
      <c r="BM12" s="84"/>
      <c r="BN12" s="84"/>
      <c r="BO12" s="84"/>
      <c r="BP12" s="34">
        <v>45596</v>
      </c>
      <c r="BQ12" s="34"/>
      <c r="BR12" s="84"/>
      <c r="BS12" s="84"/>
      <c r="BT12" s="84"/>
      <c r="BU12" s="34">
        <v>45657</v>
      </c>
      <c r="BV12" s="34"/>
      <c r="BW12" s="84"/>
      <c r="BX12" s="84"/>
      <c r="BY12" s="84"/>
    </row>
    <row r="13" spans="1:86" ht="169.9" customHeight="1" x14ac:dyDescent="0.25">
      <c r="A13" s="736" t="s">
        <v>196</v>
      </c>
      <c r="B13" s="709" t="s">
        <v>107</v>
      </c>
      <c r="C13" s="709" t="s">
        <v>89</v>
      </c>
      <c r="D13" s="709" t="s">
        <v>76</v>
      </c>
      <c r="E13" s="709" t="s">
        <v>34</v>
      </c>
      <c r="F13" s="738" t="s">
        <v>551</v>
      </c>
      <c r="G13" s="709" t="s">
        <v>1086</v>
      </c>
      <c r="H13" s="709" t="s">
        <v>552</v>
      </c>
      <c r="I13" s="738" t="s">
        <v>553</v>
      </c>
      <c r="J13" s="709" t="s">
        <v>63</v>
      </c>
      <c r="K13" s="709">
        <v>1</v>
      </c>
      <c r="L13" s="713">
        <f>IF(J8="Diaria",+(K8/360),IF(J8="Mensual",+(K8/12),IF(J8="Bimestral",+(K8/6),IF(J8="Trimestral",+(K8/4),IF(J8="Semestral",+(K8/2),IF(J8="Anual",+(K8/1),""))))))</f>
        <v>0.25</v>
      </c>
      <c r="M13" s="709" t="s">
        <v>29</v>
      </c>
      <c r="N13" s="709">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0.2</v>
      </c>
      <c r="O13" s="709" t="s">
        <v>61</v>
      </c>
      <c r="P13" s="709">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0.6</v>
      </c>
      <c r="Q13" s="709" t="s">
        <v>70</v>
      </c>
      <c r="R13" s="709">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701" t="s">
        <v>57</v>
      </c>
      <c r="T13" s="701" t="s">
        <v>43</v>
      </c>
      <c r="U13" s="701">
        <f>+MAX(N13,P13,R13)</f>
        <v>0.6</v>
      </c>
      <c r="V13" s="721" t="str">
        <f>IF(L13&lt;=20%,"Muy baja",IF(L13&lt;=40%,"Baja",IF(L13&lt;=60%,"Media",IF(L13&lt;=80%,"Alta",IF(L13&lt;=100%,"Muy alta",IF(L13&gt;=100%,"Muy alta",""))))))</f>
        <v>Baja</v>
      </c>
      <c r="W13" s="689">
        <f>+IFERROR(VLOOKUP(V13,Fórmula!$F$1:$G$6,2,FALSE),"")</f>
        <v>0.4</v>
      </c>
      <c r="X13" s="705" t="str">
        <f>IF(U13=20%,"Leve",IF(U13=40%,"Menor",IF(U13=60%,"Moderado",IF(U13=80%,"Mayor",IF(U13=100%,"Catastrófico","")))))</f>
        <v>Moderado</v>
      </c>
      <c r="Y13" s="689">
        <f>+IFERROR(VLOOKUP(X13,Fórmula!$H$1:$I$6,2,FALSE),"")</f>
        <v>0.6</v>
      </c>
      <c r="Z13" s="693" t="str">
        <f>+IFERROR(VLOOKUP(V13&amp;X13,Fórmula!$C$2:$D$26,2,FALSE),"")</f>
        <v>Moderado</v>
      </c>
      <c r="AA13" s="689">
        <f>IF(Z13="Bajo",25%,IF(Z13="Moderado",50%,IF(Z13="Alto",75%,IF(Z13="Extremo",100%,""))))</f>
        <v>0.5</v>
      </c>
      <c r="AB13" s="766" t="s">
        <v>554</v>
      </c>
      <c r="AC13" s="60" t="s">
        <v>1298</v>
      </c>
      <c r="AD13" s="504" t="s">
        <v>54</v>
      </c>
      <c r="AE13" s="505">
        <f t="shared" si="0"/>
        <v>0.25</v>
      </c>
      <c r="AF13" s="506" t="s">
        <v>194</v>
      </c>
      <c r="AG13" s="505">
        <f t="shared" si="1"/>
        <v>0.15</v>
      </c>
      <c r="AH13" s="505">
        <f t="shared" si="3"/>
        <v>0.4</v>
      </c>
      <c r="AI13" s="506" t="s">
        <v>195</v>
      </c>
      <c r="AJ13" s="494" t="s">
        <v>39</v>
      </c>
      <c r="AK13" s="506" t="s">
        <v>70</v>
      </c>
      <c r="AL13" s="506">
        <f>+AH13*AA13</f>
        <v>0.2</v>
      </c>
      <c r="AM13" s="507">
        <f>+AA13-AL13</f>
        <v>0.3</v>
      </c>
      <c r="AN13" s="768" t="str">
        <f>+IF(C13="Corrupción","Moderado",IF(AM14&lt;=25%,"Bajo",IF(AM14&lt;=50%,"Moderado",IF(AM14&lt;=75%,"Alto",IF(AM14&gt;75%,"Extremo","")))))</f>
        <v>Bajo</v>
      </c>
      <c r="AO13" s="770" t="s">
        <v>56</v>
      </c>
      <c r="AP13" s="508">
        <v>1</v>
      </c>
      <c r="AQ13" s="316" t="s">
        <v>1302</v>
      </c>
      <c r="AR13" s="30" t="s">
        <v>127</v>
      </c>
      <c r="AS13" s="30">
        <v>45292</v>
      </c>
      <c r="AT13" s="30">
        <v>45657</v>
      </c>
      <c r="AU13" s="30" t="s">
        <v>1299</v>
      </c>
      <c r="AV13" s="34">
        <v>45351</v>
      </c>
      <c r="AW13" s="34"/>
      <c r="AX13" s="84"/>
      <c r="AY13" s="84"/>
      <c r="AZ13" s="84"/>
      <c r="BA13" s="34">
        <v>45412</v>
      </c>
      <c r="BB13" s="34"/>
      <c r="BC13" s="84"/>
      <c r="BD13" s="84"/>
      <c r="BE13" s="84"/>
      <c r="BF13" s="34">
        <v>45473</v>
      </c>
      <c r="BG13" s="34"/>
      <c r="BH13" s="84"/>
      <c r="BI13" s="84"/>
      <c r="BJ13" s="84"/>
      <c r="BK13" s="34">
        <v>45535</v>
      </c>
      <c r="BL13" s="34"/>
      <c r="BM13" s="84"/>
      <c r="BN13" s="84"/>
      <c r="BO13" s="84"/>
      <c r="BP13" s="34">
        <v>45596</v>
      </c>
      <c r="BQ13" s="34"/>
      <c r="BR13" s="84"/>
      <c r="BS13" s="84"/>
      <c r="BT13" s="84"/>
      <c r="BU13" s="34">
        <v>45657</v>
      </c>
      <c r="BV13" s="34"/>
      <c r="BW13" s="84"/>
      <c r="BX13" s="84"/>
      <c r="BY13" s="84"/>
    </row>
    <row r="14" spans="1:86" ht="207.75" customHeight="1" thickBot="1" x14ac:dyDescent="0.3">
      <c r="A14" s="772"/>
      <c r="B14" s="710"/>
      <c r="C14" s="710"/>
      <c r="D14" s="710"/>
      <c r="E14" s="710"/>
      <c r="F14" s="773"/>
      <c r="G14" s="710"/>
      <c r="H14" s="710"/>
      <c r="I14" s="773"/>
      <c r="J14" s="710"/>
      <c r="K14" s="710"/>
      <c r="L14" s="714"/>
      <c r="M14" s="710"/>
      <c r="N14" s="710"/>
      <c r="O14" s="710"/>
      <c r="P14" s="710"/>
      <c r="Q14" s="710"/>
      <c r="R14" s="710"/>
      <c r="S14" s="702"/>
      <c r="T14" s="702"/>
      <c r="U14" s="702"/>
      <c r="V14" s="771"/>
      <c r="W14" s="690"/>
      <c r="X14" s="706"/>
      <c r="Y14" s="690"/>
      <c r="Z14" s="694"/>
      <c r="AA14" s="690"/>
      <c r="AB14" s="767"/>
      <c r="AC14" s="28" t="s">
        <v>1036</v>
      </c>
      <c r="AD14" s="28" t="s">
        <v>37</v>
      </c>
      <c r="AE14" s="37">
        <f t="shared" si="0"/>
        <v>0.15</v>
      </c>
      <c r="AF14" s="352" t="s">
        <v>194</v>
      </c>
      <c r="AG14" s="37">
        <f t="shared" si="1"/>
        <v>0.15</v>
      </c>
      <c r="AH14" s="37">
        <f t="shared" si="3"/>
        <v>0.3</v>
      </c>
      <c r="AI14" s="352" t="s">
        <v>195</v>
      </c>
      <c r="AJ14" s="312" t="s">
        <v>23</v>
      </c>
      <c r="AK14" s="352" t="s">
        <v>556</v>
      </c>
      <c r="AL14" s="352">
        <f>+AM13*AH14</f>
        <v>0.09</v>
      </c>
      <c r="AM14" s="413">
        <f>+AM13-AL14</f>
        <v>0.21</v>
      </c>
      <c r="AN14" s="769"/>
      <c r="AO14" s="696"/>
      <c r="AP14" s="154">
        <v>2</v>
      </c>
      <c r="AQ14" s="13" t="s">
        <v>558</v>
      </c>
      <c r="AR14" s="119" t="s">
        <v>127</v>
      </c>
      <c r="AS14" s="25">
        <v>45292</v>
      </c>
      <c r="AT14" s="25">
        <v>45657</v>
      </c>
      <c r="AU14" s="119" t="s">
        <v>557</v>
      </c>
      <c r="AV14" s="34">
        <v>45351</v>
      </c>
      <c r="AW14" s="34"/>
      <c r="AX14" s="122"/>
      <c r="AY14" s="122"/>
      <c r="AZ14" s="122"/>
      <c r="BA14" s="34">
        <v>45412</v>
      </c>
      <c r="BB14" s="34"/>
      <c r="BC14" s="122"/>
      <c r="BD14" s="122"/>
      <c r="BE14" s="122"/>
      <c r="BF14" s="34">
        <v>45473</v>
      </c>
      <c r="BG14" s="34"/>
      <c r="BH14" s="122"/>
      <c r="BI14" s="122"/>
      <c r="BJ14" s="122"/>
      <c r="BK14" s="123">
        <v>45535</v>
      </c>
      <c r="BL14" s="34"/>
      <c r="BM14" s="122"/>
      <c r="BN14" s="122"/>
      <c r="BO14" s="122"/>
      <c r="BP14" s="123">
        <v>45596</v>
      </c>
      <c r="BQ14" s="34"/>
      <c r="BR14" s="122"/>
      <c r="BS14" s="122"/>
      <c r="BT14" s="122"/>
      <c r="BU14" s="123">
        <v>45657</v>
      </c>
      <c r="BV14" s="34"/>
      <c r="BW14" s="122"/>
      <c r="BX14" s="122"/>
      <c r="BY14" s="84"/>
    </row>
    <row r="15" spans="1:86" ht="247.5" customHeight="1" x14ac:dyDescent="0.25">
      <c r="A15" s="737" t="s">
        <v>186</v>
      </c>
      <c r="B15" s="709" t="s">
        <v>107</v>
      </c>
      <c r="C15" s="725" t="s">
        <v>89</v>
      </c>
      <c r="D15" s="725" t="s">
        <v>76</v>
      </c>
      <c r="E15" s="725" t="s">
        <v>34</v>
      </c>
      <c r="F15" s="812" t="s">
        <v>559</v>
      </c>
      <c r="G15" s="812" t="s">
        <v>1087</v>
      </c>
      <c r="H15" s="727" t="s">
        <v>1037</v>
      </c>
      <c r="I15" s="813" t="s">
        <v>560</v>
      </c>
      <c r="J15" s="725" t="s">
        <v>92</v>
      </c>
      <c r="K15" s="725">
        <v>0</v>
      </c>
      <c r="L15" s="735">
        <f>IF(J15="Diaria",+(K15/360),IF(J15="Mensual",+(K15/12),IF(J15="Bimestral",+(K15/6),IF(J15="Trimestral",+(K15/4),IF(J15="Semestral",+(K15/2),IF(J15="Anual",+(K15/1),""))))))</f>
        <v>0</v>
      </c>
      <c r="M15" s="725" t="s">
        <v>70</v>
      </c>
      <c r="N15" s="725">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v>
      </c>
      <c r="O15" s="725" t="s">
        <v>61</v>
      </c>
      <c r="P15" s="725">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0.6</v>
      </c>
      <c r="Q15" s="725" t="s">
        <v>70</v>
      </c>
      <c r="R15" s="725">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720" t="s">
        <v>69</v>
      </c>
      <c r="T15" s="720" t="s">
        <v>43</v>
      </c>
      <c r="U15" s="720">
        <f>+MAX(N15,P15,R15)</f>
        <v>0.6</v>
      </c>
      <c r="V15" s="722" t="s">
        <v>35</v>
      </c>
      <c r="W15" s="723">
        <f>+IFERROR(VLOOKUP(V15,Fórmula!$F$1:$G$6,2,FALSE),"")</f>
        <v>0.4</v>
      </c>
      <c r="X15" s="724" t="str">
        <f>IF(U15=20%,"Leve",IF(U15=40%,"Menor",IF(U15=60%,"Moderado",IF(U15=80%,"Mayor",IF(U15=100%,"Catastrófico","")))))</f>
        <v>Moderado</v>
      </c>
      <c r="Y15" s="723" t="str">
        <f>+IFERROR(VLOOKUP(X15,[2]Fórmula!$H$1:$I$6,2,FALSE),"")</f>
        <v/>
      </c>
      <c r="Z15" s="732" t="str">
        <f>+IFERROR(VLOOKUP(V15&amp;X15,Fórmula!$C$2:$D$26,2,FALSE),"")</f>
        <v>Moderado</v>
      </c>
      <c r="AA15" s="732">
        <f>IF(Z15="Bajo",25%,IF(Z15="Moderado",50%,IF(Z15="Alto",75%,IF(Z15="Extremo",100%,""))))</f>
        <v>0.5</v>
      </c>
      <c r="AB15" s="814" t="s">
        <v>561</v>
      </c>
      <c r="AC15" s="40" t="s">
        <v>1059</v>
      </c>
      <c r="AD15" s="49" t="s">
        <v>54</v>
      </c>
      <c r="AE15" s="31">
        <f>IF(AD15="Preventivo",25%,IF(AD15="Detectivo",15%,IF(AD15="Correctivo",10%,"")))</f>
        <v>0.25</v>
      </c>
      <c r="AF15" s="335" t="s">
        <v>194</v>
      </c>
      <c r="AG15" s="31">
        <f>IF(AF15="Manual",15%,IF(AF15="Automático",25%,""))</f>
        <v>0.15</v>
      </c>
      <c r="AH15" s="31">
        <f>+AG15+AE15</f>
        <v>0.4</v>
      </c>
      <c r="AI15" s="335" t="s">
        <v>195</v>
      </c>
      <c r="AJ15" s="322" t="s">
        <v>196</v>
      </c>
      <c r="AK15" s="335" t="s">
        <v>562</v>
      </c>
      <c r="AL15" s="334">
        <f>+AH15*AA15</f>
        <v>0.2</v>
      </c>
      <c r="AM15" s="412">
        <f>+AA15-AL15</f>
        <v>0.3</v>
      </c>
      <c r="AN15" s="815" t="str">
        <f>+IF(C15="Corrupción","Moderado",IF(AM16&lt;=25%,"Bajo",IF(AM16&lt;=50%,"Moderado",IF(AM16&lt;=75%,"Alto",IF(AM16&gt;75%,"Extremo","")))))</f>
        <v>Bajo</v>
      </c>
      <c r="AO15" s="720" t="s">
        <v>56</v>
      </c>
      <c r="AP15" s="335">
        <v>1</v>
      </c>
      <c r="AQ15" s="335" t="s">
        <v>1039</v>
      </c>
      <c r="AR15" s="326" t="s">
        <v>127</v>
      </c>
      <c r="AS15" s="30">
        <v>45292</v>
      </c>
      <c r="AT15" s="30">
        <v>45473</v>
      </c>
      <c r="AU15" s="326"/>
      <c r="AV15" s="34">
        <v>45351</v>
      </c>
      <c r="AW15" s="34"/>
      <c r="AX15" s="84"/>
      <c r="AY15" s="84"/>
      <c r="AZ15" s="84"/>
      <c r="BA15" s="34">
        <v>45412</v>
      </c>
      <c r="BB15" s="34"/>
      <c r="BC15" s="84"/>
      <c r="BD15" s="84"/>
      <c r="BE15" s="84"/>
      <c r="BF15" s="34">
        <v>45473</v>
      </c>
      <c r="BG15" s="34"/>
      <c r="BH15" s="84"/>
      <c r="BI15" s="84"/>
      <c r="BJ15" s="84"/>
      <c r="BK15" s="34">
        <v>45535</v>
      </c>
      <c r="BL15" s="34"/>
      <c r="BM15" s="84"/>
      <c r="BN15" s="84"/>
      <c r="BO15" s="84"/>
      <c r="BP15" s="34">
        <v>45596</v>
      </c>
      <c r="BQ15" s="34"/>
      <c r="BR15" s="84"/>
      <c r="BS15" s="84"/>
      <c r="BT15" s="84"/>
      <c r="BU15" s="34">
        <v>45657</v>
      </c>
      <c r="BV15" s="34"/>
      <c r="BW15" s="84"/>
      <c r="BX15" s="84"/>
      <c r="BY15" s="84"/>
      <c r="BZ15" s="460"/>
      <c r="CA15" s="461"/>
      <c r="CB15" s="461"/>
      <c r="CC15" s="461"/>
      <c r="CD15" s="460"/>
      <c r="CE15" s="460"/>
      <c r="CF15" s="461"/>
      <c r="CG15" s="461"/>
      <c r="CH15" s="461"/>
    </row>
    <row r="16" spans="1:86" ht="210.75" customHeight="1" thickBot="1" x14ac:dyDescent="0.3">
      <c r="A16" s="737"/>
      <c r="B16" s="710"/>
      <c r="C16" s="725"/>
      <c r="D16" s="725"/>
      <c r="E16" s="725"/>
      <c r="F16" s="812"/>
      <c r="G16" s="812"/>
      <c r="H16" s="727"/>
      <c r="I16" s="813"/>
      <c r="J16" s="725"/>
      <c r="K16" s="725"/>
      <c r="L16" s="735"/>
      <c r="M16" s="725"/>
      <c r="N16" s="725"/>
      <c r="O16" s="725"/>
      <c r="P16" s="725"/>
      <c r="Q16" s="725"/>
      <c r="R16" s="725"/>
      <c r="S16" s="720"/>
      <c r="T16" s="720"/>
      <c r="U16" s="720"/>
      <c r="V16" s="722"/>
      <c r="W16" s="723"/>
      <c r="X16" s="724"/>
      <c r="Y16" s="723"/>
      <c r="Z16" s="732"/>
      <c r="AA16" s="732"/>
      <c r="AB16" s="814"/>
      <c r="AC16" s="49" t="s">
        <v>1038</v>
      </c>
      <c r="AD16" s="49" t="s">
        <v>54</v>
      </c>
      <c r="AE16" s="31">
        <f>IF(AD16="Preventivo",25%,IF(AD16="Detectivo",15%,IF(AD16="Correctivo",10%,"")))</f>
        <v>0.25</v>
      </c>
      <c r="AF16" s="335" t="s">
        <v>194</v>
      </c>
      <c r="AG16" s="31">
        <f>IF(AF16="Manual",15%,IF(AF16="Automático",25%,""))</f>
        <v>0.15</v>
      </c>
      <c r="AH16" s="31">
        <f>+AG16+AE16</f>
        <v>0.4</v>
      </c>
      <c r="AI16" s="335" t="s">
        <v>195</v>
      </c>
      <c r="AJ16" s="322" t="s">
        <v>196</v>
      </c>
      <c r="AK16" s="335" t="s">
        <v>562</v>
      </c>
      <c r="AL16" s="352">
        <f>+AM15*AH16</f>
        <v>0.12</v>
      </c>
      <c r="AM16" s="413">
        <f>+AM15-AL16</f>
        <v>0.18</v>
      </c>
      <c r="AN16" s="815"/>
      <c r="AO16" s="720"/>
      <c r="AP16" s="335">
        <v>2</v>
      </c>
      <c r="AQ16" s="335" t="s">
        <v>1040</v>
      </c>
      <c r="AR16" s="326" t="s">
        <v>127</v>
      </c>
      <c r="AS16" s="30">
        <v>45292</v>
      </c>
      <c r="AT16" s="30">
        <v>45473</v>
      </c>
      <c r="AU16" s="326"/>
      <c r="AV16" s="34">
        <v>45351</v>
      </c>
      <c r="AW16" s="34"/>
      <c r="AX16" s="84"/>
      <c r="AY16" s="84"/>
      <c r="AZ16" s="84"/>
      <c r="BA16" s="34">
        <v>45412</v>
      </c>
      <c r="BB16" s="34"/>
      <c r="BC16" s="84"/>
      <c r="BD16" s="84"/>
      <c r="BE16" s="84"/>
      <c r="BF16" s="34">
        <v>45473</v>
      </c>
      <c r="BG16" s="34"/>
      <c r="BH16" s="84"/>
      <c r="BI16" s="84"/>
      <c r="BJ16" s="84"/>
      <c r="BK16" s="34">
        <v>45535</v>
      </c>
      <c r="BL16" s="34"/>
      <c r="BM16" s="84"/>
      <c r="BN16" s="84"/>
      <c r="BO16" s="84"/>
      <c r="BP16" s="34">
        <v>45596</v>
      </c>
      <c r="BQ16" s="34"/>
      <c r="BR16" s="84"/>
      <c r="BS16" s="84"/>
      <c r="BT16" s="84"/>
      <c r="BU16" s="34">
        <v>45657</v>
      </c>
      <c r="BV16" s="34"/>
      <c r="BW16" s="84"/>
      <c r="BX16" s="84"/>
      <c r="BY16" s="84"/>
      <c r="BZ16" s="460"/>
      <c r="CA16" s="461"/>
      <c r="CB16" s="461"/>
      <c r="CC16" s="461"/>
      <c r="CD16" s="460"/>
      <c r="CE16" s="460"/>
      <c r="CF16" s="461"/>
      <c r="CG16" s="461"/>
      <c r="CH16" s="461"/>
    </row>
    <row r="17" spans="1:77" ht="187.5" customHeight="1" x14ac:dyDescent="0.25">
      <c r="A17" s="388" t="s">
        <v>196</v>
      </c>
      <c r="B17" s="385" t="s">
        <v>107</v>
      </c>
      <c r="C17" s="385" t="s">
        <v>89</v>
      </c>
      <c r="D17" s="385" t="s">
        <v>76</v>
      </c>
      <c r="E17" s="385" t="s">
        <v>93</v>
      </c>
      <c r="F17" s="389" t="s">
        <v>693</v>
      </c>
      <c r="G17" s="385" t="s">
        <v>1088</v>
      </c>
      <c r="H17" s="385" t="s">
        <v>1067</v>
      </c>
      <c r="I17" s="389" t="s">
        <v>694</v>
      </c>
      <c r="J17" s="385" t="s">
        <v>32</v>
      </c>
      <c r="K17" s="385">
        <v>1</v>
      </c>
      <c r="L17" s="387">
        <f>IF(J17="Diaria",+(K17/360),IF(J17="Mensual",+(K17/12),IF(J17="Bimestral",+(K17/6),IF(J17="Trimestral",+(K17/4),IF(J17="Semestral",+(K17/2),IF(J17="Anual",+(K17/1),""))))))</f>
        <v>2.7777777777777779E-3</v>
      </c>
      <c r="M17" s="385" t="s">
        <v>70</v>
      </c>
      <c r="N17" s="385">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v>
      </c>
      <c r="O17" s="385" t="s">
        <v>30</v>
      </c>
      <c r="P17" s="385">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0.2</v>
      </c>
      <c r="Q17" s="385" t="s">
        <v>70</v>
      </c>
      <c r="R17" s="385">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384" t="s">
        <v>57</v>
      </c>
      <c r="T17" s="384" t="s">
        <v>43</v>
      </c>
      <c r="U17" s="384">
        <f>+MAX(N17,P17,R17)</f>
        <v>0.2</v>
      </c>
      <c r="V17" s="395" t="str">
        <f>IF(L17&lt;=20%,"Muy baja",IF(L17&lt;=40%,"Baja",IF(L17&lt;=60%,"Media",IF(L17&lt;=80%,"Alta",IF(L17&lt;=100%,"Muy alta",IF(L17&gt;=100%,"Muy alta",""))))))</f>
        <v>Muy baja</v>
      </c>
      <c r="W17" s="396">
        <f>+IFERROR(VLOOKUP(V17,Fórmula!$F$1:$G$6,2,FALSE),"")</f>
        <v>0.2</v>
      </c>
      <c r="X17" s="395" t="str">
        <f>IF(U17=20%,"Leve",IF(U17=40%,"Menor",IF(U17=60%,"Moderado",IF(U17=80%,"Mayor",IF(U17=100%,"Catastrófico","")))))</f>
        <v>Leve</v>
      </c>
      <c r="Y17" s="396">
        <f>+IFERROR(VLOOKUP(X17,Fórmula!$H$1:$I$6,2,FALSE),"")</f>
        <v>0.2</v>
      </c>
      <c r="Z17" s="393" t="str">
        <f>+IFERROR(VLOOKUP(V17&amp;X17,Fórmula!$C$2:$D$26,2,FALSE),"")</f>
        <v>Bajo</v>
      </c>
      <c r="AA17" s="398">
        <f>IF(Z17="Bajo",25%,IF(Z17="Moderado",50%,IF(Z17="Alto",75%,IF(Z17="Extremo",100%,""))))</f>
        <v>0.25</v>
      </c>
      <c r="AB17" s="397" t="s">
        <v>695</v>
      </c>
      <c r="AC17" s="74" t="s">
        <v>1068</v>
      </c>
      <c r="AD17" s="75" t="s">
        <v>54</v>
      </c>
      <c r="AE17" s="76">
        <f>IF(AD17="Preventivo",25%,IF(AD17="Detectivo",15%,IF(AD17="Correctivo",10%,"")))</f>
        <v>0.25</v>
      </c>
      <c r="AF17" s="389" t="s">
        <v>194</v>
      </c>
      <c r="AG17" s="76">
        <f>IF(AF17="Manual",15%,IF(AF17="Automático",25%,""))</f>
        <v>0.15</v>
      </c>
      <c r="AH17" s="76">
        <f>+AG17+AE17</f>
        <v>0.4</v>
      </c>
      <c r="AI17" s="389" t="s">
        <v>195</v>
      </c>
      <c r="AJ17" s="385" t="s">
        <v>39</v>
      </c>
      <c r="AK17" s="389"/>
      <c r="AL17" s="389">
        <f>+AH17*AA17</f>
        <v>0.1</v>
      </c>
      <c r="AM17" s="77">
        <f>+AA17-AL17</f>
        <v>0.15</v>
      </c>
      <c r="AN17" s="393" t="str">
        <f>+IF(C17="Corrupción","Moderado",IF(AM17&lt;=25%,"Bajo",IF(AM17&lt;=50%,"Moderado",IF(AM17&lt;=75%,"Alto",IF(AM17&gt;75%,"Extremo","")))))</f>
        <v>Bajo</v>
      </c>
      <c r="AO17" s="394" t="s">
        <v>56</v>
      </c>
      <c r="AP17" s="335">
        <v>1</v>
      </c>
      <c r="AQ17" s="335" t="s">
        <v>1069</v>
      </c>
      <c r="AR17" s="326" t="s">
        <v>127</v>
      </c>
      <c r="AS17" s="30">
        <v>45292</v>
      </c>
      <c r="AT17" s="30">
        <v>45656</v>
      </c>
      <c r="AU17" s="326" t="s">
        <v>1070</v>
      </c>
      <c r="AV17" s="34">
        <v>45351</v>
      </c>
      <c r="AW17" s="34"/>
      <c r="AX17" s="84"/>
      <c r="AY17" s="84"/>
      <c r="AZ17" s="84"/>
      <c r="BA17" s="34">
        <v>45412</v>
      </c>
      <c r="BB17" s="34"/>
      <c r="BC17" s="84"/>
      <c r="BD17" s="84"/>
      <c r="BE17" s="84"/>
      <c r="BF17" s="34">
        <v>45473</v>
      </c>
      <c r="BG17" s="34"/>
      <c r="BH17" s="84"/>
      <c r="BI17" s="84"/>
      <c r="BJ17" s="84"/>
      <c r="BK17" s="34">
        <v>45535</v>
      </c>
      <c r="BL17" s="34"/>
      <c r="BM17" s="84"/>
      <c r="BN17" s="84"/>
      <c r="BO17" s="84"/>
      <c r="BP17" s="34">
        <v>45596</v>
      </c>
      <c r="BQ17" s="34"/>
      <c r="BR17" s="84"/>
      <c r="BS17" s="84"/>
      <c r="BT17" s="84"/>
      <c r="BU17" s="34">
        <v>45657</v>
      </c>
      <c r="BV17" s="34"/>
      <c r="BW17" s="84"/>
      <c r="BX17" s="84"/>
      <c r="BY17" s="84"/>
    </row>
  </sheetData>
  <sheetProtection formatCells="0" formatColumns="0" formatRows="0"/>
  <autoFilter ref="A1:BV14" xr:uid="{00000000-0009-0000-0000-000005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8" showButton="0"/>
    <filterColumn colId="39"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1" showButton="0"/>
    <filterColumn colId="72" showButton="0"/>
  </autoFilter>
  <mergeCells count="199">
    <mergeCell ref="AB15:AB16"/>
    <mergeCell ref="AN15:AN16"/>
    <mergeCell ref="AO15:AO16"/>
    <mergeCell ref="S15:S16"/>
    <mergeCell ref="T15:T16"/>
    <mergeCell ref="U15:U16"/>
    <mergeCell ref="V15:V16"/>
    <mergeCell ref="W15:W16"/>
    <mergeCell ref="X15:X16"/>
    <mergeCell ref="Y15:Y16"/>
    <mergeCell ref="Z15:Z16"/>
    <mergeCell ref="AA15:AA16"/>
    <mergeCell ref="J15:J16"/>
    <mergeCell ref="K15:K16"/>
    <mergeCell ref="L15:L16"/>
    <mergeCell ref="M15:M16"/>
    <mergeCell ref="N15:N16"/>
    <mergeCell ref="O15:O16"/>
    <mergeCell ref="P15:P16"/>
    <mergeCell ref="Q15:Q16"/>
    <mergeCell ref="R15:R16"/>
    <mergeCell ref="A15:A16"/>
    <mergeCell ref="B15:B16"/>
    <mergeCell ref="C15:C16"/>
    <mergeCell ref="D15:D16"/>
    <mergeCell ref="E15:E16"/>
    <mergeCell ref="F15:F16"/>
    <mergeCell ref="G15:G16"/>
    <mergeCell ref="H15:H16"/>
    <mergeCell ref="I15:I16"/>
    <mergeCell ref="AB10:AB12"/>
    <mergeCell ref="AN10:AN12"/>
    <mergeCell ref="AO10:AO12"/>
    <mergeCell ref="N10:N11"/>
    <mergeCell ref="P10:P11"/>
    <mergeCell ref="R10:R11"/>
    <mergeCell ref="J10:J12"/>
    <mergeCell ref="K10:K12"/>
    <mergeCell ref="L10:L12"/>
    <mergeCell ref="M10:M12"/>
    <mergeCell ref="O10:O12"/>
    <mergeCell ref="Q10:Q12"/>
    <mergeCell ref="U10:U11"/>
    <mergeCell ref="W10:W11"/>
    <mergeCell ref="Y10:Y11"/>
    <mergeCell ref="AA10:AA11"/>
    <mergeCell ref="S10:S12"/>
    <mergeCell ref="T10:T12"/>
    <mergeCell ref="V10:V12"/>
    <mergeCell ref="X10:X12"/>
    <mergeCell ref="Z10:Z12"/>
    <mergeCell ref="A10:A12"/>
    <mergeCell ref="B10:B12"/>
    <mergeCell ref="C10:C12"/>
    <mergeCell ref="D10:D12"/>
    <mergeCell ref="E10:E12"/>
    <mergeCell ref="F10:F12"/>
    <mergeCell ref="G10:G12"/>
    <mergeCell ref="H10:H12"/>
    <mergeCell ref="I10:I12"/>
    <mergeCell ref="BK2:BY2"/>
    <mergeCell ref="AP1:BY1"/>
    <mergeCell ref="A6:A7"/>
    <mergeCell ref="B6:B7"/>
    <mergeCell ref="C6:C7"/>
    <mergeCell ref="F6:F7"/>
    <mergeCell ref="G6:G7"/>
    <mergeCell ref="H6:H7"/>
    <mergeCell ref="AP2:AQ3"/>
    <mergeCell ref="AR2:AR3"/>
    <mergeCell ref="AS2:AS3"/>
    <mergeCell ref="AT2:AT3"/>
    <mergeCell ref="AU2:AU3"/>
    <mergeCell ref="AC1:AK1"/>
    <mergeCell ref="AL2:AN3"/>
    <mergeCell ref="AO2:AO3"/>
    <mergeCell ref="AM1:AO1"/>
    <mergeCell ref="A4:A5"/>
    <mergeCell ref="B4:B5"/>
    <mergeCell ref="C4:C5"/>
    <mergeCell ref="F4:F5"/>
    <mergeCell ref="G4:G5"/>
    <mergeCell ref="Y6:Y7"/>
    <mergeCell ref="V4:V5"/>
    <mergeCell ref="AA4:AA5"/>
    <mergeCell ref="U4:U5"/>
    <mergeCell ref="O4:O5"/>
    <mergeCell ref="Q4:Q5"/>
    <mergeCell ref="N4:N5"/>
    <mergeCell ref="P4:P5"/>
    <mergeCell ref="S4:S5"/>
    <mergeCell ref="G3:H3"/>
    <mergeCell ref="D6:D7"/>
    <mergeCell ref="E4:E5"/>
    <mergeCell ref="E6:E7"/>
    <mergeCell ref="J4:J5"/>
    <mergeCell ref="D4:D5"/>
    <mergeCell ref="V6:V7"/>
    <mergeCell ref="X4:X5"/>
    <mergeCell ref="X6:X7"/>
    <mergeCell ref="W6:W7"/>
    <mergeCell ref="I6:I7"/>
    <mergeCell ref="T4:T5"/>
    <mergeCell ref="L6:L7"/>
    <mergeCell ref="P6:P7"/>
    <mergeCell ref="W4:W5"/>
    <mergeCell ref="AJ3:AK3"/>
    <mergeCell ref="AC2:AC3"/>
    <mergeCell ref="AD2:AG2"/>
    <mergeCell ref="AI2:AK2"/>
    <mergeCell ref="AH2:AH3"/>
    <mergeCell ref="A1:T2"/>
    <mergeCell ref="U1:AB2"/>
    <mergeCell ref="AO6:AO7"/>
    <mergeCell ref="AN6:AN7"/>
    <mergeCell ref="AN4:AN5"/>
    <mergeCell ref="AO4:AO5"/>
    <mergeCell ref="U6:U7"/>
    <mergeCell ref="L4:L5"/>
    <mergeCell ref="K4:K5"/>
    <mergeCell ref="J6:J7"/>
    <mergeCell ref="K6:K7"/>
    <mergeCell ref="H4:H5"/>
    <mergeCell ref="I4:I5"/>
    <mergeCell ref="AA6:AA7"/>
    <mergeCell ref="Z6:Z7"/>
    <mergeCell ref="Z4:Z5"/>
    <mergeCell ref="AB4:AB5"/>
    <mergeCell ref="AB6:AB7"/>
    <mergeCell ref="Y4:Y5"/>
    <mergeCell ref="S8:S9"/>
    <mergeCell ref="T8:T9"/>
    <mergeCell ref="U8:U9"/>
    <mergeCell ref="Q6:Q7"/>
    <mergeCell ref="R6:R7"/>
    <mergeCell ref="M6:M7"/>
    <mergeCell ref="N6:N7"/>
    <mergeCell ref="O6:O7"/>
    <mergeCell ref="R4:R5"/>
    <mergeCell ref="S6:S7"/>
    <mergeCell ref="T6:T7"/>
    <mergeCell ref="M4:M5"/>
    <mergeCell ref="J8:J9"/>
    <mergeCell ref="K8:K9"/>
    <mergeCell ref="L8:L9"/>
    <mergeCell ref="M8:M9"/>
    <mergeCell ref="N8:N9"/>
    <mergeCell ref="O8:O9"/>
    <mergeCell ref="P8:P9"/>
    <mergeCell ref="Q8:Q9"/>
    <mergeCell ref="R8:R9"/>
    <mergeCell ref="A8:A9"/>
    <mergeCell ref="B8:B9"/>
    <mergeCell ref="C8:C9"/>
    <mergeCell ref="D8:D9"/>
    <mergeCell ref="E8:E9"/>
    <mergeCell ref="F8:F9"/>
    <mergeCell ref="G8:G9"/>
    <mergeCell ref="H8:H9"/>
    <mergeCell ref="I8:I9"/>
    <mergeCell ref="V8:V9"/>
    <mergeCell ref="W8:W9"/>
    <mergeCell ref="X8:X9"/>
    <mergeCell ref="Y8:Y9"/>
    <mergeCell ref="Z8:Z9"/>
    <mergeCell ref="AA8:AA9"/>
    <mergeCell ref="AB8:AB9"/>
    <mergeCell ref="AN8:AN9"/>
    <mergeCell ref="AO8:AO9"/>
    <mergeCell ref="A13:A14"/>
    <mergeCell ref="B13:B14"/>
    <mergeCell ref="C13:C14"/>
    <mergeCell ref="D13:D14"/>
    <mergeCell ref="E13:E14"/>
    <mergeCell ref="F13:F14"/>
    <mergeCell ref="G13:G14"/>
    <mergeCell ref="H13:H14"/>
    <mergeCell ref="I13:I14"/>
    <mergeCell ref="J13:J14"/>
    <mergeCell ref="K13:K14"/>
    <mergeCell ref="L13:L14"/>
    <mergeCell ref="M13:M14"/>
    <mergeCell ref="N13:N14"/>
    <mergeCell ref="O13:O14"/>
    <mergeCell ref="P13:P14"/>
    <mergeCell ref="Q13:Q14"/>
    <mergeCell ref="R13:R14"/>
    <mergeCell ref="AB13:AB14"/>
    <mergeCell ref="AN13:AN14"/>
    <mergeCell ref="AO13:AO14"/>
    <mergeCell ref="S13:S14"/>
    <mergeCell ref="T13:T14"/>
    <mergeCell ref="U13:U14"/>
    <mergeCell ref="V13:V14"/>
    <mergeCell ref="W13:W14"/>
    <mergeCell ref="X13:X14"/>
    <mergeCell ref="Y13:Y14"/>
    <mergeCell ref="Z13:Z14"/>
    <mergeCell ref="AA13:AA14"/>
  </mergeCells>
  <conditionalFormatting sqref="AC15">
    <cfRule type="containsText" dxfId="964" priority="21" operator="containsText" text="MEDIA">
      <formula>NOT(ISERROR(SEARCH("MEDIA",AC15)))</formula>
    </cfRule>
    <cfRule type="containsText" dxfId="963" priority="22" operator="containsText" text="ALTA">
      <formula>NOT(ISERROR(SEARCH("ALTA",AC15)))</formula>
    </cfRule>
    <cfRule type="containsText" dxfId="962" priority="20" operator="containsText" text="BAJA">
      <formula>NOT(ISERROR(SEARCH("BAJA",AC15)))</formula>
    </cfRule>
  </conditionalFormatting>
  <conditionalFormatting sqref="AC6:AK6 AL11:AM12">
    <cfRule type="containsText" dxfId="961" priority="1372" operator="containsText" text="ALTA">
      <formula>NOT(ISERROR(SEARCH("ALTA",AC6)))</formula>
    </cfRule>
    <cfRule type="containsText" dxfId="960" priority="1371" operator="containsText" text="MEDIA">
      <formula>NOT(ISERROR(SEARCH("MEDIA",AC6)))</formula>
    </cfRule>
  </conditionalFormatting>
  <conditionalFormatting sqref="AI4:AI14 AL5:AM9 AC17">
    <cfRule type="containsText" dxfId="959" priority="4" operator="containsText" text="BAJA">
      <formula>NOT(ISERROR(SEARCH("BAJA",AC4)))</formula>
    </cfRule>
    <cfRule type="containsText" dxfId="958" priority="5" operator="containsText" text="MEDIA">
      <formula>NOT(ISERROR(SEARCH("MEDIA",AC4)))</formula>
    </cfRule>
    <cfRule type="containsText" dxfId="957" priority="6" operator="containsText" text="ALTA">
      <formula>NOT(ISERROR(SEARCH("ALTA",AC4)))</formula>
    </cfRule>
  </conditionalFormatting>
  <conditionalFormatting sqref="AI17">
    <cfRule type="containsText" dxfId="956" priority="14" operator="containsText" text="BAJA">
      <formula>NOT(ISERROR(SEARCH("BAJA",AI17)))</formula>
    </cfRule>
    <cfRule type="containsText" dxfId="955" priority="15" operator="containsText" text="MEDIA">
      <formula>NOT(ISERROR(SEARCH("MEDIA",AI17)))</formula>
    </cfRule>
    <cfRule type="containsText" dxfId="954" priority="16" operator="containsText" text="ALTA">
      <formula>NOT(ISERROR(SEARCH("ALTA",AI17)))</formula>
    </cfRule>
  </conditionalFormatting>
  <conditionalFormatting sqref="AI15:AK16">
    <cfRule type="containsText" dxfId="953" priority="30" operator="containsText" text="MEDIA">
      <formula>NOT(ISERROR(SEARCH("MEDIA",AI15)))</formula>
    </cfRule>
    <cfRule type="containsText" dxfId="952" priority="29" operator="containsText" text="BAJA">
      <formula>NOT(ISERROR(SEARCH("BAJA",AI15)))</formula>
    </cfRule>
    <cfRule type="containsText" dxfId="951" priority="31" operator="containsText" text="ALTA">
      <formula>NOT(ISERROR(SEARCH("ALTA",AI15)))</formula>
    </cfRule>
  </conditionalFormatting>
  <conditionalFormatting sqref="AL10:AL16">
    <cfRule type="containsText" dxfId="950" priority="172" operator="containsText" text="ALTA">
      <formula>NOT(ISERROR(SEARCH("ALTA",AL10)))</formula>
    </cfRule>
    <cfRule type="containsText" dxfId="949" priority="171" operator="containsText" text="MEDIA">
      <formula>NOT(ISERROR(SEARCH("MEDIA",AL10)))</formula>
    </cfRule>
    <cfRule type="containsText" dxfId="948" priority="170" operator="containsText" text="BAJA">
      <formula>NOT(ISERROR(SEARCH("BAJA",AL10)))</formula>
    </cfRule>
  </conditionalFormatting>
  <conditionalFormatting sqref="AL4:AM4">
    <cfRule type="cellIs" dxfId="947" priority="1251" operator="between">
      <formula>0%</formula>
      <formula>25%</formula>
    </cfRule>
    <cfRule type="containsText" dxfId="946" priority="1961" operator="containsText" text="BAJA">
      <formula>NOT(ISERROR(SEARCH("BAJA",AL4)))</formula>
    </cfRule>
    <cfRule type="containsText" dxfId="945" priority="1962" operator="containsText" text="MEDIA">
      <formula>NOT(ISERROR(SEARCH("MEDIA",AL4)))</formula>
    </cfRule>
    <cfRule type="containsText" dxfId="944" priority="1963" operator="containsText" text="ALTA">
      <formula>NOT(ISERROR(SEARCH("ALTA",AL4)))</formula>
    </cfRule>
    <cfRule type="cellIs" dxfId="943" priority="1248" operator="greaterThan">
      <formula>75%</formula>
    </cfRule>
    <cfRule type="cellIs" dxfId="942" priority="1249" operator="between">
      <formula>51%</formula>
      <formula>75%</formula>
    </cfRule>
    <cfRule type="cellIs" dxfId="941" priority="1250" operator="between">
      <formula>26%</formula>
      <formula>50%</formula>
    </cfRule>
  </conditionalFormatting>
  <conditionalFormatting sqref="AL11:AM12 AC6:AK6">
    <cfRule type="containsText" dxfId="940" priority="1370" operator="containsText" text="BAJA">
      <formula>NOT(ISERROR(SEARCH("BAJA",AC6)))</formula>
    </cfRule>
  </conditionalFormatting>
  <conditionalFormatting sqref="AL17:AM17">
    <cfRule type="containsText" dxfId="939" priority="13" operator="containsText" text="ALTA">
      <formula>NOT(ISERROR(SEARCH("ALTA",AL17)))</formula>
    </cfRule>
    <cfRule type="containsText" dxfId="938" priority="12" operator="containsText" text="MEDIA">
      <formula>NOT(ISERROR(SEARCH("MEDIA",AL17)))</formula>
    </cfRule>
    <cfRule type="containsText" dxfId="937" priority="11" operator="containsText" text="BAJA">
      <formula>NOT(ISERROR(SEARCH("BAJA",AL17)))</formula>
    </cfRule>
  </conditionalFormatting>
  <conditionalFormatting sqref="AM5:AM17">
    <cfRule type="cellIs" dxfId="936" priority="7" operator="greaterThan">
      <formula>75%</formula>
    </cfRule>
    <cfRule type="cellIs" dxfId="935" priority="10" operator="between">
      <formula>0%</formula>
      <formula>25%</formula>
    </cfRule>
    <cfRule type="cellIs" dxfId="934" priority="9" operator="between">
      <formula>26%</formula>
      <formula>50%</formula>
    </cfRule>
    <cfRule type="cellIs" dxfId="933" priority="8" operator="between">
      <formula>51%</formula>
      <formula>75%</formula>
    </cfRule>
  </conditionalFormatting>
  <conditionalFormatting sqref="AM10">
    <cfRule type="containsText" dxfId="932" priority="378" operator="containsText" text="BAJA">
      <formula>NOT(ISERROR(SEARCH("BAJA",AM10)))</formula>
    </cfRule>
    <cfRule type="containsText" dxfId="931" priority="379" operator="containsText" text="MEDIA">
      <formula>NOT(ISERROR(SEARCH("MEDIA",AM10)))</formula>
    </cfRule>
    <cfRule type="containsText" dxfId="930" priority="380" operator="containsText" text="ALTA">
      <formula>NOT(ISERROR(SEARCH("ALTA",AM10)))</formula>
    </cfRule>
  </conditionalFormatting>
  <conditionalFormatting sqref="AM13:AM16">
    <cfRule type="containsText" dxfId="929" priority="160" operator="containsText" text="BAJA">
      <formula>NOT(ISERROR(SEARCH("BAJA",AM13)))</formula>
    </cfRule>
    <cfRule type="containsText" dxfId="928" priority="161" operator="containsText" text="MEDIA">
      <formula>NOT(ISERROR(SEARCH("MEDIA",AM13)))</formula>
    </cfRule>
    <cfRule type="containsText" dxfId="927" priority="162" operator="containsText" text="ALTA">
      <formula>NOT(ISERROR(SEARCH("ALTA",AM13)))</formula>
    </cfRule>
  </conditionalFormatting>
  <conditionalFormatting sqref="AP15:AQ17">
    <cfRule type="containsText" dxfId="926" priority="2" operator="containsText" text="MEDIA">
      <formula>NOT(ISERROR(SEARCH("MEDIA",AP15)))</formula>
    </cfRule>
    <cfRule type="containsText" dxfId="925" priority="3" operator="containsText" text="ALTA">
      <formula>NOT(ISERROR(SEARCH("ALTA",AP15)))</formula>
    </cfRule>
    <cfRule type="containsText" dxfId="924" priority="1" operator="containsText" text="BAJA">
      <formula>NOT(ISERROR(SEARCH("BAJA",AP15)))</formula>
    </cfRule>
  </conditionalFormatting>
  <dataValidations count="3">
    <dataValidation type="list" allowBlank="1" showInputMessage="1" showErrorMessage="1" sqref="AJ15:AJ16 A17 A4:A10 A13:A15" xr:uid="{00000000-0002-0000-0500-000000000000}">
      <formula1>"SI,NO"</formula1>
    </dataValidation>
    <dataValidation type="list" allowBlank="1" showInputMessage="1" showErrorMessage="1" sqref="AI4:AI17" xr:uid="{00000000-0002-0000-0500-000004000000}">
      <formula1>"Confiable,No confiable"</formula1>
    </dataValidation>
    <dataValidation type="list" allowBlank="1" showInputMessage="1" showErrorMessage="1" sqref="AF4:AF17" xr:uid="{00000000-0002-0000-0500-00000100000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500-000009000000}">
          <x14:formula1>
            <xm:f>Listas!$J$2:$J$6</xm:f>
          </x14:formula1>
          <xm:sqref>AO4:AO6 AO17 AO8:AO10 AO13:AO15</xm:sqref>
        </x14:dataValidation>
        <x14:dataValidation type="list" allowBlank="1" showInputMessage="1" showErrorMessage="1" xr:uid="{00000000-0002-0000-0500-00000C000000}">
          <x14:formula1>
            <xm:f>Listas!$N$2:$N$7</xm:f>
          </x14:formula1>
          <xm:sqref>M4:M6 M17 M8:M10 M13:M14</xm:sqref>
        </x14:dataValidation>
        <x14:dataValidation type="list" allowBlank="1" showInputMessage="1" showErrorMessage="1" xr:uid="{00000000-0002-0000-0500-00000D000000}">
          <x14:formula1>
            <xm:f>Listas!$O$2:$O$7</xm:f>
          </x14:formula1>
          <xm:sqref>O4:O6 O17 O8:O10 O13:O14</xm:sqref>
        </x14:dataValidation>
        <x14:dataValidation type="list" allowBlank="1" showInputMessage="1" showErrorMessage="1" xr:uid="{00000000-0002-0000-0500-00000E000000}">
          <x14:formula1>
            <xm:f>Listas!$P$2:$P$7</xm:f>
          </x14:formula1>
          <xm:sqref>Q4:Q6 Q17 Q8:Q10 Q13:Q14</xm:sqref>
        </x14:dataValidation>
        <x14:dataValidation type="list" allowBlank="1" showInputMessage="1" showErrorMessage="1" xr:uid="{00000000-0002-0000-0500-00000F000000}">
          <x14:formula1>
            <xm:f>Listas!$Q$2:$Q$8</xm:f>
          </x14:formula1>
          <xm:sqref>J4:J6 J17 J8:J10 J13:J14</xm:sqref>
        </x14:dataValidation>
        <x14:dataValidation type="list" allowBlank="1" showInputMessage="1" showErrorMessage="1" xr:uid="{00000000-0002-0000-0500-000005000000}">
          <x14:formula1>
            <xm:f>Listas!$F$2:$F$4</xm:f>
          </x14:formula1>
          <xm:sqref>AD17 AD4:AD14</xm:sqref>
        </x14:dataValidation>
        <x14:dataValidation type="list" allowBlank="1" showInputMessage="1" showErrorMessage="1" xr:uid="{00000000-0002-0000-0500-000006000000}">
          <x14:formula1>
            <xm:f>Listas!$C$2:$C$8</xm:f>
          </x14:formula1>
          <xm:sqref>E17 E4:E10 E13:E14</xm:sqref>
        </x14:dataValidation>
        <x14:dataValidation type="list" allowBlank="1" showInputMessage="1" showErrorMessage="1" xr:uid="{00000000-0002-0000-0500-000007000000}">
          <x14:formula1>
            <xm:f>Listas!$H$2:$H$3</xm:f>
          </x14:formula1>
          <xm:sqref>AJ17 AJ4:AJ14</xm:sqref>
        </x14:dataValidation>
        <x14:dataValidation type="list" allowBlank="1" showInputMessage="1" showErrorMessage="1" xr:uid="{00000000-0002-0000-0500-00000A000000}">
          <x14:formula1>
            <xm:f>Listas!$B$2:$B$7</xm:f>
          </x14:formula1>
          <xm:sqref>D17 D4:D10 D13:D14</xm:sqref>
        </x14:dataValidation>
        <x14:dataValidation type="list" allowBlank="1" showInputMessage="1" showErrorMessage="1" xr:uid="{00000000-0002-0000-0500-00000B000000}">
          <x14:formula1>
            <xm:f>Listas!$G$2:$G$11</xm:f>
          </x14:formula1>
          <xm:sqref>C17 C4:C10 C13:C14</xm:sqref>
        </x14:dataValidation>
        <x14:dataValidation type="list" allowBlank="1" showInputMessage="1" showErrorMessage="1" xr:uid="{00000000-0002-0000-0500-000011000000}">
          <x14:formula1>
            <xm:f>Listas!$L$2:$L$5</xm:f>
          </x14:formula1>
          <xm:sqref>T17 T4:T10 T13:T14</xm:sqref>
        </x14:dataValidation>
        <x14:dataValidation type="list" allowBlank="1" showInputMessage="1" showErrorMessage="1" xr:uid="{6C95778F-D7CE-4E88-A545-2D932019F6A7}">
          <x14:formula1>
            <xm:f>Listas!$K$2:$K$5</xm:f>
          </x14:formula1>
          <xm:sqref>S17</xm:sqref>
        </x14:dataValidation>
        <x14:dataValidation type="list" allowBlank="1" showInputMessage="1" showErrorMessage="1" xr:uid="{00000000-0002-0000-0500-000010000000}">
          <x14:formula1>
            <xm:f>Listas!$K$2:$K$6</xm:f>
          </x14:formula1>
          <xm:sqref>S4:S10 S13:S14</xm:sqref>
        </x14:dataValidation>
        <x14:dataValidation type="list" allowBlank="1" showInputMessage="1" showErrorMessage="1" xr:uid="{00000000-0002-0000-0500-000012000000}">
          <x14:formula1>
            <xm:f>Listas!$M$2:$M$15</xm:f>
          </x14:formula1>
          <xm:sqref>B4:B10 B13:B17</xm:sqref>
        </x14:dataValidation>
        <x14:dataValidation type="list" allowBlank="1" showInputMessage="1" showErrorMessage="1" xr:uid="{9C3725BC-074F-47AC-AABC-35F17E2CDB4E}">
          <x14:formula1>
            <xm:f>Listas!$R$2:$R$3</xm:f>
          </x14:formula1>
          <xm:sqref>BV4:BV17 BQ4:BQ17 BL4:BL17 AW4:AW17 BB4:BB17 BG4:BG17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C3505-E043-4BDF-AA79-2D6C83871552}">
  <dimension ref="A1:BZ12"/>
  <sheetViews>
    <sheetView topLeftCell="AF1" zoomScaleNormal="100" workbookViewId="0">
      <pane ySplit="3" topLeftCell="A8" activePane="bottomLeft" state="frozen"/>
      <selection activeCell="I4" sqref="I4:I5"/>
      <selection pane="bottomLeft" activeCell="AD9" sqref="AD9"/>
    </sheetView>
  </sheetViews>
  <sheetFormatPr baseColWidth="10" defaultColWidth="11.42578125" defaultRowHeight="15" customHeight="1" x14ac:dyDescent="0.25"/>
  <cols>
    <col min="1" max="1" width="14.140625" style="1" customWidth="1"/>
    <col min="2" max="2" width="16.5703125" style="6" customWidth="1"/>
    <col min="3" max="3" width="17.28515625" style="6" customWidth="1"/>
    <col min="4" max="4" width="15.7109375" style="6" customWidth="1"/>
    <col min="5" max="5" width="19.5703125" style="6" customWidth="1"/>
    <col min="6" max="6" width="44.140625" style="2" customWidth="1"/>
    <col min="7" max="7" width="9.7109375" style="2" customWidth="1"/>
    <col min="8" max="8" width="20" style="2" customWidth="1"/>
    <col min="9" max="9" width="43.28515625" style="2" customWidth="1"/>
    <col min="10" max="10" width="14.7109375" style="2" bestFit="1" customWidth="1"/>
    <col min="11" max="11" width="17.28515625" style="2" customWidth="1"/>
    <col min="12" max="12" width="16" style="2" customWidth="1"/>
    <col min="13" max="13" width="22.5703125" style="2" customWidth="1"/>
    <col min="14" max="14" width="4.7109375" style="2" hidden="1" customWidth="1"/>
    <col min="15" max="15" width="25.140625" style="2" customWidth="1"/>
    <col min="16" max="16" width="3.42578125" style="2" hidden="1" customWidth="1"/>
    <col min="17" max="17" width="17.42578125" style="2" customWidth="1"/>
    <col min="18" max="18" width="3" style="2" hidden="1" customWidth="1"/>
    <col min="19" max="20" width="21.85546875" style="2" customWidth="1"/>
    <col min="21" max="21" width="10.7109375" style="2" hidden="1" customWidth="1"/>
    <col min="22" max="22" width="15" style="2" bestFit="1" customWidth="1"/>
    <col min="23" max="24" width="5.7109375" style="21" hidden="1" customWidth="1"/>
    <col min="25" max="25" width="13.7109375" style="2" customWidth="1"/>
    <col min="26" max="26" width="5.7109375" style="21" hidden="1" customWidth="1"/>
    <col min="27" max="27" width="16.85546875" style="2" bestFit="1" customWidth="1"/>
    <col min="28" max="28" width="5.42578125" style="2" hidden="1" customWidth="1"/>
    <col min="29" max="29" width="51.42578125" style="2" customWidth="1"/>
    <col min="30" max="30" width="56.5703125" style="2" customWidth="1"/>
    <col min="31" max="31" width="34.28515625" style="2" customWidth="1"/>
    <col min="32" max="32" width="8.42578125" style="21" customWidth="1"/>
    <col min="33" max="33" width="20.28515625" style="21" customWidth="1"/>
    <col min="34" max="34" width="9" style="21" customWidth="1"/>
    <col min="35" max="35" width="14.140625" style="21" customWidth="1"/>
    <col min="36" max="36" width="16.42578125" style="2" customWidth="1"/>
    <col min="37" max="37" width="14.7109375" style="6" customWidth="1"/>
    <col min="38" max="38" width="20.7109375" style="2" customWidth="1"/>
    <col min="39" max="39" width="13.7109375" style="2" hidden="1" customWidth="1"/>
    <col min="40" max="40" width="13.7109375" style="24" customWidth="1"/>
    <col min="41" max="41" width="13.7109375" style="2" customWidth="1"/>
    <col min="42" max="42" width="15.28515625" style="2" customWidth="1"/>
    <col min="43" max="43" width="4.5703125" style="5" customWidth="1"/>
    <col min="44" max="44" width="49.28515625" style="5" customWidth="1"/>
    <col min="45" max="45" width="17" style="4" customWidth="1"/>
    <col min="46" max="46" width="17.42578125" style="3" customWidth="1"/>
    <col min="47" max="47" width="16.140625" style="3" customWidth="1"/>
    <col min="48" max="48" width="21.85546875" style="2" customWidth="1"/>
    <col min="49" max="49" width="14.85546875" style="1" customWidth="1"/>
    <col min="50" max="51" width="36.5703125" style="1" customWidth="1"/>
    <col min="52" max="52" width="25.28515625" style="1" bestFit="1" customWidth="1"/>
    <col min="53" max="53" width="53.85546875" style="1" customWidth="1"/>
    <col min="54" max="54" width="20.42578125" style="1" customWidth="1"/>
    <col min="55" max="55" width="24.140625" style="1" bestFit="1" customWidth="1"/>
    <col min="56" max="56" width="47" style="1" customWidth="1"/>
    <col min="57" max="57" width="18.85546875" style="1" customWidth="1"/>
    <col min="58" max="58" width="22" style="1" customWidth="1"/>
    <col min="59" max="59" width="24" style="1" customWidth="1"/>
    <col min="60" max="60" width="15.7109375" style="1" customWidth="1"/>
    <col min="61" max="61" width="28.5703125" style="1" customWidth="1"/>
    <col min="62" max="62" width="26" style="1" customWidth="1"/>
    <col min="63" max="63" width="18.85546875" style="1" customWidth="1"/>
    <col min="64" max="64" width="31.140625" style="1" customWidth="1"/>
    <col min="65" max="65" width="22.5703125" style="1" customWidth="1"/>
    <col min="66" max="66" width="20.7109375" style="1" customWidth="1"/>
    <col min="67" max="67" width="31.140625" style="1" customWidth="1"/>
    <col min="68" max="68" width="24.140625" style="1" customWidth="1"/>
    <col min="69" max="69" width="23.7109375" style="1" customWidth="1"/>
    <col min="70" max="70" width="21" style="1" customWidth="1"/>
    <col min="71" max="71" width="25.28515625" style="1" customWidth="1"/>
    <col min="72" max="72" width="26.7109375" style="1" customWidth="1"/>
    <col min="73" max="73" width="19.85546875" style="1" customWidth="1"/>
    <col min="74" max="74" width="12.28515625" style="1" bestFit="1" customWidth="1"/>
    <col min="75" max="75" width="20.5703125" style="1" customWidth="1"/>
    <col min="76" max="76" width="17.85546875" style="1" customWidth="1"/>
    <col min="77" max="77" width="29.85546875" style="1" customWidth="1"/>
    <col min="78" max="78" width="28.28515625" style="1" customWidth="1"/>
    <col min="79" max="245" width="11.42578125" style="1"/>
    <col min="246" max="246" width="21.85546875" style="1" customWidth="1"/>
    <col min="247" max="247" width="13.85546875" style="1" customWidth="1"/>
    <col min="248" max="248" width="38.7109375" style="1" customWidth="1"/>
    <col min="249" max="249" width="3" style="1" bestFit="1" customWidth="1"/>
    <col min="250" max="250" width="32.28515625" style="1" customWidth="1"/>
    <col min="251" max="251" width="46.28515625" style="1" customWidth="1"/>
    <col min="252" max="252" width="19" style="1" customWidth="1"/>
    <col min="253" max="253" width="0" style="1" hidden="1" customWidth="1"/>
    <col min="254" max="254" width="17.7109375" style="1" customWidth="1"/>
    <col min="255" max="255" width="0" style="1" hidden="1" customWidth="1"/>
    <col min="256" max="256" width="22.28515625" style="1" customWidth="1"/>
    <col min="257" max="257" width="5.28515625" style="1" customWidth="1"/>
    <col min="258" max="258" width="36.28515625" style="1" customWidth="1"/>
    <col min="259" max="259" width="5.7109375" style="1" customWidth="1"/>
    <col min="260" max="260" width="0" style="1" hidden="1" customWidth="1"/>
    <col min="261" max="261" width="20.7109375" style="1" customWidth="1"/>
    <col min="262" max="262" width="4.85546875" style="1" customWidth="1"/>
    <col min="263" max="263" width="0" style="1" hidden="1" customWidth="1"/>
    <col min="264" max="264" width="24.7109375" style="1" customWidth="1"/>
    <col min="265" max="265" width="12.28515625" style="1" customWidth="1"/>
    <col min="266" max="266" width="0" style="1" hidden="1" customWidth="1"/>
    <col min="267" max="267" width="3.42578125" style="1" customWidth="1"/>
    <col min="268" max="268" width="0" style="1" hidden="1" customWidth="1"/>
    <col min="269" max="269" width="17.7109375" style="1" customWidth="1"/>
    <col min="270" max="270" width="3.42578125" style="1" customWidth="1"/>
    <col min="271" max="271" width="0" style="1" hidden="1" customWidth="1"/>
    <col min="272" max="272" width="23.7109375" style="1" customWidth="1"/>
    <col min="273" max="273" width="10" style="1" customWidth="1"/>
    <col min="274" max="274" width="0" style="1" hidden="1" customWidth="1"/>
    <col min="275" max="276" width="14.7109375" style="1" customWidth="1"/>
    <col min="277" max="277" width="12.85546875" style="1" customWidth="1"/>
    <col min="278" max="278" width="3.28515625" style="1" customWidth="1"/>
    <col min="279" max="279" width="30.28515625" style="1" customWidth="1"/>
    <col min="280" max="280" width="5" style="1" customWidth="1"/>
    <col min="281" max="281" width="0" style="1" hidden="1" customWidth="1"/>
    <col min="282" max="282" width="14.28515625" style="1" customWidth="1"/>
    <col min="283" max="283" width="5.7109375" style="1" customWidth="1"/>
    <col min="284" max="284" width="0" style="1" hidden="1" customWidth="1"/>
    <col min="285" max="285" width="17.28515625" style="1" customWidth="1"/>
    <col min="286" max="286" width="12.7109375" style="1" customWidth="1"/>
    <col min="287" max="287" width="0" style="1" hidden="1" customWidth="1"/>
    <col min="288" max="288" width="5.28515625" style="1" customWidth="1"/>
    <col min="289" max="289" width="0" style="1" hidden="1" customWidth="1"/>
    <col min="290" max="290" width="17" style="1" customWidth="1"/>
    <col min="291" max="291" width="6.28515625" style="1" customWidth="1"/>
    <col min="292" max="292" width="0" style="1" hidden="1" customWidth="1"/>
    <col min="293" max="293" width="14.28515625" style="1" customWidth="1"/>
    <col min="294" max="294" width="7.5703125" style="1" customWidth="1"/>
    <col min="295" max="295" width="0" style="1" hidden="1" customWidth="1"/>
    <col min="296" max="297" width="14.28515625" style="1" customWidth="1"/>
    <col min="298" max="298" width="20.85546875" style="1" customWidth="1"/>
    <col min="299" max="299" width="14.42578125" style="1" customWidth="1"/>
    <col min="300" max="300" width="15" style="1" customWidth="1"/>
    <col min="301" max="301" width="2.7109375" style="1" customWidth="1"/>
    <col min="302" max="302" width="11.7109375" style="1" customWidth="1"/>
    <col min="303" max="303" width="11.5703125" style="1" customWidth="1"/>
    <col min="304" max="304" width="2.28515625" style="1" customWidth="1"/>
    <col min="305" max="305" width="41" style="1" customWidth="1"/>
    <col min="306" max="306" width="14.28515625" style="1" customWidth="1"/>
    <col min="307" max="308" width="11.5703125" style="1" customWidth="1"/>
    <col min="309" max="309" width="21.85546875" style="1" customWidth="1"/>
    <col min="310" max="501" width="11.42578125" style="1"/>
    <col min="502" max="502" width="21.85546875" style="1" customWidth="1"/>
    <col min="503" max="503" width="13.85546875" style="1" customWidth="1"/>
    <col min="504" max="504" width="38.7109375" style="1" customWidth="1"/>
    <col min="505" max="505" width="3" style="1" bestFit="1" customWidth="1"/>
    <col min="506" max="506" width="32.28515625" style="1" customWidth="1"/>
    <col min="507" max="507" width="46.28515625" style="1" customWidth="1"/>
    <col min="508" max="508" width="19" style="1" customWidth="1"/>
    <col min="509" max="509" width="0" style="1" hidden="1" customWidth="1"/>
    <col min="510" max="510" width="17.7109375" style="1" customWidth="1"/>
    <col min="511" max="511" width="0" style="1" hidden="1" customWidth="1"/>
    <col min="512" max="512" width="22.28515625" style="1" customWidth="1"/>
    <col min="513" max="513" width="5.28515625" style="1" customWidth="1"/>
    <col min="514" max="514" width="36.28515625" style="1" customWidth="1"/>
    <col min="515" max="515" width="5.7109375" style="1" customWidth="1"/>
    <col min="516" max="516" width="0" style="1" hidden="1" customWidth="1"/>
    <col min="517" max="517" width="20.7109375" style="1" customWidth="1"/>
    <col min="518" max="518" width="4.85546875" style="1" customWidth="1"/>
    <col min="519" max="519" width="0" style="1" hidden="1" customWidth="1"/>
    <col min="520" max="520" width="24.7109375" style="1" customWidth="1"/>
    <col min="521" max="521" width="12.28515625" style="1" customWidth="1"/>
    <col min="522" max="522" width="0" style="1" hidden="1" customWidth="1"/>
    <col min="523" max="523" width="3.42578125" style="1" customWidth="1"/>
    <col min="524" max="524" width="0" style="1" hidden="1" customWidth="1"/>
    <col min="525" max="525" width="17.7109375" style="1" customWidth="1"/>
    <col min="526" max="526" width="3.42578125" style="1" customWidth="1"/>
    <col min="527" max="527" width="0" style="1" hidden="1" customWidth="1"/>
    <col min="528" max="528" width="23.7109375" style="1" customWidth="1"/>
    <col min="529" max="529" width="10" style="1" customWidth="1"/>
    <col min="530" max="530" width="0" style="1" hidden="1" customWidth="1"/>
    <col min="531" max="532" width="14.7109375" style="1" customWidth="1"/>
    <col min="533" max="533" width="12.85546875" style="1" customWidth="1"/>
    <col min="534" max="534" width="3.28515625" style="1" customWidth="1"/>
    <col min="535" max="535" width="30.28515625" style="1" customWidth="1"/>
    <col min="536" max="536" width="5" style="1" customWidth="1"/>
    <col min="537" max="537" width="0" style="1" hidden="1" customWidth="1"/>
    <col min="538" max="538" width="14.28515625" style="1" customWidth="1"/>
    <col min="539" max="539" width="5.7109375" style="1" customWidth="1"/>
    <col min="540" max="540" width="0" style="1" hidden="1" customWidth="1"/>
    <col min="541" max="541" width="17.28515625" style="1" customWidth="1"/>
    <col min="542" max="542" width="12.7109375" style="1" customWidth="1"/>
    <col min="543" max="543" width="0" style="1" hidden="1" customWidth="1"/>
    <col min="544" max="544" width="5.28515625" style="1" customWidth="1"/>
    <col min="545" max="545" width="0" style="1" hidden="1" customWidth="1"/>
    <col min="546" max="546" width="17" style="1" customWidth="1"/>
    <col min="547" max="547" width="6.28515625" style="1" customWidth="1"/>
    <col min="548" max="548" width="0" style="1" hidden="1" customWidth="1"/>
    <col min="549" max="549" width="14.28515625" style="1" customWidth="1"/>
    <col min="550" max="550" width="7.5703125" style="1" customWidth="1"/>
    <col min="551" max="551" width="0" style="1" hidden="1" customWidth="1"/>
    <col min="552" max="553" width="14.28515625" style="1" customWidth="1"/>
    <col min="554" max="554" width="20.85546875" style="1" customWidth="1"/>
    <col min="555" max="555" width="14.42578125" style="1" customWidth="1"/>
    <col min="556" max="556" width="15" style="1" customWidth="1"/>
    <col min="557" max="557" width="2.7109375" style="1" customWidth="1"/>
    <col min="558" max="558" width="11.7109375" style="1" customWidth="1"/>
    <col min="559" max="559" width="11.5703125" style="1" customWidth="1"/>
    <col min="560" max="560" width="2.28515625" style="1" customWidth="1"/>
    <col min="561" max="561" width="41" style="1" customWidth="1"/>
    <col min="562" max="562" width="14.28515625" style="1" customWidth="1"/>
    <col min="563" max="564" width="11.5703125" style="1" customWidth="1"/>
    <col min="565" max="565" width="21.85546875" style="1" customWidth="1"/>
    <col min="566" max="757" width="11.42578125" style="1"/>
    <col min="758" max="758" width="21.85546875" style="1" customWidth="1"/>
    <col min="759" max="759" width="13.85546875" style="1" customWidth="1"/>
    <col min="760" max="760" width="38.7109375" style="1" customWidth="1"/>
    <col min="761" max="761" width="3" style="1" bestFit="1" customWidth="1"/>
    <col min="762" max="762" width="32.28515625" style="1" customWidth="1"/>
    <col min="763" max="763" width="46.28515625" style="1" customWidth="1"/>
    <col min="764" max="764" width="19" style="1" customWidth="1"/>
    <col min="765" max="765" width="0" style="1" hidden="1" customWidth="1"/>
    <col min="766" max="766" width="17.7109375" style="1" customWidth="1"/>
    <col min="767" max="767" width="0" style="1" hidden="1" customWidth="1"/>
    <col min="768" max="768" width="22.28515625" style="1" customWidth="1"/>
    <col min="769" max="769" width="5.28515625" style="1" customWidth="1"/>
    <col min="770" max="770" width="36.28515625" style="1" customWidth="1"/>
    <col min="771" max="771" width="5.7109375" style="1" customWidth="1"/>
    <col min="772" max="772" width="0" style="1" hidden="1" customWidth="1"/>
    <col min="773" max="773" width="20.7109375" style="1" customWidth="1"/>
    <col min="774" max="774" width="4.85546875" style="1" customWidth="1"/>
    <col min="775" max="775" width="0" style="1" hidden="1" customWidth="1"/>
    <col min="776" max="776" width="24.7109375" style="1" customWidth="1"/>
    <col min="777" max="777" width="12.28515625" style="1" customWidth="1"/>
    <col min="778" max="778" width="0" style="1" hidden="1" customWidth="1"/>
    <col min="779" max="779" width="3.42578125" style="1" customWidth="1"/>
    <col min="780" max="780" width="0" style="1" hidden="1" customWidth="1"/>
    <col min="781" max="781" width="17.7109375" style="1" customWidth="1"/>
    <col min="782" max="782" width="3.42578125" style="1" customWidth="1"/>
    <col min="783" max="783" width="0" style="1" hidden="1" customWidth="1"/>
    <col min="784" max="784" width="23.7109375" style="1" customWidth="1"/>
    <col min="785" max="785" width="10" style="1" customWidth="1"/>
    <col min="786" max="786" width="0" style="1" hidden="1" customWidth="1"/>
    <col min="787" max="788" width="14.7109375" style="1" customWidth="1"/>
    <col min="789" max="789" width="12.85546875" style="1" customWidth="1"/>
    <col min="790" max="790" width="3.28515625" style="1" customWidth="1"/>
    <col min="791" max="791" width="30.28515625" style="1" customWidth="1"/>
    <col min="792" max="792" width="5" style="1" customWidth="1"/>
    <col min="793" max="793" width="0" style="1" hidden="1" customWidth="1"/>
    <col min="794" max="794" width="14.28515625" style="1" customWidth="1"/>
    <col min="795" max="795" width="5.7109375" style="1" customWidth="1"/>
    <col min="796" max="796" width="0" style="1" hidden="1" customWidth="1"/>
    <col min="797" max="797" width="17.28515625" style="1" customWidth="1"/>
    <col min="798" max="798" width="12.7109375" style="1" customWidth="1"/>
    <col min="799" max="799" width="0" style="1" hidden="1" customWidth="1"/>
    <col min="800" max="800" width="5.28515625" style="1" customWidth="1"/>
    <col min="801" max="801" width="0" style="1" hidden="1" customWidth="1"/>
    <col min="802" max="802" width="17" style="1" customWidth="1"/>
    <col min="803" max="803" width="6.28515625" style="1" customWidth="1"/>
    <col min="804" max="804" width="0" style="1" hidden="1" customWidth="1"/>
    <col min="805" max="805" width="14.28515625" style="1" customWidth="1"/>
    <col min="806" max="806" width="7.5703125" style="1" customWidth="1"/>
    <col min="807" max="807" width="0" style="1" hidden="1" customWidth="1"/>
    <col min="808" max="809" width="14.28515625" style="1" customWidth="1"/>
    <col min="810" max="810" width="20.85546875" style="1" customWidth="1"/>
    <col min="811" max="811" width="14.42578125" style="1" customWidth="1"/>
    <col min="812" max="812" width="15" style="1" customWidth="1"/>
    <col min="813" max="813" width="2.7109375" style="1" customWidth="1"/>
    <col min="814" max="814" width="11.7109375" style="1" customWidth="1"/>
    <col min="815" max="815" width="11.5703125" style="1" customWidth="1"/>
    <col min="816" max="816" width="2.28515625" style="1" customWidth="1"/>
    <col min="817" max="817" width="41" style="1" customWidth="1"/>
    <col min="818" max="818" width="14.28515625" style="1" customWidth="1"/>
    <col min="819" max="820" width="11.5703125" style="1" customWidth="1"/>
    <col min="821" max="821" width="21.85546875" style="1" customWidth="1"/>
    <col min="822" max="1013" width="11.42578125" style="1"/>
    <col min="1014" max="1014" width="21.85546875" style="1" customWidth="1"/>
    <col min="1015" max="1015" width="13.85546875" style="1" customWidth="1"/>
    <col min="1016" max="1016" width="38.7109375" style="1" customWidth="1"/>
    <col min="1017" max="1017" width="3" style="1" bestFit="1" customWidth="1"/>
    <col min="1018" max="1018" width="32.28515625" style="1" customWidth="1"/>
    <col min="1019" max="1019" width="46.28515625" style="1" customWidth="1"/>
    <col min="1020" max="1020" width="19" style="1" customWidth="1"/>
    <col min="1021" max="1021" width="0" style="1" hidden="1" customWidth="1"/>
    <col min="1022" max="1022" width="17.7109375" style="1" customWidth="1"/>
    <col min="1023" max="1023" width="0" style="1" hidden="1" customWidth="1"/>
    <col min="1024" max="1024" width="22.28515625" style="1" customWidth="1"/>
    <col min="1025" max="1025" width="5.28515625" style="1" customWidth="1"/>
    <col min="1026" max="1026" width="36.28515625" style="1" customWidth="1"/>
    <col min="1027" max="1027" width="5.7109375" style="1" customWidth="1"/>
    <col min="1028" max="1028" width="0" style="1" hidden="1" customWidth="1"/>
    <col min="1029" max="1029" width="20.7109375" style="1" customWidth="1"/>
    <col min="1030" max="1030" width="4.85546875" style="1" customWidth="1"/>
    <col min="1031" max="1031" width="0" style="1" hidden="1" customWidth="1"/>
    <col min="1032" max="1032" width="24.7109375" style="1" customWidth="1"/>
    <col min="1033" max="1033" width="12.28515625" style="1" customWidth="1"/>
    <col min="1034" max="1034" width="0" style="1" hidden="1" customWidth="1"/>
    <col min="1035" max="1035" width="3.42578125" style="1" customWidth="1"/>
    <col min="1036" max="1036" width="0" style="1" hidden="1" customWidth="1"/>
    <col min="1037" max="1037" width="17.7109375" style="1" customWidth="1"/>
    <col min="1038" max="1038" width="3.42578125" style="1" customWidth="1"/>
    <col min="1039" max="1039" width="0" style="1" hidden="1" customWidth="1"/>
    <col min="1040" max="1040" width="23.7109375" style="1" customWidth="1"/>
    <col min="1041" max="1041" width="10" style="1" customWidth="1"/>
    <col min="1042" max="1042" width="0" style="1" hidden="1" customWidth="1"/>
    <col min="1043" max="1044" width="14.7109375" style="1" customWidth="1"/>
    <col min="1045" max="1045" width="12.85546875" style="1" customWidth="1"/>
    <col min="1046" max="1046" width="3.28515625" style="1" customWidth="1"/>
    <col min="1047" max="1047" width="30.28515625" style="1" customWidth="1"/>
    <col min="1048" max="1048" width="5" style="1" customWidth="1"/>
    <col min="1049" max="1049" width="0" style="1" hidden="1" customWidth="1"/>
    <col min="1050" max="1050" width="14.28515625" style="1" customWidth="1"/>
    <col min="1051" max="1051" width="5.7109375" style="1" customWidth="1"/>
    <col min="1052" max="1052" width="0" style="1" hidden="1" customWidth="1"/>
    <col min="1053" max="1053" width="17.28515625" style="1" customWidth="1"/>
    <col min="1054" max="1054" width="12.7109375" style="1" customWidth="1"/>
    <col min="1055" max="1055" width="0" style="1" hidden="1" customWidth="1"/>
    <col min="1056" max="1056" width="5.28515625" style="1" customWidth="1"/>
    <col min="1057" max="1057" width="0" style="1" hidden="1" customWidth="1"/>
    <col min="1058" max="1058" width="17" style="1" customWidth="1"/>
    <col min="1059" max="1059" width="6.28515625" style="1" customWidth="1"/>
    <col min="1060" max="1060" width="0" style="1" hidden="1" customWidth="1"/>
    <col min="1061" max="1061" width="14.28515625" style="1" customWidth="1"/>
    <col min="1062" max="1062" width="7.5703125" style="1" customWidth="1"/>
    <col min="1063" max="1063" width="0" style="1" hidden="1" customWidth="1"/>
    <col min="1064" max="1065" width="14.28515625" style="1" customWidth="1"/>
    <col min="1066" max="1066" width="20.85546875" style="1" customWidth="1"/>
    <col min="1067" max="1067" width="14.42578125" style="1" customWidth="1"/>
    <col min="1068" max="1068" width="15" style="1" customWidth="1"/>
    <col min="1069" max="1069" width="2.7109375" style="1" customWidth="1"/>
    <col min="1070" max="1070" width="11.7109375" style="1" customWidth="1"/>
    <col min="1071" max="1071" width="11.5703125" style="1" customWidth="1"/>
    <col min="1072" max="1072" width="2.28515625" style="1" customWidth="1"/>
    <col min="1073" max="1073" width="41" style="1" customWidth="1"/>
    <col min="1074" max="1074" width="14.28515625" style="1" customWidth="1"/>
    <col min="1075" max="1076" width="11.5703125" style="1" customWidth="1"/>
    <col min="1077" max="1077" width="21.85546875" style="1" customWidth="1"/>
    <col min="1078" max="1269" width="11.42578125" style="1"/>
    <col min="1270" max="1270" width="21.85546875" style="1" customWidth="1"/>
    <col min="1271" max="1271" width="13.85546875" style="1" customWidth="1"/>
    <col min="1272" max="1272" width="38.7109375" style="1" customWidth="1"/>
    <col min="1273" max="1273" width="3" style="1" bestFit="1" customWidth="1"/>
    <col min="1274" max="1274" width="32.28515625" style="1" customWidth="1"/>
    <col min="1275" max="1275" width="46.28515625" style="1" customWidth="1"/>
    <col min="1276" max="1276" width="19" style="1" customWidth="1"/>
    <col min="1277" max="1277" width="0" style="1" hidden="1" customWidth="1"/>
    <col min="1278" max="1278" width="17.7109375" style="1" customWidth="1"/>
    <col min="1279" max="1279" width="0" style="1" hidden="1" customWidth="1"/>
    <col min="1280" max="1280" width="22.28515625" style="1" customWidth="1"/>
    <col min="1281" max="1281" width="5.28515625" style="1" customWidth="1"/>
    <col min="1282" max="1282" width="36.28515625" style="1" customWidth="1"/>
    <col min="1283" max="1283" width="5.7109375" style="1" customWidth="1"/>
    <col min="1284" max="1284" width="0" style="1" hidden="1" customWidth="1"/>
    <col min="1285" max="1285" width="20.7109375" style="1" customWidth="1"/>
    <col min="1286" max="1286" width="4.85546875" style="1" customWidth="1"/>
    <col min="1287" max="1287" width="0" style="1" hidden="1" customWidth="1"/>
    <col min="1288" max="1288" width="24.7109375" style="1" customWidth="1"/>
    <col min="1289" max="1289" width="12.28515625" style="1" customWidth="1"/>
    <col min="1290" max="1290" width="0" style="1" hidden="1" customWidth="1"/>
    <col min="1291" max="1291" width="3.42578125" style="1" customWidth="1"/>
    <col min="1292" max="1292" width="0" style="1" hidden="1" customWidth="1"/>
    <col min="1293" max="1293" width="17.7109375" style="1" customWidth="1"/>
    <col min="1294" max="1294" width="3.42578125" style="1" customWidth="1"/>
    <col min="1295" max="1295" width="0" style="1" hidden="1" customWidth="1"/>
    <col min="1296" max="1296" width="23.7109375" style="1" customWidth="1"/>
    <col min="1297" max="1297" width="10" style="1" customWidth="1"/>
    <col min="1298" max="1298" width="0" style="1" hidden="1" customWidth="1"/>
    <col min="1299" max="1300" width="14.7109375" style="1" customWidth="1"/>
    <col min="1301" max="1301" width="12.85546875" style="1" customWidth="1"/>
    <col min="1302" max="1302" width="3.28515625" style="1" customWidth="1"/>
    <col min="1303" max="1303" width="30.28515625" style="1" customWidth="1"/>
    <col min="1304" max="1304" width="5" style="1" customWidth="1"/>
    <col min="1305" max="1305" width="0" style="1" hidden="1" customWidth="1"/>
    <col min="1306" max="1306" width="14.28515625" style="1" customWidth="1"/>
    <col min="1307" max="1307" width="5.7109375" style="1" customWidth="1"/>
    <col min="1308" max="1308" width="0" style="1" hidden="1" customWidth="1"/>
    <col min="1309" max="1309" width="17.28515625" style="1" customWidth="1"/>
    <col min="1310" max="1310" width="12.7109375" style="1" customWidth="1"/>
    <col min="1311" max="1311" width="0" style="1" hidden="1" customWidth="1"/>
    <col min="1312" max="1312" width="5.28515625" style="1" customWidth="1"/>
    <col min="1313" max="1313" width="0" style="1" hidden="1" customWidth="1"/>
    <col min="1314" max="1314" width="17" style="1" customWidth="1"/>
    <col min="1315" max="1315" width="6.28515625" style="1" customWidth="1"/>
    <col min="1316" max="1316" width="0" style="1" hidden="1" customWidth="1"/>
    <col min="1317" max="1317" width="14.28515625" style="1" customWidth="1"/>
    <col min="1318" max="1318" width="7.5703125" style="1" customWidth="1"/>
    <col min="1319" max="1319" width="0" style="1" hidden="1" customWidth="1"/>
    <col min="1320" max="1321" width="14.28515625" style="1" customWidth="1"/>
    <col min="1322" max="1322" width="20.85546875" style="1" customWidth="1"/>
    <col min="1323" max="1323" width="14.42578125" style="1" customWidth="1"/>
    <col min="1324" max="1324" width="15" style="1" customWidth="1"/>
    <col min="1325" max="1325" width="2.7109375" style="1" customWidth="1"/>
    <col min="1326" max="1326" width="11.7109375" style="1" customWidth="1"/>
    <col min="1327" max="1327" width="11.5703125" style="1" customWidth="1"/>
    <col min="1328" max="1328" width="2.28515625" style="1" customWidth="1"/>
    <col min="1329" max="1329" width="41" style="1" customWidth="1"/>
    <col min="1330" max="1330" width="14.28515625" style="1" customWidth="1"/>
    <col min="1331" max="1332" width="11.5703125" style="1" customWidth="1"/>
    <col min="1333" max="1333" width="21.85546875" style="1" customWidth="1"/>
    <col min="1334" max="1525" width="11.42578125" style="1"/>
    <col min="1526" max="1526" width="21.85546875" style="1" customWidth="1"/>
    <col min="1527" max="1527" width="13.85546875" style="1" customWidth="1"/>
    <col min="1528" max="1528" width="38.7109375" style="1" customWidth="1"/>
    <col min="1529" max="1529" width="3" style="1" bestFit="1" customWidth="1"/>
    <col min="1530" max="1530" width="32.28515625" style="1" customWidth="1"/>
    <col min="1531" max="1531" width="46.28515625" style="1" customWidth="1"/>
    <col min="1532" max="1532" width="19" style="1" customWidth="1"/>
    <col min="1533" max="1533" width="0" style="1" hidden="1" customWidth="1"/>
    <col min="1534" max="1534" width="17.7109375" style="1" customWidth="1"/>
    <col min="1535" max="1535" width="0" style="1" hidden="1" customWidth="1"/>
    <col min="1536" max="1536" width="22.28515625" style="1" customWidth="1"/>
    <col min="1537" max="1537" width="5.28515625" style="1" customWidth="1"/>
    <col min="1538" max="1538" width="36.28515625" style="1" customWidth="1"/>
    <col min="1539" max="1539" width="5.7109375" style="1" customWidth="1"/>
    <col min="1540" max="1540" width="0" style="1" hidden="1" customWidth="1"/>
    <col min="1541" max="1541" width="20.7109375" style="1" customWidth="1"/>
    <col min="1542" max="1542" width="4.85546875" style="1" customWidth="1"/>
    <col min="1543" max="1543" width="0" style="1" hidden="1" customWidth="1"/>
    <col min="1544" max="1544" width="24.7109375" style="1" customWidth="1"/>
    <col min="1545" max="1545" width="12.28515625" style="1" customWidth="1"/>
    <col min="1546" max="1546" width="0" style="1" hidden="1" customWidth="1"/>
    <col min="1547" max="1547" width="3.42578125" style="1" customWidth="1"/>
    <col min="1548" max="1548" width="0" style="1" hidden="1" customWidth="1"/>
    <col min="1549" max="1549" width="17.7109375" style="1" customWidth="1"/>
    <col min="1550" max="1550" width="3.42578125" style="1" customWidth="1"/>
    <col min="1551" max="1551" width="0" style="1" hidden="1" customWidth="1"/>
    <col min="1552" max="1552" width="23.7109375" style="1" customWidth="1"/>
    <col min="1553" max="1553" width="10" style="1" customWidth="1"/>
    <col min="1554" max="1554" width="0" style="1" hidden="1" customWidth="1"/>
    <col min="1555" max="1556" width="14.7109375" style="1" customWidth="1"/>
    <col min="1557" max="1557" width="12.85546875" style="1" customWidth="1"/>
    <col min="1558" max="1558" width="3.28515625" style="1" customWidth="1"/>
    <col min="1559" max="1559" width="30.28515625" style="1" customWidth="1"/>
    <col min="1560" max="1560" width="5" style="1" customWidth="1"/>
    <col min="1561" max="1561" width="0" style="1" hidden="1" customWidth="1"/>
    <col min="1562" max="1562" width="14.28515625" style="1" customWidth="1"/>
    <col min="1563" max="1563" width="5.7109375" style="1" customWidth="1"/>
    <col min="1564" max="1564" width="0" style="1" hidden="1" customWidth="1"/>
    <col min="1565" max="1565" width="17.28515625" style="1" customWidth="1"/>
    <col min="1566" max="1566" width="12.7109375" style="1" customWidth="1"/>
    <col min="1567" max="1567" width="0" style="1" hidden="1" customWidth="1"/>
    <col min="1568" max="1568" width="5.28515625" style="1" customWidth="1"/>
    <col min="1569" max="1569" width="0" style="1" hidden="1" customWidth="1"/>
    <col min="1570" max="1570" width="17" style="1" customWidth="1"/>
    <col min="1571" max="1571" width="6.28515625" style="1" customWidth="1"/>
    <col min="1572" max="1572" width="0" style="1" hidden="1" customWidth="1"/>
    <col min="1573" max="1573" width="14.28515625" style="1" customWidth="1"/>
    <col min="1574" max="1574" width="7.5703125" style="1" customWidth="1"/>
    <col min="1575" max="1575" width="0" style="1" hidden="1" customWidth="1"/>
    <col min="1576" max="1577" width="14.28515625" style="1" customWidth="1"/>
    <col min="1578" max="1578" width="20.85546875" style="1" customWidth="1"/>
    <col min="1579" max="1579" width="14.42578125" style="1" customWidth="1"/>
    <col min="1580" max="1580" width="15" style="1" customWidth="1"/>
    <col min="1581" max="1581" width="2.7109375" style="1" customWidth="1"/>
    <col min="1582" max="1582" width="11.7109375" style="1" customWidth="1"/>
    <col min="1583" max="1583" width="11.5703125" style="1" customWidth="1"/>
    <col min="1584" max="1584" width="2.28515625" style="1" customWidth="1"/>
    <col min="1585" max="1585" width="41" style="1" customWidth="1"/>
    <col min="1586" max="1586" width="14.28515625" style="1" customWidth="1"/>
    <col min="1587" max="1588" width="11.5703125" style="1" customWidth="1"/>
    <col min="1589" max="1589" width="21.85546875" style="1" customWidth="1"/>
    <col min="1590" max="1781" width="11.42578125" style="1"/>
    <col min="1782" max="1782" width="21.85546875" style="1" customWidth="1"/>
    <col min="1783" max="1783" width="13.85546875" style="1" customWidth="1"/>
    <col min="1784" max="1784" width="38.7109375" style="1" customWidth="1"/>
    <col min="1785" max="1785" width="3" style="1" bestFit="1" customWidth="1"/>
    <col min="1786" max="1786" width="32.28515625" style="1" customWidth="1"/>
    <col min="1787" max="1787" width="46.28515625" style="1" customWidth="1"/>
    <col min="1788" max="1788" width="19" style="1" customWidth="1"/>
    <col min="1789" max="1789" width="0" style="1" hidden="1" customWidth="1"/>
    <col min="1790" max="1790" width="17.7109375" style="1" customWidth="1"/>
    <col min="1791" max="1791" width="0" style="1" hidden="1" customWidth="1"/>
    <col min="1792" max="1792" width="22.28515625" style="1" customWidth="1"/>
    <col min="1793" max="1793" width="5.28515625" style="1" customWidth="1"/>
    <col min="1794" max="1794" width="36.28515625" style="1" customWidth="1"/>
    <col min="1795" max="1795" width="5.7109375" style="1" customWidth="1"/>
    <col min="1796" max="1796" width="0" style="1" hidden="1" customWidth="1"/>
    <col min="1797" max="1797" width="20.7109375" style="1" customWidth="1"/>
    <col min="1798" max="1798" width="4.85546875" style="1" customWidth="1"/>
    <col min="1799" max="1799" width="0" style="1" hidden="1" customWidth="1"/>
    <col min="1800" max="1800" width="24.7109375" style="1" customWidth="1"/>
    <col min="1801" max="1801" width="12.28515625" style="1" customWidth="1"/>
    <col min="1802" max="1802" width="0" style="1" hidden="1" customWidth="1"/>
    <col min="1803" max="1803" width="3.42578125" style="1" customWidth="1"/>
    <col min="1804" max="1804" width="0" style="1" hidden="1" customWidth="1"/>
    <col min="1805" max="1805" width="17.7109375" style="1" customWidth="1"/>
    <col min="1806" max="1806" width="3.42578125" style="1" customWidth="1"/>
    <col min="1807" max="1807" width="0" style="1" hidden="1" customWidth="1"/>
    <col min="1808" max="1808" width="23.7109375" style="1" customWidth="1"/>
    <col min="1809" max="1809" width="10" style="1" customWidth="1"/>
    <col min="1810" max="1810" width="0" style="1" hidden="1" customWidth="1"/>
    <col min="1811" max="1812" width="14.7109375" style="1" customWidth="1"/>
    <col min="1813" max="1813" width="12.85546875" style="1" customWidth="1"/>
    <col min="1814" max="1814" width="3.28515625" style="1" customWidth="1"/>
    <col min="1815" max="1815" width="30.28515625" style="1" customWidth="1"/>
    <col min="1816" max="1816" width="5" style="1" customWidth="1"/>
    <col min="1817" max="1817" width="0" style="1" hidden="1" customWidth="1"/>
    <col min="1818" max="1818" width="14.28515625" style="1" customWidth="1"/>
    <col min="1819" max="1819" width="5.7109375" style="1" customWidth="1"/>
    <col min="1820" max="1820" width="0" style="1" hidden="1" customWidth="1"/>
    <col min="1821" max="1821" width="17.28515625" style="1" customWidth="1"/>
    <col min="1822" max="1822" width="12.7109375" style="1" customWidth="1"/>
    <col min="1823" max="1823" width="0" style="1" hidden="1" customWidth="1"/>
    <col min="1824" max="1824" width="5.28515625" style="1" customWidth="1"/>
    <col min="1825" max="1825" width="0" style="1" hidden="1" customWidth="1"/>
    <col min="1826" max="1826" width="17" style="1" customWidth="1"/>
    <col min="1827" max="1827" width="6.28515625" style="1" customWidth="1"/>
    <col min="1828" max="1828" width="0" style="1" hidden="1" customWidth="1"/>
    <col min="1829" max="1829" width="14.28515625" style="1" customWidth="1"/>
    <col min="1830" max="1830" width="7.5703125" style="1" customWidth="1"/>
    <col min="1831" max="1831" width="0" style="1" hidden="1" customWidth="1"/>
    <col min="1832" max="1833" width="14.28515625" style="1" customWidth="1"/>
    <col min="1834" max="1834" width="20.85546875" style="1" customWidth="1"/>
    <col min="1835" max="1835" width="14.42578125" style="1" customWidth="1"/>
    <col min="1836" max="1836" width="15" style="1" customWidth="1"/>
    <col min="1837" max="1837" width="2.7109375" style="1" customWidth="1"/>
    <col min="1838" max="1838" width="11.7109375" style="1" customWidth="1"/>
    <col min="1839" max="1839" width="11.5703125" style="1" customWidth="1"/>
    <col min="1840" max="1840" width="2.28515625" style="1" customWidth="1"/>
    <col min="1841" max="1841" width="41" style="1" customWidth="1"/>
    <col min="1842" max="1842" width="14.28515625" style="1" customWidth="1"/>
    <col min="1843" max="1844" width="11.5703125" style="1" customWidth="1"/>
    <col min="1845" max="1845" width="21.85546875" style="1" customWidth="1"/>
    <col min="1846" max="2037" width="11.42578125" style="1"/>
    <col min="2038" max="2038" width="21.85546875" style="1" customWidth="1"/>
    <col min="2039" max="2039" width="13.85546875" style="1" customWidth="1"/>
    <col min="2040" max="2040" width="38.7109375" style="1" customWidth="1"/>
    <col min="2041" max="2041" width="3" style="1" bestFit="1" customWidth="1"/>
    <col min="2042" max="2042" width="32.28515625" style="1" customWidth="1"/>
    <col min="2043" max="2043" width="46.28515625" style="1" customWidth="1"/>
    <col min="2044" max="2044" width="19" style="1" customWidth="1"/>
    <col min="2045" max="2045" width="0" style="1" hidden="1" customWidth="1"/>
    <col min="2046" max="2046" width="17.7109375" style="1" customWidth="1"/>
    <col min="2047" max="2047" width="0" style="1" hidden="1" customWidth="1"/>
    <col min="2048" max="2048" width="22.28515625" style="1" customWidth="1"/>
    <col min="2049" max="2049" width="5.28515625" style="1" customWidth="1"/>
    <col min="2050" max="2050" width="36.28515625" style="1" customWidth="1"/>
    <col min="2051" max="2051" width="5.7109375" style="1" customWidth="1"/>
    <col min="2052" max="2052" width="0" style="1" hidden="1" customWidth="1"/>
    <col min="2053" max="2053" width="20.7109375" style="1" customWidth="1"/>
    <col min="2054" max="2054" width="4.85546875" style="1" customWidth="1"/>
    <col min="2055" max="2055" width="0" style="1" hidden="1" customWidth="1"/>
    <col min="2056" max="2056" width="24.7109375" style="1" customWidth="1"/>
    <col min="2057" max="2057" width="12.28515625" style="1" customWidth="1"/>
    <col min="2058" max="2058" width="0" style="1" hidden="1" customWidth="1"/>
    <col min="2059" max="2059" width="3.42578125" style="1" customWidth="1"/>
    <col min="2060" max="2060" width="0" style="1" hidden="1" customWidth="1"/>
    <col min="2061" max="2061" width="17.7109375" style="1" customWidth="1"/>
    <col min="2062" max="2062" width="3.42578125" style="1" customWidth="1"/>
    <col min="2063" max="2063" width="0" style="1" hidden="1" customWidth="1"/>
    <col min="2064" max="2064" width="23.7109375" style="1" customWidth="1"/>
    <col min="2065" max="2065" width="10" style="1" customWidth="1"/>
    <col min="2066" max="2066" width="0" style="1" hidden="1" customWidth="1"/>
    <col min="2067" max="2068" width="14.7109375" style="1" customWidth="1"/>
    <col min="2069" max="2069" width="12.85546875" style="1" customWidth="1"/>
    <col min="2070" max="2070" width="3.28515625" style="1" customWidth="1"/>
    <col min="2071" max="2071" width="30.28515625" style="1" customWidth="1"/>
    <col min="2072" max="2072" width="5" style="1" customWidth="1"/>
    <col min="2073" max="2073" width="0" style="1" hidden="1" customWidth="1"/>
    <col min="2074" max="2074" width="14.28515625" style="1" customWidth="1"/>
    <col min="2075" max="2075" width="5.7109375" style="1" customWidth="1"/>
    <col min="2076" max="2076" width="0" style="1" hidden="1" customWidth="1"/>
    <col min="2077" max="2077" width="17.28515625" style="1" customWidth="1"/>
    <col min="2078" max="2078" width="12.7109375" style="1" customWidth="1"/>
    <col min="2079" max="2079" width="0" style="1" hidden="1" customWidth="1"/>
    <col min="2080" max="2080" width="5.28515625" style="1" customWidth="1"/>
    <col min="2081" max="2081" width="0" style="1" hidden="1" customWidth="1"/>
    <col min="2082" max="2082" width="17" style="1" customWidth="1"/>
    <col min="2083" max="2083" width="6.28515625" style="1" customWidth="1"/>
    <col min="2084" max="2084" width="0" style="1" hidden="1" customWidth="1"/>
    <col min="2085" max="2085" width="14.28515625" style="1" customWidth="1"/>
    <col min="2086" max="2086" width="7.5703125" style="1" customWidth="1"/>
    <col min="2087" max="2087" width="0" style="1" hidden="1" customWidth="1"/>
    <col min="2088" max="2089" width="14.28515625" style="1" customWidth="1"/>
    <col min="2090" max="2090" width="20.85546875" style="1" customWidth="1"/>
    <col min="2091" max="2091" width="14.42578125" style="1" customWidth="1"/>
    <col min="2092" max="2092" width="15" style="1" customWidth="1"/>
    <col min="2093" max="2093" width="2.7109375" style="1" customWidth="1"/>
    <col min="2094" max="2094" width="11.7109375" style="1" customWidth="1"/>
    <col min="2095" max="2095" width="11.5703125" style="1" customWidth="1"/>
    <col min="2096" max="2096" width="2.28515625" style="1" customWidth="1"/>
    <col min="2097" max="2097" width="41" style="1" customWidth="1"/>
    <col min="2098" max="2098" width="14.28515625" style="1" customWidth="1"/>
    <col min="2099" max="2100" width="11.5703125" style="1" customWidth="1"/>
    <col min="2101" max="2101" width="21.85546875" style="1" customWidth="1"/>
    <col min="2102" max="2293" width="11.42578125" style="1"/>
    <col min="2294" max="2294" width="21.85546875" style="1" customWidth="1"/>
    <col min="2295" max="2295" width="13.85546875" style="1" customWidth="1"/>
    <col min="2296" max="2296" width="38.7109375" style="1" customWidth="1"/>
    <col min="2297" max="2297" width="3" style="1" bestFit="1" customWidth="1"/>
    <col min="2298" max="2298" width="32.28515625" style="1" customWidth="1"/>
    <col min="2299" max="2299" width="46.28515625" style="1" customWidth="1"/>
    <col min="2300" max="2300" width="19" style="1" customWidth="1"/>
    <col min="2301" max="2301" width="0" style="1" hidden="1" customWidth="1"/>
    <col min="2302" max="2302" width="17.7109375" style="1" customWidth="1"/>
    <col min="2303" max="2303" width="0" style="1" hidden="1" customWidth="1"/>
    <col min="2304" max="2304" width="22.28515625" style="1" customWidth="1"/>
    <col min="2305" max="2305" width="5.28515625" style="1" customWidth="1"/>
    <col min="2306" max="2306" width="36.28515625" style="1" customWidth="1"/>
    <col min="2307" max="2307" width="5.7109375" style="1" customWidth="1"/>
    <col min="2308" max="2308" width="0" style="1" hidden="1" customWidth="1"/>
    <col min="2309" max="2309" width="20.7109375" style="1" customWidth="1"/>
    <col min="2310" max="2310" width="4.85546875" style="1" customWidth="1"/>
    <col min="2311" max="2311" width="0" style="1" hidden="1" customWidth="1"/>
    <col min="2312" max="2312" width="24.7109375" style="1" customWidth="1"/>
    <col min="2313" max="2313" width="12.28515625" style="1" customWidth="1"/>
    <col min="2314" max="2314" width="0" style="1" hidden="1" customWidth="1"/>
    <col min="2315" max="2315" width="3.42578125" style="1" customWidth="1"/>
    <col min="2316" max="2316" width="0" style="1" hidden="1" customWidth="1"/>
    <col min="2317" max="2317" width="17.7109375" style="1" customWidth="1"/>
    <col min="2318" max="2318" width="3.42578125" style="1" customWidth="1"/>
    <col min="2319" max="2319" width="0" style="1" hidden="1" customWidth="1"/>
    <col min="2320" max="2320" width="23.7109375" style="1" customWidth="1"/>
    <col min="2321" max="2321" width="10" style="1" customWidth="1"/>
    <col min="2322" max="2322" width="0" style="1" hidden="1" customWidth="1"/>
    <col min="2323" max="2324" width="14.7109375" style="1" customWidth="1"/>
    <col min="2325" max="2325" width="12.85546875" style="1" customWidth="1"/>
    <col min="2326" max="2326" width="3.28515625" style="1" customWidth="1"/>
    <col min="2327" max="2327" width="30.28515625" style="1" customWidth="1"/>
    <col min="2328" max="2328" width="5" style="1" customWidth="1"/>
    <col min="2329" max="2329" width="0" style="1" hidden="1" customWidth="1"/>
    <col min="2330" max="2330" width="14.28515625" style="1" customWidth="1"/>
    <col min="2331" max="2331" width="5.7109375" style="1" customWidth="1"/>
    <col min="2332" max="2332" width="0" style="1" hidden="1" customWidth="1"/>
    <col min="2333" max="2333" width="17.28515625" style="1" customWidth="1"/>
    <col min="2334" max="2334" width="12.7109375" style="1" customWidth="1"/>
    <col min="2335" max="2335" width="0" style="1" hidden="1" customWidth="1"/>
    <col min="2336" max="2336" width="5.28515625" style="1" customWidth="1"/>
    <col min="2337" max="2337" width="0" style="1" hidden="1" customWidth="1"/>
    <col min="2338" max="2338" width="17" style="1" customWidth="1"/>
    <col min="2339" max="2339" width="6.28515625" style="1" customWidth="1"/>
    <col min="2340" max="2340" width="0" style="1" hidden="1" customWidth="1"/>
    <col min="2341" max="2341" width="14.28515625" style="1" customWidth="1"/>
    <col min="2342" max="2342" width="7.5703125" style="1" customWidth="1"/>
    <col min="2343" max="2343" width="0" style="1" hidden="1" customWidth="1"/>
    <col min="2344" max="2345" width="14.28515625" style="1" customWidth="1"/>
    <col min="2346" max="2346" width="20.85546875" style="1" customWidth="1"/>
    <col min="2347" max="2347" width="14.42578125" style="1" customWidth="1"/>
    <col min="2348" max="2348" width="15" style="1" customWidth="1"/>
    <col min="2349" max="2349" width="2.7109375" style="1" customWidth="1"/>
    <col min="2350" max="2350" width="11.7109375" style="1" customWidth="1"/>
    <col min="2351" max="2351" width="11.5703125" style="1" customWidth="1"/>
    <col min="2352" max="2352" width="2.28515625" style="1" customWidth="1"/>
    <col min="2353" max="2353" width="41" style="1" customWidth="1"/>
    <col min="2354" max="2354" width="14.28515625" style="1" customWidth="1"/>
    <col min="2355" max="2356" width="11.5703125" style="1" customWidth="1"/>
    <col min="2357" max="2357" width="21.85546875" style="1" customWidth="1"/>
    <col min="2358" max="2549" width="11.42578125" style="1"/>
    <col min="2550" max="2550" width="21.85546875" style="1" customWidth="1"/>
    <col min="2551" max="2551" width="13.85546875" style="1" customWidth="1"/>
    <col min="2552" max="2552" width="38.7109375" style="1" customWidth="1"/>
    <col min="2553" max="2553" width="3" style="1" bestFit="1" customWidth="1"/>
    <col min="2554" max="2554" width="32.28515625" style="1" customWidth="1"/>
    <col min="2555" max="2555" width="46.28515625" style="1" customWidth="1"/>
    <col min="2556" max="2556" width="19" style="1" customWidth="1"/>
    <col min="2557" max="2557" width="0" style="1" hidden="1" customWidth="1"/>
    <col min="2558" max="2558" width="17.7109375" style="1" customWidth="1"/>
    <col min="2559" max="2559" width="0" style="1" hidden="1" customWidth="1"/>
    <col min="2560" max="2560" width="22.28515625" style="1" customWidth="1"/>
    <col min="2561" max="2561" width="5.28515625" style="1" customWidth="1"/>
    <col min="2562" max="2562" width="36.28515625" style="1" customWidth="1"/>
    <col min="2563" max="2563" width="5.7109375" style="1" customWidth="1"/>
    <col min="2564" max="2564" width="0" style="1" hidden="1" customWidth="1"/>
    <col min="2565" max="2565" width="20.7109375" style="1" customWidth="1"/>
    <col min="2566" max="2566" width="4.85546875" style="1" customWidth="1"/>
    <col min="2567" max="2567" width="0" style="1" hidden="1" customWidth="1"/>
    <col min="2568" max="2568" width="24.7109375" style="1" customWidth="1"/>
    <col min="2569" max="2569" width="12.28515625" style="1" customWidth="1"/>
    <col min="2570" max="2570" width="0" style="1" hidden="1" customWidth="1"/>
    <col min="2571" max="2571" width="3.42578125" style="1" customWidth="1"/>
    <col min="2572" max="2572" width="0" style="1" hidden="1" customWidth="1"/>
    <col min="2573" max="2573" width="17.7109375" style="1" customWidth="1"/>
    <col min="2574" max="2574" width="3.42578125" style="1" customWidth="1"/>
    <col min="2575" max="2575" width="0" style="1" hidden="1" customWidth="1"/>
    <col min="2576" max="2576" width="23.7109375" style="1" customWidth="1"/>
    <col min="2577" max="2577" width="10" style="1" customWidth="1"/>
    <col min="2578" max="2578" width="0" style="1" hidden="1" customWidth="1"/>
    <col min="2579" max="2580" width="14.7109375" style="1" customWidth="1"/>
    <col min="2581" max="2581" width="12.85546875" style="1" customWidth="1"/>
    <col min="2582" max="2582" width="3.28515625" style="1" customWidth="1"/>
    <col min="2583" max="2583" width="30.28515625" style="1" customWidth="1"/>
    <col min="2584" max="2584" width="5" style="1" customWidth="1"/>
    <col min="2585" max="2585" width="0" style="1" hidden="1" customWidth="1"/>
    <col min="2586" max="2586" width="14.28515625" style="1" customWidth="1"/>
    <col min="2587" max="2587" width="5.7109375" style="1" customWidth="1"/>
    <col min="2588" max="2588" width="0" style="1" hidden="1" customWidth="1"/>
    <col min="2589" max="2589" width="17.28515625" style="1" customWidth="1"/>
    <col min="2590" max="2590" width="12.7109375" style="1" customWidth="1"/>
    <col min="2591" max="2591" width="0" style="1" hidden="1" customWidth="1"/>
    <col min="2592" max="2592" width="5.28515625" style="1" customWidth="1"/>
    <col min="2593" max="2593" width="0" style="1" hidden="1" customWidth="1"/>
    <col min="2594" max="2594" width="17" style="1" customWidth="1"/>
    <col min="2595" max="2595" width="6.28515625" style="1" customWidth="1"/>
    <col min="2596" max="2596" width="0" style="1" hidden="1" customWidth="1"/>
    <col min="2597" max="2597" width="14.28515625" style="1" customWidth="1"/>
    <col min="2598" max="2598" width="7.5703125" style="1" customWidth="1"/>
    <col min="2599" max="2599" width="0" style="1" hidden="1" customWidth="1"/>
    <col min="2600" max="2601" width="14.28515625" style="1" customWidth="1"/>
    <col min="2602" max="2602" width="20.85546875" style="1" customWidth="1"/>
    <col min="2603" max="2603" width="14.42578125" style="1" customWidth="1"/>
    <col min="2604" max="2604" width="15" style="1" customWidth="1"/>
    <col min="2605" max="2605" width="2.7109375" style="1" customWidth="1"/>
    <col min="2606" max="2606" width="11.7109375" style="1" customWidth="1"/>
    <col min="2607" max="2607" width="11.5703125" style="1" customWidth="1"/>
    <col min="2608" max="2608" width="2.28515625" style="1" customWidth="1"/>
    <col min="2609" max="2609" width="41" style="1" customWidth="1"/>
    <col min="2610" max="2610" width="14.28515625" style="1" customWidth="1"/>
    <col min="2611" max="2612" width="11.5703125" style="1" customWidth="1"/>
    <col min="2613" max="2613" width="21.85546875" style="1" customWidth="1"/>
    <col min="2614" max="2805" width="11.42578125" style="1"/>
    <col min="2806" max="2806" width="21.85546875" style="1" customWidth="1"/>
    <col min="2807" max="2807" width="13.85546875" style="1" customWidth="1"/>
    <col min="2808" max="2808" width="38.7109375" style="1" customWidth="1"/>
    <col min="2809" max="2809" width="3" style="1" bestFit="1" customWidth="1"/>
    <col min="2810" max="2810" width="32.28515625" style="1" customWidth="1"/>
    <col min="2811" max="2811" width="46.28515625" style="1" customWidth="1"/>
    <col min="2812" max="2812" width="19" style="1" customWidth="1"/>
    <col min="2813" max="2813" width="0" style="1" hidden="1" customWidth="1"/>
    <col min="2814" max="2814" width="17.7109375" style="1" customWidth="1"/>
    <col min="2815" max="2815" width="0" style="1" hidden="1" customWidth="1"/>
    <col min="2816" max="2816" width="22.28515625" style="1" customWidth="1"/>
    <col min="2817" max="2817" width="5.28515625" style="1" customWidth="1"/>
    <col min="2818" max="2818" width="36.28515625" style="1" customWidth="1"/>
    <col min="2819" max="2819" width="5.7109375" style="1" customWidth="1"/>
    <col min="2820" max="2820" width="0" style="1" hidden="1" customWidth="1"/>
    <col min="2821" max="2821" width="20.7109375" style="1" customWidth="1"/>
    <col min="2822" max="2822" width="4.85546875" style="1" customWidth="1"/>
    <col min="2823" max="2823" width="0" style="1" hidden="1" customWidth="1"/>
    <col min="2824" max="2824" width="24.7109375" style="1" customWidth="1"/>
    <col min="2825" max="2825" width="12.28515625" style="1" customWidth="1"/>
    <col min="2826" max="2826" width="0" style="1" hidden="1" customWidth="1"/>
    <col min="2827" max="2827" width="3.42578125" style="1" customWidth="1"/>
    <col min="2828" max="2828" width="0" style="1" hidden="1" customWidth="1"/>
    <col min="2829" max="2829" width="17.7109375" style="1" customWidth="1"/>
    <col min="2830" max="2830" width="3.42578125" style="1" customWidth="1"/>
    <col min="2831" max="2831" width="0" style="1" hidden="1" customWidth="1"/>
    <col min="2832" max="2832" width="23.7109375" style="1" customWidth="1"/>
    <col min="2833" max="2833" width="10" style="1" customWidth="1"/>
    <col min="2834" max="2834" width="0" style="1" hidden="1" customWidth="1"/>
    <col min="2835" max="2836" width="14.7109375" style="1" customWidth="1"/>
    <col min="2837" max="2837" width="12.85546875" style="1" customWidth="1"/>
    <col min="2838" max="2838" width="3.28515625" style="1" customWidth="1"/>
    <col min="2839" max="2839" width="30.28515625" style="1" customWidth="1"/>
    <col min="2840" max="2840" width="5" style="1" customWidth="1"/>
    <col min="2841" max="2841" width="0" style="1" hidden="1" customWidth="1"/>
    <col min="2842" max="2842" width="14.28515625" style="1" customWidth="1"/>
    <col min="2843" max="2843" width="5.7109375" style="1" customWidth="1"/>
    <col min="2844" max="2844" width="0" style="1" hidden="1" customWidth="1"/>
    <col min="2845" max="2845" width="17.28515625" style="1" customWidth="1"/>
    <col min="2846" max="2846" width="12.7109375" style="1" customWidth="1"/>
    <col min="2847" max="2847" width="0" style="1" hidden="1" customWidth="1"/>
    <col min="2848" max="2848" width="5.28515625" style="1" customWidth="1"/>
    <col min="2849" max="2849" width="0" style="1" hidden="1" customWidth="1"/>
    <col min="2850" max="2850" width="17" style="1" customWidth="1"/>
    <col min="2851" max="2851" width="6.28515625" style="1" customWidth="1"/>
    <col min="2852" max="2852" width="0" style="1" hidden="1" customWidth="1"/>
    <col min="2853" max="2853" width="14.28515625" style="1" customWidth="1"/>
    <col min="2854" max="2854" width="7.5703125" style="1" customWidth="1"/>
    <col min="2855" max="2855" width="0" style="1" hidden="1" customWidth="1"/>
    <col min="2856" max="2857" width="14.28515625" style="1" customWidth="1"/>
    <col min="2858" max="2858" width="20.85546875" style="1" customWidth="1"/>
    <col min="2859" max="2859" width="14.42578125" style="1" customWidth="1"/>
    <col min="2860" max="2860" width="15" style="1" customWidth="1"/>
    <col min="2861" max="2861" width="2.7109375" style="1" customWidth="1"/>
    <col min="2862" max="2862" width="11.7109375" style="1" customWidth="1"/>
    <col min="2863" max="2863" width="11.5703125" style="1" customWidth="1"/>
    <col min="2864" max="2864" width="2.28515625" style="1" customWidth="1"/>
    <col min="2865" max="2865" width="41" style="1" customWidth="1"/>
    <col min="2866" max="2866" width="14.28515625" style="1" customWidth="1"/>
    <col min="2867" max="2868" width="11.5703125" style="1" customWidth="1"/>
    <col min="2869" max="2869" width="21.85546875" style="1" customWidth="1"/>
    <col min="2870" max="3061" width="11.42578125" style="1"/>
    <col min="3062" max="3062" width="21.85546875" style="1" customWidth="1"/>
    <col min="3063" max="3063" width="13.85546875" style="1" customWidth="1"/>
    <col min="3064" max="3064" width="38.7109375" style="1" customWidth="1"/>
    <col min="3065" max="3065" width="3" style="1" bestFit="1" customWidth="1"/>
    <col min="3066" max="3066" width="32.28515625" style="1" customWidth="1"/>
    <col min="3067" max="3067" width="46.28515625" style="1" customWidth="1"/>
    <col min="3068" max="3068" width="19" style="1" customWidth="1"/>
    <col min="3069" max="3069" width="0" style="1" hidden="1" customWidth="1"/>
    <col min="3070" max="3070" width="17.7109375" style="1" customWidth="1"/>
    <col min="3071" max="3071" width="0" style="1" hidden="1" customWidth="1"/>
    <col min="3072" max="3072" width="22.28515625" style="1" customWidth="1"/>
    <col min="3073" max="3073" width="5.28515625" style="1" customWidth="1"/>
    <col min="3074" max="3074" width="36.28515625" style="1" customWidth="1"/>
    <col min="3075" max="3075" width="5.7109375" style="1" customWidth="1"/>
    <col min="3076" max="3076" width="0" style="1" hidden="1" customWidth="1"/>
    <col min="3077" max="3077" width="20.7109375" style="1" customWidth="1"/>
    <col min="3078" max="3078" width="4.85546875" style="1" customWidth="1"/>
    <col min="3079" max="3079" width="0" style="1" hidden="1" customWidth="1"/>
    <col min="3080" max="3080" width="24.7109375" style="1" customWidth="1"/>
    <col min="3081" max="3081" width="12.28515625" style="1" customWidth="1"/>
    <col min="3082" max="3082" width="0" style="1" hidden="1" customWidth="1"/>
    <col min="3083" max="3083" width="3.42578125" style="1" customWidth="1"/>
    <col min="3084" max="3084" width="0" style="1" hidden="1" customWidth="1"/>
    <col min="3085" max="3085" width="17.7109375" style="1" customWidth="1"/>
    <col min="3086" max="3086" width="3.42578125" style="1" customWidth="1"/>
    <col min="3087" max="3087" width="0" style="1" hidden="1" customWidth="1"/>
    <col min="3088" max="3088" width="23.7109375" style="1" customWidth="1"/>
    <col min="3089" max="3089" width="10" style="1" customWidth="1"/>
    <col min="3090" max="3090" width="0" style="1" hidden="1" customWidth="1"/>
    <col min="3091" max="3092" width="14.7109375" style="1" customWidth="1"/>
    <col min="3093" max="3093" width="12.85546875" style="1" customWidth="1"/>
    <col min="3094" max="3094" width="3.28515625" style="1" customWidth="1"/>
    <col min="3095" max="3095" width="30.28515625" style="1" customWidth="1"/>
    <col min="3096" max="3096" width="5" style="1" customWidth="1"/>
    <col min="3097" max="3097" width="0" style="1" hidden="1" customWidth="1"/>
    <col min="3098" max="3098" width="14.28515625" style="1" customWidth="1"/>
    <col min="3099" max="3099" width="5.7109375" style="1" customWidth="1"/>
    <col min="3100" max="3100" width="0" style="1" hidden="1" customWidth="1"/>
    <col min="3101" max="3101" width="17.28515625" style="1" customWidth="1"/>
    <col min="3102" max="3102" width="12.7109375" style="1" customWidth="1"/>
    <col min="3103" max="3103" width="0" style="1" hidden="1" customWidth="1"/>
    <col min="3104" max="3104" width="5.28515625" style="1" customWidth="1"/>
    <col min="3105" max="3105" width="0" style="1" hidden="1" customWidth="1"/>
    <col min="3106" max="3106" width="17" style="1" customWidth="1"/>
    <col min="3107" max="3107" width="6.28515625" style="1" customWidth="1"/>
    <col min="3108" max="3108" width="0" style="1" hidden="1" customWidth="1"/>
    <col min="3109" max="3109" width="14.28515625" style="1" customWidth="1"/>
    <col min="3110" max="3110" width="7.5703125" style="1" customWidth="1"/>
    <col min="3111" max="3111" width="0" style="1" hidden="1" customWidth="1"/>
    <col min="3112" max="3113" width="14.28515625" style="1" customWidth="1"/>
    <col min="3114" max="3114" width="20.85546875" style="1" customWidth="1"/>
    <col min="3115" max="3115" width="14.42578125" style="1" customWidth="1"/>
    <col min="3116" max="3116" width="15" style="1" customWidth="1"/>
    <col min="3117" max="3117" width="2.7109375" style="1" customWidth="1"/>
    <col min="3118" max="3118" width="11.7109375" style="1" customWidth="1"/>
    <col min="3119" max="3119" width="11.5703125" style="1" customWidth="1"/>
    <col min="3120" max="3120" width="2.28515625" style="1" customWidth="1"/>
    <col min="3121" max="3121" width="41" style="1" customWidth="1"/>
    <col min="3122" max="3122" width="14.28515625" style="1" customWidth="1"/>
    <col min="3123" max="3124" width="11.5703125" style="1" customWidth="1"/>
    <col min="3125" max="3125" width="21.85546875" style="1" customWidth="1"/>
    <col min="3126" max="3317" width="11.42578125" style="1"/>
    <col min="3318" max="3318" width="21.85546875" style="1" customWidth="1"/>
    <col min="3319" max="3319" width="13.85546875" style="1" customWidth="1"/>
    <col min="3320" max="3320" width="38.7109375" style="1" customWidth="1"/>
    <col min="3321" max="3321" width="3" style="1" bestFit="1" customWidth="1"/>
    <col min="3322" max="3322" width="32.28515625" style="1" customWidth="1"/>
    <col min="3323" max="3323" width="46.28515625" style="1" customWidth="1"/>
    <col min="3324" max="3324" width="19" style="1" customWidth="1"/>
    <col min="3325" max="3325" width="0" style="1" hidden="1" customWidth="1"/>
    <col min="3326" max="3326" width="17.7109375" style="1" customWidth="1"/>
    <col min="3327" max="3327" width="0" style="1" hidden="1" customWidth="1"/>
    <col min="3328" max="3328" width="22.28515625" style="1" customWidth="1"/>
    <col min="3329" max="3329" width="5.28515625" style="1" customWidth="1"/>
    <col min="3330" max="3330" width="36.28515625" style="1" customWidth="1"/>
    <col min="3331" max="3331" width="5.7109375" style="1" customWidth="1"/>
    <col min="3332" max="3332" width="0" style="1" hidden="1" customWidth="1"/>
    <col min="3333" max="3333" width="20.7109375" style="1" customWidth="1"/>
    <col min="3334" max="3334" width="4.85546875" style="1" customWidth="1"/>
    <col min="3335" max="3335" width="0" style="1" hidden="1" customWidth="1"/>
    <col min="3336" max="3336" width="24.7109375" style="1" customWidth="1"/>
    <col min="3337" max="3337" width="12.28515625" style="1" customWidth="1"/>
    <col min="3338" max="3338" width="0" style="1" hidden="1" customWidth="1"/>
    <col min="3339" max="3339" width="3.42578125" style="1" customWidth="1"/>
    <col min="3340" max="3340" width="0" style="1" hidden="1" customWidth="1"/>
    <col min="3341" max="3341" width="17.7109375" style="1" customWidth="1"/>
    <col min="3342" max="3342" width="3.42578125" style="1" customWidth="1"/>
    <col min="3343" max="3343" width="0" style="1" hidden="1" customWidth="1"/>
    <col min="3344" max="3344" width="23.7109375" style="1" customWidth="1"/>
    <col min="3345" max="3345" width="10" style="1" customWidth="1"/>
    <col min="3346" max="3346" width="0" style="1" hidden="1" customWidth="1"/>
    <col min="3347" max="3348" width="14.7109375" style="1" customWidth="1"/>
    <col min="3349" max="3349" width="12.85546875" style="1" customWidth="1"/>
    <col min="3350" max="3350" width="3.28515625" style="1" customWidth="1"/>
    <col min="3351" max="3351" width="30.28515625" style="1" customWidth="1"/>
    <col min="3352" max="3352" width="5" style="1" customWidth="1"/>
    <col min="3353" max="3353" width="0" style="1" hidden="1" customWidth="1"/>
    <col min="3354" max="3354" width="14.28515625" style="1" customWidth="1"/>
    <col min="3355" max="3355" width="5.7109375" style="1" customWidth="1"/>
    <col min="3356" max="3356" width="0" style="1" hidden="1" customWidth="1"/>
    <col min="3357" max="3357" width="17.28515625" style="1" customWidth="1"/>
    <col min="3358" max="3358" width="12.7109375" style="1" customWidth="1"/>
    <col min="3359" max="3359" width="0" style="1" hidden="1" customWidth="1"/>
    <col min="3360" max="3360" width="5.28515625" style="1" customWidth="1"/>
    <col min="3361" max="3361" width="0" style="1" hidden="1" customWidth="1"/>
    <col min="3362" max="3362" width="17" style="1" customWidth="1"/>
    <col min="3363" max="3363" width="6.28515625" style="1" customWidth="1"/>
    <col min="3364" max="3364" width="0" style="1" hidden="1" customWidth="1"/>
    <col min="3365" max="3365" width="14.28515625" style="1" customWidth="1"/>
    <col min="3366" max="3366" width="7.5703125" style="1" customWidth="1"/>
    <col min="3367" max="3367" width="0" style="1" hidden="1" customWidth="1"/>
    <col min="3368" max="3369" width="14.28515625" style="1" customWidth="1"/>
    <col min="3370" max="3370" width="20.85546875" style="1" customWidth="1"/>
    <col min="3371" max="3371" width="14.42578125" style="1" customWidth="1"/>
    <col min="3372" max="3372" width="15" style="1" customWidth="1"/>
    <col min="3373" max="3373" width="2.7109375" style="1" customWidth="1"/>
    <col min="3374" max="3374" width="11.7109375" style="1" customWidth="1"/>
    <col min="3375" max="3375" width="11.5703125" style="1" customWidth="1"/>
    <col min="3376" max="3376" width="2.28515625" style="1" customWidth="1"/>
    <col min="3377" max="3377" width="41" style="1" customWidth="1"/>
    <col min="3378" max="3378" width="14.28515625" style="1" customWidth="1"/>
    <col min="3379" max="3380" width="11.5703125" style="1" customWidth="1"/>
    <col min="3381" max="3381" width="21.85546875" style="1" customWidth="1"/>
    <col min="3382" max="3573" width="11.42578125" style="1"/>
    <col min="3574" max="3574" width="21.85546875" style="1" customWidth="1"/>
    <col min="3575" max="3575" width="13.85546875" style="1" customWidth="1"/>
    <col min="3576" max="3576" width="38.7109375" style="1" customWidth="1"/>
    <col min="3577" max="3577" width="3" style="1" bestFit="1" customWidth="1"/>
    <col min="3578" max="3578" width="32.28515625" style="1" customWidth="1"/>
    <col min="3579" max="3579" width="46.28515625" style="1" customWidth="1"/>
    <col min="3580" max="3580" width="19" style="1" customWidth="1"/>
    <col min="3581" max="3581" width="0" style="1" hidden="1" customWidth="1"/>
    <col min="3582" max="3582" width="17.7109375" style="1" customWidth="1"/>
    <col min="3583" max="3583" width="0" style="1" hidden="1" customWidth="1"/>
    <col min="3584" max="3584" width="22.28515625" style="1" customWidth="1"/>
    <col min="3585" max="3585" width="5.28515625" style="1" customWidth="1"/>
    <col min="3586" max="3586" width="36.28515625" style="1" customWidth="1"/>
    <col min="3587" max="3587" width="5.7109375" style="1" customWidth="1"/>
    <col min="3588" max="3588" width="0" style="1" hidden="1" customWidth="1"/>
    <col min="3589" max="3589" width="20.7109375" style="1" customWidth="1"/>
    <col min="3590" max="3590" width="4.85546875" style="1" customWidth="1"/>
    <col min="3591" max="3591" width="0" style="1" hidden="1" customWidth="1"/>
    <col min="3592" max="3592" width="24.7109375" style="1" customWidth="1"/>
    <col min="3593" max="3593" width="12.28515625" style="1" customWidth="1"/>
    <col min="3594" max="3594" width="0" style="1" hidden="1" customWidth="1"/>
    <col min="3595" max="3595" width="3.42578125" style="1" customWidth="1"/>
    <col min="3596" max="3596" width="0" style="1" hidden="1" customWidth="1"/>
    <col min="3597" max="3597" width="17.7109375" style="1" customWidth="1"/>
    <col min="3598" max="3598" width="3.42578125" style="1" customWidth="1"/>
    <col min="3599" max="3599" width="0" style="1" hidden="1" customWidth="1"/>
    <col min="3600" max="3600" width="23.7109375" style="1" customWidth="1"/>
    <col min="3601" max="3601" width="10" style="1" customWidth="1"/>
    <col min="3602" max="3602" width="0" style="1" hidden="1" customWidth="1"/>
    <col min="3603" max="3604" width="14.7109375" style="1" customWidth="1"/>
    <col min="3605" max="3605" width="12.85546875" style="1" customWidth="1"/>
    <col min="3606" max="3606" width="3.28515625" style="1" customWidth="1"/>
    <col min="3607" max="3607" width="30.28515625" style="1" customWidth="1"/>
    <col min="3608" max="3608" width="5" style="1" customWidth="1"/>
    <col min="3609" max="3609" width="0" style="1" hidden="1" customWidth="1"/>
    <col min="3610" max="3610" width="14.28515625" style="1" customWidth="1"/>
    <col min="3611" max="3611" width="5.7109375" style="1" customWidth="1"/>
    <col min="3612" max="3612" width="0" style="1" hidden="1" customWidth="1"/>
    <col min="3613" max="3613" width="17.28515625" style="1" customWidth="1"/>
    <col min="3614" max="3614" width="12.7109375" style="1" customWidth="1"/>
    <col min="3615" max="3615" width="0" style="1" hidden="1" customWidth="1"/>
    <col min="3616" max="3616" width="5.28515625" style="1" customWidth="1"/>
    <col min="3617" max="3617" width="0" style="1" hidden="1" customWidth="1"/>
    <col min="3618" max="3618" width="17" style="1" customWidth="1"/>
    <col min="3619" max="3619" width="6.28515625" style="1" customWidth="1"/>
    <col min="3620" max="3620" width="0" style="1" hidden="1" customWidth="1"/>
    <col min="3621" max="3621" width="14.28515625" style="1" customWidth="1"/>
    <col min="3622" max="3622" width="7.5703125" style="1" customWidth="1"/>
    <col min="3623" max="3623" width="0" style="1" hidden="1" customWidth="1"/>
    <col min="3624" max="3625" width="14.28515625" style="1" customWidth="1"/>
    <col min="3626" max="3626" width="20.85546875" style="1" customWidth="1"/>
    <col min="3627" max="3627" width="14.42578125" style="1" customWidth="1"/>
    <col min="3628" max="3628" width="15" style="1" customWidth="1"/>
    <col min="3629" max="3629" width="2.7109375" style="1" customWidth="1"/>
    <col min="3630" max="3630" width="11.7109375" style="1" customWidth="1"/>
    <col min="3631" max="3631" width="11.5703125" style="1" customWidth="1"/>
    <col min="3632" max="3632" width="2.28515625" style="1" customWidth="1"/>
    <col min="3633" max="3633" width="41" style="1" customWidth="1"/>
    <col min="3634" max="3634" width="14.28515625" style="1" customWidth="1"/>
    <col min="3635" max="3636" width="11.5703125" style="1" customWidth="1"/>
    <col min="3637" max="3637" width="21.85546875" style="1" customWidth="1"/>
    <col min="3638" max="3829" width="11.42578125" style="1"/>
    <col min="3830" max="3830" width="21.85546875" style="1" customWidth="1"/>
    <col min="3831" max="3831" width="13.85546875" style="1" customWidth="1"/>
    <col min="3832" max="3832" width="38.7109375" style="1" customWidth="1"/>
    <col min="3833" max="3833" width="3" style="1" bestFit="1" customWidth="1"/>
    <col min="3834" max="3834" width="32.28515625" style="1" customWidth="1"/>
    <col min="3835" max="3835" width="46.28515625" style="1" customWidth="1"/>
    <col min="3836" max="3836" width="19" style="1" customWidth="1"/>
    <col min="3837" max="3837" width="0" style="1" hidden="1" customWidth="1"/>
    <col min="3838" max="3838" width="17.7109375" style="1" customWidth="1"/>
    <col min="3839" max="3839" width="0" style="1" hidden="1" customWidth="1"/>
    <col min="3840" max="3840" width="22.28515625" style="1" customWidth="1"/>
    <col min="3841" max="3841" width="5.28515625" style="1" customWidth="1"/>
    <col min="3842" max="3842" width="36.28515625" style="1" customWidth="1"/>
    <col min="3843" max="3843" width="5.7109375" style="1" customWidth="1"/>
    <col min="3844" max="3844" width="0" style="1" hidden="1" customWidth="1"/>
    <col min="3845" max="3845" width="20.7109375" style="1" customWidth="1"/>
    <col min="3846" max="3846" width="4.85546875" style="1" customWidth="1"/>
    <col min="3847" max="3847" width="0" style="1" hidden="1" customWidth="1"/>
    <col min="3848" max="3848" width="24.7109375" style="1" customWidth="1"/>
    <col min="3849" max="3849" width="12.28515625" style="1" customWidth="1"/>
    <col min="3850" max="3850" width="0" style="1" hidden="1" customWidth="1"/>
    <col min="3851" max="3851" width="3.42578125" style="1" customWidth="1"/>
    <col min="3852" max="3852" width="0" style="1" hidden="1" customWidth="1"/>
    <col min="3853" max="3853" width="17.7109375" style="1" customWidth="1"/>
    <col min="3854" max="3854" width="3.42578125" style="1" customWidth="1"/>
    <col min="3855" max="3855" width="0" style="1" hidden="1" customWidth="1"/>
    <col min="3856" max="3856" width="23.7109375" style="1" customWidth="1"/>
    <col min="3857" max="3857" width="10" style="1" customWidth="1"/>
    <col min="3858" max="3858" width="0" style="1" hidden="1" customWidth="1"/>
    <col min="3859" max="3860" width="14.7109375" style="1" customWidth="1"/>
    <col min="3861" max="3861" width="12.85546875" style="1" customWidth="1"/>
    <col min="3862" max="3862" width="3.28515625" style="1" customWidth="1"/>
    <col min="3863" max="3863" width="30.28515625" style="1" customWidth="1"/>
    <col min="3864" max="3864" width="5" style="1" customWidth="1"/>
    <col min="3865" max="3865" width="0" style="1" hidden="1" customWidth="1"/>
    <col min="3866" max="3866" width="14.28515625" style="1" customWidth="1"/>
    <col min="3867" max="3867" width="5.7109375" style="1" customWidth="1"/>
    <col min="3868" max="3868" width="0" style="1" hidden="1" customWidth="1"/>
    <col min="3869" max="3869" width="17.28515625" style="1" customWidth="1"/>
    <col min="3870" max="3870" width="12.7109375" style="1" customWidth="1"/>
    <col min="3871" max="3871" width="0" style="1" hidden="1" customWidth="1"/>
    <col min="3872" max="3872" width="5.28515625" style="1" customWidth="1"/>
    <col min="3873" max="3873" width="0" style="1" hidden="1" customWidth="1"/>
    <col min="3874" max="3874" width="17" style="1" customWidth="1"/>
    <col min="3875" max="3875" width="6.28515625" style="1" customWidth="1"/>
    <col min="3876" max="3876" width="0" style="1" hidden="1" customWidth="1"/>
    <col min="3877" max="3877" width="14.28515625" style="1" customWidth="1"/>
    <col min="3878" max="3878" width="7.5703125" style="1" customWidth="1"/>
    <col min="3879" max="3879" width="0" style="1" hidden="1" customWidth="1"/>
    <col min="3880" max="3881" width="14.28515625" style="1" customWidth="1"/>
    <col min="3882" max="3882" width="20.85546875" style="1" customWidth="1"/>
    <col min="3883" max="3883" width="14.42578125" style="1" customWidth="1"/>
    <col min="3884" max="3884" width="15" style="1" customWidth="1"/>
    <col min="3885" max="3885" width="2.7109375" style="1" customWidth="1"/>
    <col min="3886" max="3886" width="11.7109375" style="1" customWidth="1"/>
    <col min="3887" max="3887" width="11.5703125" style="1" customWidth="1"/>
    <col min="3888" max="3888" width="2.28515625" style="1" customWidth="1"/>
    <col min="3889" max="3889" width="41" style="1" customWidth="1"/>
    <col min="3890" max="3890" width="14.28515625" style="1" customWidth="1"/>
    <col min="3891" max="3892" width="11.5703125" style="1" customWidth="1"/>
    <col min="3893" max="3893" width="21.85546875" style="1" customWidth="1"/>
    <col min="3894" max="4085" width="11.42578125" style="1"/>
    <col min="4086" max="4086" width="21.85546875" style="1" customWidth="1"/>
    <col min="4087" max="4087" width="13.85546875" style="1" customWidth="1"/>
    <col min="4088" max="4088" width="38.7109375" style="1" customWidth="1"/>
    <col min="4089" max="4089" width="3" style="1" bestFit="1" customWidth="1"/>
    <col min="4090" max="4090" width="32.28515625" style="1" customWidth="1"/>
    <col min="4091" max="4091" width="46.28515625" style="1" customWidth="1"/>
    <col min="4092" max="4092" width="19" style="1" customWidth="1"/>
    <col min="4093" max="4093" width="0" style="1" hidden="1" customWidth="1"/>
    <col min="4094" max="4094" width="17.7109375" style="1" customWidth="1"/>
    <col min="4095" max="4095" width="0" style="1" hidden="1" customWidth="1"/>
    <col min="4096" max="4096" width="22.28515625" style="1" customWidth="1"/>
    <col min="4097" max="4097" width="5.28515625" style="1" customWidth="1"/>
    <col min="4098" max="4098" width="36.28515625" style="1" customWidth="1"/>
    <col min="4099" max="4099" width="5.7109375" style="1" customWidth="1"/>
    <col min="4100" max="4100" width="0" style="1" hidden="1" customWidth="1"/>
    <col min="4101" max="4101" width="20.7109375" style="1" customWidth="1"/>
    <col min="4102" max="4102" width="4.85546875" style="1" customWidth="1"/>
    <col min="4103" max="4103" width="0" style="1" hidden="1" customWidth="1"/>
    <col min="4104" max="4104" width="24.7109375" style="1" customWidth="1"/>
    <col min="4105" max="4105" width="12.28515625" style="1" customWidth="1"/>
    <col min="4106" max="4106" width="0" style="1" hidden="1" customWidth="1"/>
    <col min="4107" max="4107" width="3.42578125" style="1" customWidth="1"/>
    <col min="4108" max="4108" width="0" style="1" hidden="1" customWidth="1"/>
    <col min="4109" max="4109" width="17.7109375" style="1" customWidth="1"/>
    <col min="4110" max="4110" width="3.42578125" style="1" customWidth="1"/>
    <col min="4111" max="4111" width="0" style="1" hidden="1" customWidth="1"/>
    <col min="4112" max="4112" width="23.7109375" style="1" customWidth="1"/>
    <col min="4113" max="4113" width="10" style="1" customWidth="1"/>
    <col min="4114" max="4114" width="0" style="1" hidden="1" customWidth="1"/>
    <col min="4115" max="4116" width="14.7109375" style="1" customWidth="1"/>
    <col min="4117" max="4117" width="12.85546875" style="1" customWidth="1"/>
    <col min="4118" max="4118" width="3.28515625" style="1" customWidth="1"/>
    <col min="4119" max="4119" width="30.28515625" style="1" customWidth="1"/>
    <col min="4120" max="4120" width="5" style="1" customWidth="1"/>
    <col min="4121" max="4121" width="0" style="1" hidden="1" customWidth="1"/>
    <col min="4122" max="4122" width="14.28515625" style="1" customWidth="1"/>
    <col min="4123" max="4123" width="5.7109375" style="1" customWidth="1"/>
    <col min="4124" max="4124" width="0" style="1" hidden="1" customWidth="1"/>
    <col min="4125" max="4125" width="17.28515625" style="1" customWidth="1"/>
    <col min="4126" max="4126" width="12.7109375" style="1" customWidth="1"/>
    <col min="4127" max="4127" width="0" style="1" hidden="1" customWidth="1"/>
    <col min="4128" max="4128" width="5.28515625" style="1" customWidth="1"/>
    <col min="4129" max="4129" width="0" style="1" hidden="1" customWidth="1"/>
    <col min="4130" max="4130" width="17" style="1" customWidth="1"/>
    <col min="4131" max="4131" width="6.28515625" style="1" customWidth="1"/>
    <col min="4132" max="4132" width="0" style="1" hidden="1" customWidth="1"/>
    <col min="4133" max="4133" width="14.28515625" style="1" customWidth="1"/>
    <col min="4134" max="4134" width="7.5703125" style="1" customWidth="1"/>
    <col min="4135" max="4135" width="0" style="1" hidden="1" customWidth="1"/>
    <col min="4136" max="4137" width="14.28515625" style="1" customWidth="1"/>
    <col min="4138" max="4138" width="20.85546875" style="1" customWidth="1"/>
    <col min="4139" max="4139" width="14.42578125" style="1" customWidth="1"/>
    <col min="4140" max="4140" width="15" style="1" customWidth="1"/>
    <col min="4141" max="4141" width="2.7109375" style="1" customWidth="1"/>
    <col min="4142" max="4142" width="11.7109375" style="1" customWidth="1"/>
    <col min="4143" max="4143" width="11.5703125" style="1" customWidth="1"/>
    <col min="4144" max="4144" width="2.28515625" style="1" customWidth="1"/>
    <col min="4145" max="4145" width="41" style="1" customWidth="1"/>
    <col min="4146" max="4146" width="14.28515625" style="1" customWidth="1"/>
    <col min="4147" max="4148" width="11.5703125" style="1" customWidth="1"/>
    <col min="4149" max="4149" width="21.85546875" style="1" customWidth="1"/>
    <col min="4150" max="4341" width="11.42578125" style="1"/>
    <col min="4342" max="4342" width="21.85546875" style="1" customWidth="1"/>
    <col min="4343" max="4343" width="13.85546875" style="1" customWidth="1"/>
    <col min="4344" max="4344" width="38.7109375" style="1" customWidth="1"/>
    <col min="4345" max="4345" width="3" style="1" bestFit="1" customWidth="1"/>
    <col min="4346" max="4346" width="32.28515625" style="1" customWidth="1"/>
    <col min="4347" max="4347" width="46.28515625" style="1" customWidth="1"/>
    <col min="4348" max="4348" width="19" style="1" customWidth="1"/>
    <col min="4349" max="4349" width="0" style="1" hidden="1" customWidth="1"/>
    <col min="4350" max="4350" width="17.7109375" style="1" customWidth="1"/>
    <col min="4351" max="4351" width="0" style="1" hidden="1" customWidth="1"/>
    <col min="4352" max="4352" width="22.28515625" style="1" customWidth="1"/>
    <col min="4353" max="4353" width="5.28515625" style="1" customWidth="1"/>
    <col min="4354" max="4354" width="36.28515625" style="1" customWidth="1"/>
    <col min="4355" max="4355" width="5.7109375" style="1" customWidth="1"/>
    <col min="4356" max="4356" width="0" style="1" hidden="1" customWidth="1"/>
    <col min="4357" max="4357" width="20.7109375" style="1" customWidth="1"/>
    <col min="4358" max="4358" width="4.85546875" style="1" customWidth="1"/>
    <col min="4359" max="4359" width="0" style="1" hidden="1" customWidth="1"/>
    <col min="4360" max="4360" width="24.7109375" style="1" customWidth="1"/>
    <col min="4361" max="4361" width="12.28515625" style="1" customWidth="1"/>
    <col min="4362" max="4362" width="0" style="1" hidden="1" customWidth="1"/>
    <col min="4363" max="4363" width="3.42578125" style="1" customWidth="1"/>
    <col min="4364" max="4364" width="0" style="1" hidden="1" customWidth="1"/>
    <col min="4365" max="4365" width="17.7109375" style="1" customWidth="1"/>
    <col min="4366" max="4366" width="3.42578125" style="1" customWidth="1"/>
    <col min="4367" max="4367" width="0" style="1" hidden="1" customWidth="1"/>
    <col min="4368" max="4368" width="23.7109375" style="1" customWidth="1"/>
    <col min="4369" max="4369" width="10" style="1" customWidth="1"/>
    <col min="4370" max="4370" width="0" style="1" hidden="1" customWidth="1"/>
    <col min="4371" max="4372" width="14.7109375" style="1" customWidth="1"/>
    <col min="4373" max="4373" width="12.85546875" style="1" customWidth="1"/>
    <col min="4374" max="4374" width="3.28515625" style="1" customWidth="1"/>
    <col min="4375" max="4375" width="30.28515625" style="1" customWidth="1"/>
    <col min="4376" max="4376" width="5" style="1" customWidth="1"/>
    <col min="4377" max="4377" width="0" style="1" hidden="1" customWidth="1"/>
    <col min="4378" max="4378" width="14.28515625" style="1" customWidth="1"/>
    <col min="4379" max="4379" width="5.7109375" style="1" customWidth="1"/>
    <col min="4380" max="4380" width="0" style="1" hidden="1" customWidth="1"/>
    <col min="4381" max="4381" width="17.28515625" style="1" customWidth="1"/>
    <col min="4382" max="4382" width="12.7109375" style="1" customWidth="1"/>
    <col min="4383" max="4383" width="0" style="1" hidden="1" customWidth="1"/>
    <col min="4384" max="4384" width="5.28515625" style="1" customWidth="1"/>
    <col min="4385" max="4385" width="0" style="1" hidden="1" customWidth="1"/>
    <col min="4386" max="4386" width="17" style="1" customWidth="1"/>
    <col min="4387" max="4387" width="6.28515625" style="1" customWidth="1"/>
    <col min="4388" max="4388" width="0" style="1" hidden="1" customWidth="1"/>
    <col min="4389" max="4389" width="14.28515625" style="1" customWidth="1"/>
    <col min="4390" max="4390" width="7.5703125" style="1" customWidth="1"/>
    <col min="4391" max="4391" width="0" style="1" hidden="1" customWidth="1"/>
    <col min="4392" max="4393" width="14.28515625" style="1" customWidth="1"/>
    <col min="4394" max="4394" width="20.85546875" style="1" customWidth="1"/>
    <col min="4395" max="4395" width="14.42578125" style="1" customWidth="1"/>
    <col min="4396" max="4396" width="15" style="1" customWidth="1"/>
    <col min="4397" max="4397" width="2.7109375" style="1" customWidth="1"/>
    <col min="4398" max="4398" width="11.7109375" style="1" customWidth="1"/>
    <col min="4399" max="4399" width="11.5703125" style="1" customWidth="1"/>
    <col min="4400" max="4400" width="2.28515625" style="1" customWidth="1"/>
    <col min="4401" max="4401" width="41" style="1" customWidth="1"/>
    <col min="4402" max="4402" width="14.28515625" style="1" customWidth="1"/>
    <col min="4403" max="4404" width="11.5703125" style="1" customWidth="1"/>
    <col min="4405" max="4405" width="21.85546875" style="1" customWidth="1"/>
    <col min="4406" max="4597" width="11.42578125" style="1"/>
    <col min="4598" max="4598" width="21.85546875" style="1" customWidth="1"/>
    <col min="4599" max="4599" width="13.85546875" style="1" customWidth="1"/>
    <col min="4600" max="4600" width="38.7109375" style="1" customWidth="1"/>
    <col min="4601" max="4601" width="3" style="1" bestFit="1" customWidth="1"/>
    <col min="4602" max="4602" width="32.28515625" style="1" customWidth="1"/>
    <col min="4603" max="4603" width="46.28515625" style="1" customWidth="1"/>
    <col min="4604" max="4604" width="19" style="1" customWidth="1"/>
    <col min="4605" max="4605" width="0" style="1" hidden="1" customWidth="1"/>
    <col min="4606" max="4606" width="17.7109375" style="1" customWidth="1"/>
    <col min="4607" max="4607" width="0" style="1" hidden="1" customWidth="1"/>
    <col min="4608" max="4608" width="22.28515625" style="1" customWidth="1"/>
    <col min="4609" max="4609" width="5.28515625" style="1" customWidth="1"/>
    <col min="4610" max="4610" width="36.28515625" style="1" customWidth="1"/>
    <col min="4611" max="4611" width="5.7109375" style="1" customWidth="1"/>
    <col min="4612" max="4612" width="0" style="1" hidden="1" customWidth="1"/>
    <col min="4613" max="4613" width="20.7109375" style="1" customWidth="1"/>
    <col min="4614" max="4614" width="4.85546875" style="1" customWidth="1"/>
    <col min="4615" max="4615" width="0" style="1" hidden="1" customWidth="1"/>
    <col min="4616" max="4616" width="24.7109375" style="1" customWidth="1"/>
    <col min="4617" max="4617" width="12.28515625" style="1" customWidth="1"/>
    <col min="4618" max="4618" width="0" style="1" hidden="1" customWidth="1"/>
    <col min="4619" max="4619" width="3.42578125" style="1" customWidth="1"/>
    <col min="4620" max="4620" width="0" style="1" hidden="1" customWidth="1"/>
    <col min="4621" max="4621" width="17.7109375" style="1" customWidth="1"/>
    <col min="4622" max="4622" width="3.42578125" style="1" customWidth="1"/>
    <col min="4623" max="4623" width="0" style="1" hidden="1" customWidth="1"/>
    <col min="4624" max="4624" width="23.7109375" style="1" customWidth="1"/>
    <col min="4625" max="4625" width="10" style="1" customWidth="1"/>
    <col min="4626" max="4626" width="0" style="1" hidden="1" customWidth="1"/>
    <col min="4627" max="4628" width="14.7109375" style="1" customWidth="1"/>
    <col min="4629" max="4629" width="12.85546875" style="1" customWidth="1"/>
    <col min="4630" max="4630" width="3.28515625" style="1" customWidth="1"/>
    <col min="4631" max="4631" width="30.28515625" style="1" customWidth="1"/>
    <col min="4632" max="4632" width="5" style="1" customWidth="1"/>
    <col min="4633" max="4633" width="0" style="1" hidden="1" customWidth="1"/>
    <col min="4634" max="4634" width="14.28515625" style="1" customWidth="1"/>
    <col min="4635" max="4635" width="5.7109375" style="1" customWidth="1"/>
    <col min="4636" max="4636" width="0" style="1" hidden="1" customWidth="1"/>
    <col min="4637" max="4637" width="17.28515625" style="1" customWidth="1"/>
    <col min="4638" max="4638" width="12.7109375" style="1" customWidth="1"/>
    <col min="4639" max="4639" width="0" style="1" hidden="1" customWidth="1"/>
    <col min="4640" max="4640" width="5.28515625" style="1" customWidth="1"/>
    <col min="4641" max="4641" width="0" style="1" hidden="1" customWidth="1"/>
    <col min="4642" max="4642" width="17" style="1" customWidth="1"/>
    <col min="4643" max="4643" width="6.28515625" style="1" customWidth="1"/>
    <col min="4644" max="4644" width="0" style="1" hidden="1" customWidth="1"/>
    <col min="4645" max="4645" width="14.28515625" style="1" customWidth="1"/>
    <col min="4646" max="4646" width="7.5703125" style="1" customWidth="1"/>
    <col min="4647" max="4647" width="0" style="1" hidden="1" customWidth="1"/>
    <col min="4648" max="4649" width="14.28515625" style="1" customWidth="1"/>
    <col min="4650" max="4650" width="20.85546875" style="1" customWidth="1"/>
    <col min="4651" max="4651" width="14.42578125" style="1" customWidth="1"/>
    <col min="4652" max="4652" width="15" style="1" customWidth="1"/>
    <col min="4653" max="4653" width="2.7109375" style="1" customWidth="1"/>
    <col min="4654" max="4654" width="11.7109375" style="1" customWidth="1"/>
    <col min="4655" max="4655" width="11.5703125" style="1" customWidth="1"/>
    <col min="4656" max="4656" width="2.28515625" style="1" customWidth="1"/>
    <col min="4657" max="4657" width="41" style="1" customWidth="1"/>
    <col min="4658" max="4658" width="14.28515625" style="1" customWidth="1"/>
    <col min="4659" max="4660" width="11.5703125" style="1" customWidth="1"/>
    <col min="4661" max="4661" width="21.85546875" style="1" customWidth="1"/>
    <col min="4662" max="4853" width="11.42578125" style="1"/>
    <col min="4854" max="4854" width="21.85546875" style="1" customWidth="1"/>
    <col min="4855" max="4855" width="13.85546875" style="1" customWidth="1"/>
    <col min="4856" max="4856" width="38.7109375" style="1" customWidth="1"/>
    <col min="4857" max="4857" width="3" style="1" bestFit="1" customWidth="1"/>
    <col min="4858" max="4858" width="32.28515625" style="1" customWidth="1"/>
    <col min="4859" max="4859" width="46.28515625" style="1" customWidth="1"/>
    <col min="4860" max="4860" width="19" style="1" customWidth="1"/>
    <col min="4861" max="4861" width="0" style="1" hidden="1" customWidth="1"/>
    <col min="4862" max="4862" width="17.7109375" style="1" customWidth="1"/>
    <col min="4863" max="4863" width="0" style="1" hidden="1" customWidth="1"/>
    <col min="4864" max="4864" width="22.28515625" style="1" customWidth="1"/>
    <col min="4865" max="4865" width="5.28515625" style="1" customWidth="1"/>
    <col min="4866" max="4866" width="36.28515625" style="1" customWidth="1"/>
    <col min="4867" max="4867" width="5.7109375" style="1" customWidth="1"/>
    <col min="4868" max="4868" width="0" style="1" hidden="1" customWidth="1"/>
    <col min="4869" max="4869" width="20.7109375" style="1" customWidth="1"/>
    <col min="4870" max="4870" width="4.85546875" style="1" customWidth="1"/>
    <col min="4871" max="4871" width="0" style="1" hidden="1" customWidth="1"/>
    <col min="4872" max="4872" width="24.7109375" style="1" customWidth="1"/>
    <col min="4873" max="4873" width="12.28515625" style="1" customWidth="1"/>
    <col min="4874" max="4874" width="0" style="1" hidden="1" customWidth="1"/>
    <col min="4875" max="4875" width="3.42578125" style="1" customWidth="1"/>
    <col min="4876" max="4876" width="0" style="1" hidden="1" customWidth="1"/>
    <col min="4877" max="4877" width="17.7109375" style="1" customWidth="1"/>
    <col min="4878" max="4878" width="3.42578125" style="1" customWidth="1"/>
    <col min="4879" max="4879" width="0" style="1" hidden="1" customWidth="1"/>
    <col min="4880" max="4880" width="23.7109375" style="1" customWidth="1"/>
    <col min="4881" max="4881" width="10" style="1" customWidth="1"/>
    <col min="4882" max="4882" width="0" style="1" hidden="1" customWidth="1"/>
    <col min="4883" max="4884" width="14.7109375" style="1" customWidth="1"/>
    <col min="4885" max="4885" width="12.85546875" style="1" customWidth="1"/>
    <col min="4886" max="4886" width="3.28515625" style="1" customWidth="1"/>
    <col min="4887" max="4887" width="30.28515625" style="1" customWidth="1"/>
    <col min="4888" max="4888" width="5" style="1" customWidth="1"/>
    <col min="4889" max="4889" width="0" style="1" hidden="1" customWidth="1"/>
    <col min="4890" max="4890" width="14.28515625" style="1" customWidth="1"/>
    <col min="4891" max="4891" width="5.7109375" style="1" customWidth="1"/>
    <col min="4892" max="4892" width="0" style="1" hidden="1" customWidth="1"/>
    <col min="4893" max="4893" width="17.28515625" style="1" customWidth="1"/>
    <col min="4894" max="4894" width="12.7109375" style="1" customWidth="1"/>
    <col min="4895" max="4895" width="0" style="1" hidden="1" customWidth="1"/>
    <col min="4896" max="4896" width="5.28515625" style="1" customWidth="1"/>
    <col min="4897" max="4897" width="0" style="1" hidden="1" customWidth="1"/>
    <col min="4898" max="4898" width="17" style="1" customWidth="1"/>
    <col min="4899" max="4899" width="6.28515625" style="1" customWidth="1"/>
    <col min="4900" max="4900" width="0" style="1" hidden="1" customWidth="1"/>
    <col min="4901" max="4901" width="14.28515625" style="1" customWidth="1"/>
    <col min="4902" max="4902" width="7.5703125" style="1" customWidth="1"/>
    <col min="4903" max="4903" width="0" style="1" hidden="1" customWidth="1"/>
    <col min="4904" max="4905" width="14.28515625" style="1" customWidth="1"/>
    <col min="4906" max="4906" width="20.85546875" style="1" customWidth="1"/>
    <col min="4907" max="4907" width="14.42578125" style="1" customWidth="1"/>
    <col min="4908" max="4908" width="15" style="1" customWidth="1"/>
    <col min="4909" max="4909" width="2.7109375" style="1" customWidth="1"/>
    <col min="4910" max="4910" width="11.7109375" style="1" customWidth="1"/>
    <col min="4911" max="4911" width="11.5703125" style="1" customWidth="1"/>
    <col min="4912" max="4912" width="2.28515625" style="1" customWidth="1"/>
    <col min="4913" max="4913" width="41" style="1" customWidth="1"/>
    <col min="4914" max="4914" width="14.28515625" style="1" customWidth="1"/>
    <col min="4915" max="4916" width="11.5703125" style="1" customWidth="1"/>
    <col min="4917" max="4917" width="21.85546875" style="1" customWidth="1"/>
    <col min="4918" max="5109" width="11.42578125" style="1"/>
    <col min="5110" max="5110" width="21.85546875" style="1" customWidth="1"/>
    <col min="5111" max="5111" width="13.85546875" style="1" customWidth="1"/>
    <col min="5112" max="5112" width="38.7109375" style="1" customWidth="1"/>
    <col min="5113" max="5113" width="3" style="1" bestFit="1" customWidth="1"/>
    <col min="5114" max="5114" width="32.28515625" style="1" customWidth="1"/>
    <col min="5115" max="5115" width="46.28515625" style="1" customWidth="1"/>
    <col min="5116" max="5116" width="19" style="1" customWidth="1"/>
    <col min="5117" max="5117" width="0" style="1" hidden="1" customWidth="1"/>
    <col min="5118" max="5118" width="17.7109375" style="1" customWidth="1"/>
    <col min="5119" max="5119" width="0" style="1" hidden="1" customWidth="1"/>
    <col min="5120" max="5120" width="22.28515625" style="1" customWidth="1"/>
    <col min="5121" max="5121" width="5.28515625" style="1" customWidth="1"/>
    <col min="5122" max="5122" width="36.28515625" style="1" customWidth="1"/>
    <col min="5123" max="5123" width="5.7109375" style="1" customWidth="1"/>
    <col min="5124" max="5124" width="0" style="1" hidden="1" customWidth="1"/>
    <col min="5125" max="5125" width="20.7109375" style="1" customWidth="1"/>
    <col min="5126" max="5126" width="4.85546875" style="1" customWidth="1"/>
    <col min="5127" max="5127" width="0" style="1" hidden="1" customWidth="1"/>
    <col min="5128" max="5128" width="24.7109375" style="1" customWidth="1"/>
    <col min="5129" max="5129" width="12.28515625" style="1" customWidth="1"/>
    <col min="5130" max="5130" width="0" style="1" hidden="1" customWidth="1"/>
    <col min="5131" max="5131" width="3.42578125" style="1" customWidth="1"/>
    <col min="5132" max="5132" width="0" style="1" hidden="1" customWidth="1"/>
    <col min="5133" max="5133" width="17.7109375" style="1" customWidth="1"/>
    <col min="5134" max="5134" width="3.42578125" style="1" customWidth="1"/>
    <col min="5135" max="5135" width="0" style="1" hidden="1" customWidth="1"/>
    <col min="5136" max="5136" width="23.7109375" style="1" customWidth="1"/>
    <col min="5137" max="5137" width="10" style="1" customWidth="1"/>
    <col min="5138" max="5138" width="0" style="1" hidden="1" customWidth="1"/>
    <col min="5139" max="5140" width="14.7109375" style="1" customWidth="1"/>
    <col min="5141" max="5141" width="12.85546875" style="1" customWidth="1"/>
    <col min="5142" max="5142" width="3.28515625" style="1" customWidth="1"/>
    <col min="5143" max="5143" width="30.28515625" style="1" customWidth="1"/>
    <col min="5144" max="5144" width="5" style="1" customWidth="1"/>
    <col min="5145" max="5145" width="0" style="1" hidden="1" customWidth="1"/>
    <col min="5146" max="5146" width="14.28515625" style="1" customWidth="1"/>
    <col min="5147" max="5147" width="5.7109375" style="1" customWidth="1"/>
    <col min="5148" max="5148" width="0" style="1" hidden="1" customWidth="1"/>
    <col min="5149" max="5149" width="17.28515625" style="1" customWidth="1"/>
    <col min="5150" max="5150" width="12.7109375" style="1" customWidth="1"/>
    <col min="5151" max="5151" width="0" style="1" hidden="1" customWidth="1"/>
    <col min="5152" max="5152" width="5.28515625" style="1" customWidth="1"/>
    <col min="5153" max="5153" width="0" style="1" hidden="1" customWidth="1"/>
    <col min="5154" max="5154" width="17" style="1" customWidth="1"/>
    <col min="5155" max="5155" width="6.28515625" style="1" customWidth="1"/>
    <col min="5156" max="5156" width="0" style="1" hidden="1" customWidth="1"/>
    <col min="5157" max="5157" width="14.28515625" style="1" customWidth="1"/>
    <col min="5158" max="5158" width="7.5703125" style="1" customWidth="1"/>
    <col min="5159" max="5159" width="0" style="1" hidden="1" customWidth="1"/>
    <col min="5160" max="5161" width="14.28515625" style="1" customWidth="1"/>
    <col min="5162" max="5162" width="20.85546875" style="1" customWidth="1"/>
    <col min="5163" max="5163" width="14.42578125" style="1" customWidth="1"/>
    <col min="5164" max="5164" width="15" style="1" customWidth="1"/>
    <col min="5165" max="5165" width="2.7109375" style="1" customWidth="1"/>
    <col min="5166" max="5166" width="11.7109375" style="1" customWidth="1"/>
    <col min="5167" max="5167" width="11.5703125" style="1" customWidth="1"/>
    <col min="5168" max="5168" width="2.28515625" style="1" customWidth="1"/>
    <col min="5169" max="5169" width="41" style="1" customWidth="1"/>
    <col min="5170" max="5170" width="14.28515625" style="1" customWidth="1"/>
    <col min="5171" max="5172" width="11.5703125" style="1" customWidth="1"/>
    <col min="5173" max="5173" width="21.85546875" style="1" customWidth="1"/>
    <col min="5174" max="5365" width="11.42578125" style="1"/>
    <col min="5366" max="5366" width="21.85546875" style="1" customWidth="1"/>
    <col min="5367" max="5367" width="13.85546875" style="1" customWidth="1"/>
    <col min="5368" max="5368" width="38.7109375" style="1" customWidth="1"/>
    <col min="5369" max="5369" width="3" style="1" bestFit="1" customWidth="1"/>
    <col min="5370" max="5370" width="32.28515625" style="1" customWidth="1"/>
    <col min="5371" max="5371" width="46.28515625" style="1" customWidth="1"/>
    <col min="5372" max="5372" width="19" style="1" customWidth="1"/>
    <col min="5373" max="5373" width="0" style="1" hidden="1" customWidth="1"/>
    <col min="5374" max="5374" width="17.7109375" style="1" customWidth="1"/>
    <col min="5375" max="5375" width="0" style="1" hidden="1" customWidth="1"/>
    <col min="5376" max="5376" width="22.28515625" style="1" customWidth="1"/>
    <col min="5377" max="5377" width="5.28515625" style="1" customWidth="1"/>
    <col min="5378" max="5378" width="36.28515625" style="1" customWidth="1"/>
    <col min="5379" max="5379" width="5.7109375" style="1" customWidth="1"/>
    <col min="5380" max="5380" width="0" style="1" hidden="1" customWidth="1"/>
    <col min="5381" max="5381" width="20.7109375" style="1" customWidth="1"/>
    <col min="5382" max="5382" width="4.85546875" style="1" customWidth="1"/>
    <col min="5383" max="5383" width="0" style="1" hidden="1" customWidth="1"/>
    <col min="5384" max="5384" width="24.7109375" style="1" customWidth="1"/>
    <col min="5385" max="5385" width="12.28515625" style="1" customWidth="1"/>
    <col min="5386" max="5386" width="0" style="1" hidden="1" customWidth="1"/>
    <col min="5387" max="5387" width="3.42578125" style="1" customWidth="1"/>
    <col min="5388" max="5388" width="0" style="1" hidden="1" customWidth="1"/>
    <col min="5389" max="5389" width="17.7109375" style="1" customWidth="1"/>
    <col min="5390" max="5390" width="3.42578125" style="1" customWidth="1"/>
    <col min="5391" max="5391" width="0" style="1" hidden="1" customWidth="1"/>
    <col min="5392" max="5392" width="23.7109375" style="1" customWidth="1"/>
    <col min="5393" max="5393" width="10" style="1" customWidth="1"/>
    <col min="5394" max="5394" width="0" style="1" hidden="1" customWidth="1"/>
    <col min="5395" max="5396" width="14.7109375" style="1" customWidth="1"/>
    <col min="5397" max="5397" width="12.85546875" style="1" customWidth="1"/>
    <col min="5398" max="5398" width="3.28515625" style="1" customWidth="1"/>
    <col min="5399" max="5399" width="30.28515625" style="1" customWidth="1"/>
    <col min="5400" max="5400" width="5" style="1" customWidth="1"/>
    <col min="5401" max="5401" width="0" style="1" hidden="1" customWidth="1"/>
    <col min="5402" max="5402" width="14.28515625" style="1" customWidth="1"/>
    <col min="5403" max="5403" width="5.7109375" style="1" customWidth="1"/>
    <col min="5404" max="5404" width="0" style="1" hidden="1" customWidth="1"/>
    <col min="5405" max="5405" width="17.28515625" style="1" customWidth="1"/>
    <col min="5406" max="5406" width="12.7109375" style="1" customWidth="1"/>
    <col min="5407" max="5407" width="0" style="1" hidden="1" customWidth="1"/>
    <col min="5408" max="5408" width="5.28515625" style="1" customWidth="1"/>
    <col min="5409" max="5409" width="0" style="1" hidden="1" customWidth="1"/>
    <col min="5410" max="5410" width="17" style="1" customWidth="1"/>
    <col min="5411" max="5411" width="6.28515625" style="1" customWidth="1"/>
    <col min="5412" max="5412" width="0" style="1" hidden="1" customWidth="1"/>
    <col min="5413" max="5413" width="14.28515625" style="1" customWidth="1"/>
    <col min="5414" max="5414" width="7.5703125" style="1" customWidth="1"/>
    <col min="5415" max="5415" width="0" style="1" hidden="1" customWidth="1"/>
    <col min="5416" max="5417" width="14.28515625" style="1" customWidth="1"/>
    <col min="5418" max="5418" width="20.85546875" style="1" customWidth="1"/>
    <col min="5419" max="5419" width="14.42578125" style="1" customWidth="1"/>
    <col min="5420" max="5420" width="15" style="1" customWidth="1"/>
    <col min="5421" max="5421" width="2.7109375" style="1" customWidth="1"/>
    <col min="5422" max="5422" width="11.7109375" style="1" customWidth="1"/>
    <col min="5423" max="5423" width="11.5703125" style="1" customWidth="1"/>
    <col min="5424" max="5424" width="2.28515625" style="1" customWidth="1"/>
    <col min="5425" max="5425" width="41" style="1" customWidth="1"/>
    <col min="5426" max="5426" width="14.28515625" style="1" customWidth="1"/>
    <col min="5427" max="5428" width="11.5703125" style="1" customWidth="1"/>
    <col min="5429" max="5429" width="21.85546875" style="1" customWidth="1"/>
    <col min="5430" max="5621" width="11.42578125" style="1"/>
    <col min="5622" max="5622" width="21.85546875" style="1" customWidth="1"/>
    <col min="5623" max="5623" width="13.85546875" style="1" customWidth="1"/>
    <col min="5624" max="5624" width="38.7109375" style="1" customWidth="1"/>
    <col min="5625" max="5625" width="3" style="1" bestFit="1" customWidth="1"/>
    <col min="5626" max="5626" width="32.28515625" style="1" customWidth="1"/>
    <col min="5627" max="5627" width="46.28515625" style="1" customWidth="1"/>
    <col min="5628" max="5628" width="19" style="1" customWidth="1"/>
    <col min="5629" max="5629" width="0" style="1" hidden="1" customWidth="1"/>
    <col min="5630" max="5630" width="17.7109375" style="1" customWidth="1"/>
    <col min="5631" max="5631" width="0" style="1" hidden="1" customWidth="1"/>
    <col min="5632" max="5632" width="22.28515625" style="1" customWidth="1"/>
    <col min="5633" max="5633" width="5.28515625" style="1" customWidth="1"/>
    <col min="5634" max="5634" width="36.28515625" style="1" customWidth="1"/>
    <col min="5635" max="5635" width="5.7109375" style="1" customWidth="1"/>
    <col min="5636" max="5636" width="0" style="1" hidden="1" customWidth="1"/>
    <col min="5637" max="5637" width="20.7109375" style="1" customWidth="1"/>
    <col min="5638" max="5638" width="4.85546875" style="1" customWidth="1"/>
    <col min="5639" max="5639" width="0" style="1" hidden="1" customWidth="1"/>
    <col min="5640" max="5640" width="24.7109375" style="1" customWidth="1"/>
    <col min="5641" max="5641" width="12.28515625" style="1" customWidth="1"/>
    <col min="5642" max="5642" width="0" style="1" hidden="1" customWidth="1"/>
    <col min="5643" max="5643" width="3.42578125" style="1" customWidth="1"/>
    <col min="5644" max="5644" width="0" style="1" hidden="1" customWidth="1"/>
    <col min="5645" max="5645" width="17.7109375" style="1" customWidth="1"/>
    <col min="5646" max="5646" width="3.42578125" style="1" customWidth="1"/>
    <col min="5647" max="5647" width="0" style="1" hidden="1" customWidth="1"/>
    <col min="5648" max="5648" width="23.7109375" style="1" customWidth="1"/>
    <col min="5649" max="5649" width="10" style="1" customWidth="1"/>
    <col min="5650" max="5650" width="0" style="1" hidden="1" customWidth="1"/>
    <col min="5651" max="5652" width="14.7109375" style="1" customWidth="1"/>
    <col min="5653" max="5653" width="12.85546875" style="1" customWidth="1"/>
    <col min="5654" max="5654" width="3.28515625" style="1" customWidth="1"/>
    <col min="5655" max="5655" width="30.28515625" style="1" customWidth="1"/>
    <col min="5656" max="5656" width="5" style="1" customWidth="1"/>
    <col min="5657" max="5657" width="0" style="1" hidden="1" customWidth="1"/>
    <col min="5658" max="5658" width="14.28515625" style="1" customWidth="1"/>
    <col min="5659" max="5659" width="5.7109375" style="1" customWidth="1"/>
    <col min="5660" max="5660" width="0" style="1" hidden="1" customWidth="1"/>
    <col min="5661" max="5661" width="17.28515625" style="1" customWidth="1"/>
    <col min="5662" max="5662" width="12.7109375" style="1" customWidth="1"/>
    <col min="5663" max="5663" width="0" style="1" hidden="1" customWidth="1"/>
    <col min="5664" max="5664" width="5.28515625" style="1" customWidth="1"/>
    <col min="5665" max="5665" width="0" style="1" hidden="1" customWidth="1"/>
    <col min="5666" max="5666" width="17" style="1" customWidth="1"/>
    <col min="5667" max="5667" width="6.28515625" style="1" customWidth="1"/>
    <col min="5668" max="5668" width="0" style="1" hidden="1" customWidth="1"/>
    <col min="5669" max="5669" width="14.28515625" style="1" customWidth="1"/>
    <col min="5670" max="5670" width="7.5703125" style="1" customWidth="1"/>
    <col min="5671" max="5671" width="0" style="1" hidden="1" customWidth="1"/>
    <col min="5672" max="5673" width="14.28515625" style="1" customWidth="1"/>
    <col min="5674" max="5674" width="20.85546875" style="1" customWidth="1"/>
    <col min="5675" max="5675" width="14.42578125" style="1" customWidth="1"/>
    <col min="5676" max="5676" width="15" style="1" customWidth="1"/>
    <col min="5677" max="5677" width="2.7109375" style="1" customWidth="1"/>
    <col min="5678" max="5678" width="11.7109375" style="1" customWidth="1"/>
    <col min="5679" max="5679" width="11.5703125" style="1" customWidth="1"/>
    <col min="5680" max="5680" width="2.28515625" style="1" customWidth="1"/>
    <col min="5681" max="5681" width="41" style="1" customWidth="1"/>
    <col min="5682" max="5682" width="14.28515625" style="1" customWidth="1"/>
    <col min="5683" max="5684" width="11.5703125" style="1" customWidth="1"/>
    <col min="5685" max="5685" width="21.85546875" style="1" customWidth="1"/>
    <col min="5686" max="5877" width="11.42578125" style="1"/>
    <col min="5878" max="5878" width="21.85546875" style="1" customWidth="1"/>
    <col min="5879" max="5879" width="13.85546875" style="1" customWidth="1"/>
    <col min="5880" max="5880" width="38.7109375" style="1" customWidth="1"/>
    <col min="5881" max="5881" width="3" style="1" bestFit="1" customWidth="1"/>
    <col min="5882" max="5882" width="32.28515625" style="1" customWidth="1"/>
    <col min="5883" max="5883" width="46.28515625" style="1" customWidth="1"/>
    <col min="5884" max="5884" width="19" style="1" customWidth="1"/>
    <col min="5885" max="5885" width="0" style="1" hidden="1" customWidth="1"/>
    <col min="5886" max="5886" width="17.7109375" style="1" customWidth="1"/>
    <col min="5887" max="5887" width="0" style="1" hidden="1" customWidth="1"/>
    <col min="5888" max="5888" width="22.28515625" style="1" customWidth="1"/>
    <col min="5889" max="5889" width="5.28515625" style="1" customWidth="1"/>
    <col min="5890" max="5890" width="36.28515625" style="1" customWidth="1"/>
    <col min="5891" max="5891" width="5.7109375" style="1" customWidth="1"/>
    <col min="5892" max="5892" width="0" style="1" hidden="1" customWidth="1"/>
    <col min="5893" max="5893" width="20.7109375" style="1" customWidth="1"/>
    <col min="5894" max="5894" width="4.85546875" style="1" customWidth="1"/>
    <col min="5895" max="5895" width="0" style="1" hidden="1" customWidth="1"/>
    <col min="5896" max="5896" width="24.7109375" style="1" customWidth="1"/>
    <col min="5897" max="5897" width="12.28515625" style="1" customWidth="1"/>
    <col min="5898" max="5898" width="0" style="1" hidden="1" customWidth="1"/>
    <col min="5899" max="5899" width="3.42578125" style="1" customWidth="1"/>
    <col min="5900" max="5900" width="0" style="1" hidden="1" customWidth="1"/>
    <col min="5901" max="5901" width="17.7109375" style="1" customWidth="1"/>
    <col min="5902" max="5902" width="3.42578125" style="1" customWidth="1"/>
    <col min="5903" max="5903" width="0" style="1" hidden="1" customWidth="1"/>
    <col min="5904" max="5904" width="23.7109375" style="1" customWidth="1"/>
    <col min="5905" max="5905" width="10" style="1" customWidth="1"/>
    <col min="5906" max="5906" width="0" style="1" hidden="1" customWidth="1"/>
    <col min="5907" max="5908" width="14.7109375" style="1" customWidth="1"/>
    <col min="5909" max="5909" width="12.85546875" style="1" customWidth="1"/>
    <col min="5910" max="5910" width="3.28515625" style="1" customWidth="1"/>
    <col min="5911" max="5911" width="30.28515625" style="1" customWidth="1"/>
    <col min="5912" max="5912" width="5" style="1" customWidth="1"/>
    <col min="5913" max="5913" width="0" style="1" hidden="1" customWidth="1"/>
    <col min="5914" max="5914" width="14.28515625" style="1" customWidth="1"/>
    <col min="5915" max="5915" width="5.7109375" style="1" customWidth="1"/>
    <col min="5916" max="5916" width="0" style="1" hidden="1" customWidth="1"/>
    <col min="5917" max="5917" width="17.28515625" style="1" customWidth="1"/>
    <col min="5918" max="5918" width="12.7109375" style="1" customWidth="1"/>
    <col min="5919" max="5919" width="0" style="1" hidden="1" customWidth="1"/>
    <col min="5920" max="5920" width="5.28515625" style="1" customWidth="1"/>
    <col min="5921" max="5921" width="0" style="1" hidden="1" customWidth="1"/>
    <col min="5922" max="5922" width="17" style="1" customWidth="1"/>
    <col min="5923" max="5923" width="6.28515625" style="1" customWidth="1"/>
    <col min="5924" max="5924" width="0" style="1" hidden="1" customWidth="1"/>
    <col min="5925" max="5925" width="14.28515625" style="1" customWidth="1"/>
    <col min="5926" max="5926" width="7.5703125" style="1" customWidth="1"/>
    <col min="5927" max="5927" width="0" style="1" hidden="1" customWidth="1"/>
    <col min="5928" max="5929" width="14.28515625" style="1" customWidth="1"/>
    <col min="5930" max="5930" width="20.85546875" style="1" customWidth="1"/>
    <col min="5931" max="5931" width="14.42578125" style="1" customWidth="1"/>
    <col min="5932" max="5932" width="15" style="1" customWidth="1"/>
    <col min="5933" max="5933" width="2.7109375" style="1" customWidth="1"/>
    <col min="5934" max="5934" width="11.7109375" style="1" customWidth="1"/>
    <col min="5935" max="5935" width="11.5703125" style="1" customWidth="1"/>
    <col min="5936" max="5936" width="2.28515625" style="1" customWidth="1"/>
    <col min="5937" max="5937" width="41" style="1" customWidth="1"/>
    <col min="5938" max="5938" width="14.28515625" style="1" customWidth="1"/>
    <col min="5939" max="5940" width="11.5703125" style="1" customWidth="1"/>
    <col min="5941" max="5941" width="21.85546875" style="1" customWidth="1"/>
    <col min="5942" max="6133" width="11.42578125" style="1"/>
    <col min="6134" max="6134" width="21.85546875" style="1" customWidth="1"/>
    <col min="6135" max="6135" width="13.85546875" style="1" customWidth="1"/>
    <col min="6136" max="6136" width="38.7109375" style="1" customWidth="1"/>
    <col min="6137" max="6137" width="3" style="1" bestFit="1" customWidth="1"/>
    <col min="6138" max="6138" width="32.28515625" style="1" customWidth="1"/>
    <col min="6139" max="6139" width="46.28515625" style="1" customWidth="1"/>
    <col min="6140" max="6140" width="19" style="1" customWidth="1"/>
    <col min="6141" max="6141" width="0" style="1" hidden="1" customWidth="1"/>
    <col min="6142" max="6142" width="17.7109375" style="1" customWidth="1"/>
    <col min="6143" max="6143" width="0" style="1" hidden="1" customWidth="1"/>
    <col min="6144" max="6144" width="22.28515625" style="1" customWidth="1"/>
    <col min="6145" max="6145" width="5.28515625" style="1" customWidth="1"/>
    <col min="6146" max="6146" width="36.28515625" style="1" customWidth="1"/>
    <col min="6147" max="6147" width="5.7109375" style="1" customWidth="1"/>
    <col min="6148" max="6148" width="0" style="1" hidden="1" customWidth="1"/>
    <col min="6149" max="6149" width="20.7109375" style="1" customWidth="1"/>
    <col min="6150" max="6150" width="4.85546875" style="1" customWidth="1"/>
    <col min="6151" max="6151" width="0" style="1" hidden="1" customWidth="1"/>
    <col min="6152" max="6152" width="24.7109375" style="1" customWidth="1"/>
    <col min="6153" max="6153" width="12.28515625" style="1" customWidth="1"/>
    <col min="6154" max="6154" width="0" style="1" hidden="1" customWidth="1"/>
    <col min="6155" max="6155" width="3.42578125" style="1" customWidth="1"/>
    <col min="6156" max="6156" width="0" style="1" hidden="1" customWidth="1"/>
    <col min="6157" max="6157" width="17.7109375" style="1" customWidth="1"/>
    <col min="6158" max="6158" width="3.42578125" style="1" customWidth="1"/>
    <col min="6159" max="6159" width="0" style="1" hidden="1" customWidth="1"/>
    <col min="6160" max="6160" width="23.7109375" style="1" customWidth="1"/>
    <col min="6161" max="6161" width="10" style="1" customWidth="1"/>
    <col min="6162" max="6162" width="0" style="1" hidden="1" customWidth="1"/>
    <col min="6163" max="6164" width="14.7109375" style="1" customWidth="1"/>
    <col min="6165" max="6165" width="12.85546875" style="1" customWidth="1"/>
    <col min="6166" max="6166" width="3.28515625" style="1" customWidth="1"/>
    <col min="6167" max="6167" width="30.28515625" style="1" customWidth="1"/>
    <col min="6168" max="6168" width="5" style="1" customWidth="1"/>
    <col min="6169" max="6169" width="0" style="1" hidden="1" customWidth="1"/>
    <col min="6170" max="6170" width="14.28515625" style="1" customWidth="1"/>
    <col min="6171" max="6171" width="5.7109375" style="1" customWidth="1"/>
    <col min="6172" max="6172" width="0" style="1" hidden="1" customWidth="1"/>
    <col min="6173" max="6173" width="17.28515625" style="1" customWidth="1"/>
    <col min="6174" max="6174" width="12.7109375" style="1" customWidth="1"/>
    <col min="6175" max="6175" width="0" style="1" hidden="1" customWidth="1"/>
    <col min="6176" max="6176" width="5.28515625" style="1" customWidth="1"/>
    <col min="6177" max="6177" width="0" style="1" hidden="1" customWidth="1"/>
    <col min="6178" max="6178" width="17" style="1" customWidth="1"/>
    <col min="6179" max="6179" width="6.28515625" style="1" customWidth="1"/>
    <col min="6180" max="6180" width="0" style="1" hidden="1" customWidth="1"/>
    <col min="6181" max="6181" width="14.28515625" style="1" customWidth="1"/>
    <col min="6182" max="6182" width="7.5703125" style="1" customWidth="1"/>
    <col min="6183" max="6183" width="0" style="1" hidden="1" customWidth="1"/>
    <col min="6184" max="6185" width="14.28515625" style="1" customWidth="1"/>
    <col min="6186" max="6186" width="20.85546875" style="1" customWidth="1"/>
    <col min="6187" max="6187" width="14.42578125" style="1" customWidth="1"/>
    <col min="6188" max="6188" width="15" style="1" customWidth="1"/>
    <col min="6189" max="6189" width="2.7109375" style="1" customWidth="1"/>
    <col min="6190" max="6190" width="11.7109375" style="1" customWidth="1"/>
    <col min="6191" max="6191" width="11.5703125" style="1" customWidth="1"/>
    <col min="6192" max="6192" width="2.28515625" style="1" customWidth="1"/>
    <col min="6193" max="6193" width="41" style="1" customWidth="1"/>
    <col min="6194" max="6194" width="14.28515625" style="1" customWidth="1"/>
    <col min="6195" max="6196" width="11.5703125" style="1" customWidth="1"/>
    <col min="6197" max="6197" width="21.85546875" style="1" customWidth="1"/>
    <col min="6198" max="6389" width="11.42578125" style="1"/>
    <col min="6390" max="6390" width="21.85546875" style="1" customWidth="1"/>
    <col min="6391" max="6391" width="13.85546875" style="1" customWidth="1"/>
    <col min="6392" max="6392" width="38.7109375" style="1" customWidth="1"/>
    <col min="6393" max="6393" width="3" style="1" bestFit="1" customWidth="1"/>
    <col min="6394" max="6394" width="32.28515625" style="1" customWidth="1"/>
    <col min="6395" max="6395" width="46.28515625" style="1" customWidth="1"/>
    <col min="6396" max="6396" width="19" style="1" customWidth="1"/>
    <col min="6397" max="6397" width="0" style="1" hidden="1" customWidth="1"/>
    <col min="6398" max="6398" width="17.7109375" style="1" customWidth="1"/>
    <col min="6399" max="6399" width="0" style="1" hidden="1" customWidth="1"/>
    <col min="6400" max="6400" width="22.28515625" style="1" customWidth="1"/>
    <col min="6401" max="6401" width="5.28515625" style="1" customWidth="1"/>
    <col min="6402" max="6402" width="36.28515625" style="1" customWidth="1"/>
    <col min="6403" max="6403" width="5.7109375" style="1" customWidth="1"/>
    <col min="6404" max="6404" width="0" style="1" hidden="1" customWidth="1"/>
    <col min="6405" max="6405" width="20.7109375" style="1" customWidth="1"/>
    <col min="6406" max="6406" width="4.85546875" style="1" customWidth="1"/>
    <col min="6407" max="6407" width="0" style="1" hidden="1" customWidth="1"/>
    <col min="6408" max="6408" width="24.7109375" style="1" customWidth="1"/>
    <col min="6409" max="6409" width="12.28515625" style="1" customWidth="1"/>
    <col min="6410" max="6410" width="0" style="1" hidden="1" customWidth="1"/>
    <col min="6411" max="6411" width="3.42578125" style="1" customWidth="1"/>
    <col min="6412" max="6412" width="0" style="1" hidden="1" customWidth="1"/>
    <col min="6413" max="6413" width="17.7109375" style="1" customWidth="1"/>
    <col min="6414" max="6414" width="3.42578125" style="1" customWidth="1"/>
    <col min="6415" max="6415" width="0" style="1" hidden="1" customWidth="1"/>
    <col min="6416" max="6416" width="23.7109375" style="1" customWidth="1"/>
    <col min="6417" max="6417" width="10" style="1" customWidth="1"/>
    <col min="6418" max="6418" width="0" style="1" hidden="1" customWidth="1"/>
    <col min="6419" max="6420" width="14.7109375" style="1" customWidth="1"/>
    <col min="6421" max="6421" width="12.85546875" style="1" customWidth="1"/>
    <col min="6422" max="6422" width="3.28515625" style="1" customWidth="1"/>
    <col min="6423" max="6423" width="30.28515625" style="1" customWidth="1"/>
    <col min="6424" max="6424" width="5" style="1" customWidth="1"/>
    <col min="6425" max="6425" width="0" style="1" hidden="1" customWidth="1"/>
    <col min="6426" max="6426" width="14.28515625" style="1" customWidth="1"/>
    <col min="6427" max="6427" width="5.7109375" style="1" customWidth="1"/>
    <col min="6428" max="6428" width="0" style="1" hidden="1" customWidth="1"/>
    <col min="6429" max="6429" width="17.28515625" style="1" customWidth="1"/>
    <col min="6430" max="6430" width="12.7109375" style="1" customWidth="1"/>
    <col min="6431" max="6431" width="0" style="1" hidden="1" customWidth="1"/>
    <col min="6432" max="6432" width="5.28515625" style="1" customWidth="1"/>
    <col min="6433" max="6433" width="0" style="1" hidden="1" customWidth="1"/>
    <col min="6434" max="6434" width="17" style="1" customWidth="1"/>
    <col min="6435" max="6435" width="6.28515625" style="1" customWidth="1"/>
    <col min="6436" max="6436" width="0" style="1" hidden="1" customWidth="1"/>
    <col min="6437" max="6437" width="14.28515625" style="1" customWidth="1"/>
    <col min="6438" max="6438" width="7.5703125" style="1" customWidth="1"/>
    <col min="6439" max="6439" width="0" style="1" hidden="1" customWidth="1"/>
    <col min="6440" max="6441" width="14.28515625" style="1" customWidth="1"/>
    <col min="6442" max="6442" width="20.85546875" style="1" customWidth="1"/>
    <col min="6443" max="6443" width="14.42578125" style="1" customWidth="1"/>
    <col min="6444" max="6444" width="15" style="1" customWidth="1"/>
    <col min="6445" max="6445" width="2.7109375" style="1" customWidth="1"/>
    <col min="6446" max="6446" width="11.7109375" style="1" customWidth="1"/>
    <col min="6447" max="6447" width="11.5703125" style="1" customWidth="1"/>
    <col min="6448" max="6448" width="2.28515625" style="1" customWidth="1"/>
    <col min="6449" max="6449" width="41" style="1" customWidth="1"/>
    <col min="6450" max="6450" width="14.28515625" style="1" customWidth="1"/>
    <col min="6451" max="6452" width="11.5703125" style="1" customWidth="1"/>
    <col min="6453" max="6453" width="21.85546875" style="1" customWidth="1"/>
    <col min="6454" max="6645" width="11.42578125" style="1"/>
    <col min="6646" max="6646" width="21.85546875" style="1" customWidth="1"/>
    <col min="6647" max="6647" width="13.85546875" style="1" customWidth="1"/>
    <col min="6648" max="6648" width="38.7109375" style="1" customWidth="1"/>
    <col min="6649" max="6649" width="3" style="1" bestFit="1" customWidth="1"/>
    <col min="6650" max="6650" width="32.28515625" style="1" customWidth="1"/>
    <col min="6651" max="6651" width="46.28515625" style="1" customWidth="1"/>
    <col min="6652" max="6652" width="19" style="1" customWidth="1"/>
    <col min="6653" max="6653" width="0" style="1" hidden="1" customWidth="1"/>
    <col min="6654" max="6654" width="17.7109375" style="1" customWidth="1"/>
    <col min="6655" max="6655" width="0" style="1" hidden="1" customWidth="1"/>
    <col min="6656" max="6656" width="22.28515625" style="1" customWidth="1"/>
    <col min="6657" max="6657" width="5.28515625" style="1" customWidth="1"/>
    <col min="6658" max="6658" width="36.28515625" style="1" customWidth="1"/>
    <col min="6659" max="6659" width="5.7109375" style="1" customWidth="1"/>
    <col min="6660" max="6660" width="0" style="1" hidden="1" customWidth="1"/>
    <col min="6661" max="6661" width="20.7109375" style="1" customWidth="1"/>
    <col min="6662" max="6662" width="4.85546875" style="1" customWidth="1"/>
    <col min="6663" max="6663" width="0" style="1" hidden="1" customWidth="1"/>
    <col min="6664" max="6664" width="24.7109375" style="1" customWidth="1"/>
    <col min="6665" max="6665" width="12.28515625" style="1" customWidth="1"/>
    <col min="6666" max="6666" width="0" style="1" hidden="1" customWidth="1"/>
    <col min="6667" max="6667" width="3.42578125" style="1" customWidth="1"/>
    <col min="6668" max="6668" width="0" style="1" hidden="1" customWidth="1"/>
    <col min="6669" max="6669" width="17.7109375" style="1" customWidth="1"/>
    <col min="6670" max="6670" width="3.42578125" style="1" customWidth="1"/>
    <col min="6671" max="6671" width="0" style="1" hidden="1" customWidth="1"/>
    <col min="6672" max="6672" width="23.7109375" style="1" customWidth="1"/>
    <col min="6673" max="6673" width="10" style="1" customWidth="1"/>
    <col min="6674" max="6674" width="0" style="1" hidden="1" customWidth="1"/>
    <col min="6675" max="6676" width="14.7109375" style="1" customWidth="1"/>
    <col min="6677" max="6677" width="12.85546875" style="1" customWidth="1"/>
    <col min="6678" max="6678" width="3.28515625" style="1" customWidth="1"/>
    <col min="6679" max="6679" width="30.28515625" style="1" customWidth="1"/>
    <col min="6680" max="6680" width="5" style="1" customWidth="1"/>
    <col min="6681" max="6681" width="0" style="1" hidden="1" customWidth="1"/>
    <col min="6682" max="6682" width="14.28515625" style="1" customWidth="1"/>
    <col min="6683" max="6683" width="5.7109375" style="1" customWidth="1"/>
    <col min="6684" max="6684" width="0" style="1" hidden="1" customWidth="1"/>
    <col min="6685" max="6685" width="17.28515625" style="1" customWidth="1"/>
    <col min="6686" max="6686" width="12.7109375" style="1" customWidth="1"/>
    <col min="6687" max="6687" width="0" style="1" hidden="1" customWidth="1"/>
    <col min="6688" max="6688" width="5.28515625" style="1" customWidth="1"/>
    <col min="6689" max="6689" width="0" style="1" hidden="1" customWidth="1"/>
    <col min="6690" max="6690" width="17" style="1" customWidth="1"/>
    <col min="6691" max="6691" width="6.28515625" style="1" customWidth="1"/>
    <col min="6692" max="6692" width="0" style="1" hidden="1" customWidth="1"/>
    <col min="6693" max="6693" width="14.28515625" style="1" customWidth="1"/>
    <col min="6694" max="6694" width="7.5703125" style="1" customWidth="1"/>
    <col min="6695" max="6695" width="0" style="1" hidden="1" customWidth="1"/>
    <col min="6696" max="6697" width="14.28515625" style="1" customWidth="1"/>
    <col min="6698" max="6698" width="20.85546875" style="1" customWidth="1"/>
    <col min="6699" max="6699" width="14.42578125" style="1" customWidth="1"/>
    <col min="6700" max="6700" width="15" style="1" customWidth="1"/>
    <col min="6701" max="6701" width="2.7109375" style="1" customWidth="1"/>
    <col min="6702" max="6702" width="11.7109375" style="1" customWidth="1"/>
    <col min="6703" max="6703" width="11.5703125" style="1" customWidth="1"/>
    <col min="6704" max="6704" width="2.28515625" style="1" customWidth="1"/>
    <col min="6705" max="6705" width="41" style="1" customWidth="1"/>
    <col min="6706" max="6706" width="14.28515625" style="1" customWidth="1"/>
    <col min="6707" max="6708" width="11.5703125" style="1" customWidth="1"/>
    <col min="6709" max="6709" width="21.85546875" style="1" customWidth="1"/>
    <col min="6710" max="6901" width="11.42578125" style="1"/>
    <col min="6902" max="6902" width="21.85546875" style="1" customWidth="1"/>
    <col min="6903" max="6903" width="13.85546875" style="1" customWidth="1"/>
    <col min="6904" max="6904" width="38.7109375" style="1" customWidth="1"/>
    <col min="6905" max="6905" width="3" style="1" bestFit="1" customWidth="1"/>
    <col min="6906" max="6906" width="32.28515625" style="1" customWidth="1"/>
    <col min="6907" max="6907" width="46.28515625" style="1" customWidth="1"/>
    <col min="6908" max="6908" width="19" style="1" customWidth="1"/>
    <col min="6909" max="6909" width="0" style="1" hidden="1" customWidth="1"/>
    <col min="6910" max="6910" width="17.7109375" style="1" customWidth="1"/>
    <col min="6911" max="6911" width="0" style="1" hidden="1" customWidth="1"/>
    <col min="6912" max="6912" width="22.28515625" style="1" customWidth="1"/>
    <col min="6913" max="6913" width="5.28515625" style="1" customWidth="1"/>
    <col min="6914" max="6914" width="36.28515625" style="1" customWidth="1"/>
    <col min="6915" max="6915" width="5.7109375" style="1" customWidth="1"/>
    <col min="6916" max="6916" width="0" style="1" hidden="1" customWidth="1"/>
    <col min="6917" max="6917" width="20.7109375" style="1" customWidth="1"/>
    <col min="6918" max="6918" width="4.85546875" style="1" customWidth="1"/>
    <col min="6919" max="6919" width="0" style="1" hidden="1" customWidth="1"/>
    <col min="6920" max="6920" width="24.7109375" style="1" customWidth="1"/>
    <col min="6921" max="6921" width="12.28515625" style="1" customWidth="1"/>
    <col min="6922" max="6922" width="0" style="1" hidden="1" customWidth="1"/>
    <col min="6923" max="6923" width="3.42578125" style="1" customWidth="1"/>
    <col min="6924" max="6924" width="0" style="1" hidden="1" customWidth="1"/>
    <col min="6925" max="6925" width="17.7109375" style="1" customWidth="1"/>
    <col min="6926" max="6926" width="3.42578125" style="1" customWidth="1"/>
    <col min="6927" max="6927" width="0" style="1" hidden="1" customWidth="1"/>
    <col min="6928" max="6928" width="23.7109375" style="1" customWidth="1"/>
    <col min="6929" max="6929" width="10" style="1" customWidth="1"/>
    <col min="6930" max="6930" width="0" style="1" hidden="1" customWidth="1"/>
    <col min="6931" max="6932" width="14.7109375" style="1" customWidth="1"/>
    <col min="6933" max="6933" width="12.85546875" style="1" customWidth="1"/>
    <col min="6934" max="6934" width="3.28515625" style="1" customWidth="1"/>
    <col min="6935" max="6935" width="30.28515625" style="1" customWidth="1"/>
    <col min="6936" max="6936" width="5" style="1" customWidth="1"/>
    <col min="6937" max="6937" width="0" style="1" hidden="1" customWidth="1"/>
    <col min="6938" max="6938" width="14.28515625" style="1" customWidth="1"/>
    <col min="6939" max="6939" width="5.7109375" style="1" customWidth="1"/>
    <col min="6940" max="6940" width="0" style="1" hidden="1" customWidth="1"/>
    <col min="6941" max="6941" width="17.28515625" style="1" customWidth="1"/>
    <col min="6942" max="6942" width="12.7109375" style="1" customWidth="1"/>
    <col min="6943" max="6943" width="0" style="1" hidden="1" customWidth="1"/>
    <col min="6944" max="6944" width="5.28515625" style="1" customWidth="1"/>
    <col min="6945" max="6945" width="0" style="1" hidden="1" customWidth="1"/>
    <col min="6946" max="6946" width="17" style="1" customWidth="1"/>
    <col min="6947" max="6947" width="6.28515625" style="1" customWidth="1"/>
    <col min="6948" max="6948" width="0" style="1" hidden="1" customWidth="1"/>
    <col min="6949" max="6949" width="14.28515625" style="1" customWidth="1"/>
    <col min="6950" max="6950" width="7.5703125" style="1" customWidth="1"/>
    <col min="6951" max="6951" width="0" style="1" hidden="1" customWidth="1"/>
    <col min="6952" max="6953" width="14.28515625" style="1" customWidth="1"/>
    <col min="6954" max="6954" width="20.85546875" style="1" customWidth="1"/>
    <col min="6955" max="6955" width="14.42578125" style="1" customWidth="1"/>
    <col min="6956" max="6956" width="15" style="1" customWidth="1"/>
    <col min="6957" max="6957" width="2.7109375" style="1" customWidth="1"/>
    <col min="6958" max="6958" width="11.7109375" style="1" customWidth="1"/>
    <col min="6959" max="6959" width="11.5703125" style="1" customWidth="1"/>
    <col min="6960" max="6960" width="2.28515625" style="1" customWidth="1"/>
    <col min="6961" max="6961" width="41" style="1" customWidth="1"/>
    <col min="6962" max="6962" width="14.28515625" style="1" customWidth="1"/>
    <col min="6963" max="6964" width="11.5703125" style="1" customWidth="1"/>
    <col min="6965" max="6965" width="21.85546875" style="1" customWidth="1"/>
    <col min="6966" max="7157" width="11.42578125" style="1"/>
    <col min="7158" max="7158" width="21.85546875" style="1" customWidth="1"/>
    <col min="7159" max="7159" width="13.85546875" style="1" customWidth="1"/>
    <col min="7160" max="7160" width="38.7109375" style="1" customWidth="1"/>
    <col min="7161" max="7161" width="3" style="1" bestFit="1" customWidth="1"/>
    <col min="7162" max="7162" width="32.28515625" style="1" customWidth="1"/>
    <col min="7163" max="7163" width="46.28515625" style="1" customWidth="1"/>
    <col min="7164" max="7164" width="19" style="1" customWidth="1"/>
    <col min="7165" max="7165" width="0" style="1" hidden="1" customWidth="1"/>
    <col min="7166" max="7166" width="17.7109375" style="1" customWidth="1"/>
    <col min="7167" max="7167" width="0" style="1" hidden="1" customWidth="1"/>
    <col min="7168" max="7168" width="22.28515625" style="1" customWidth="1"/>
    <col min="7169" max="7169" width="5.28515625" style="1" customWidth="1"/>
    <col min="7170" max="7170" width="36.28515625" style="1" customWidth="1"/>
    <col min="7171" max="7171" width="5.7109375" style="1" customWidth="1"/>
    <col min="7172" max="7172" width="0" style="1" hidden="1" customWidth="1"/>
    <col min="7173" max="7173" width="20.7109375" style="1" customWidth="1"/>
    <col min="7174" max="7174" width="4.85546875" style="1" customWidth="1"/>
    <col min="7175" max="7175" width="0" style="1" hidden="1" customWidth="1"/>
    <col min="7176" max="7176" width="24.7109375" style="1" customWidth="1"/>
    <col min="7177" max="7177" width="12.28515625" style="1" customWidth="1"/>
    <col min="7178" max="7178" width="0" style="1" hidden="1" customWidth="1"/>
    <col min="7179" max="7179" width="3.42578125" style="1" customWidth="1"/>
    <col min="7180" max="7180" width="0" style="1" hidden="1" customWidth="1"/>
    <col min="7181" max="7181" width="17.7109375" style="1" customWidth="1"/>
    <col min="7182" max="7182" width="3.42578125" style="1" customWidth="1"/>
    <col min="7183" max="7183" width="0" style="1" hidden="1" customWidth="1"/>
    <col min="7184" max="7184" width="23.7109375" style="1" customWidth="1"/>
    <col min="7185" max="7185" width="10" style="1" customWidth="1"/>
    <col min="7186" max="7186" width="0" style="1" hidden="1" customWidth="1"/>
    <col min="7187" max="7188" width="14.7109375" style="1" customWidth="1"/>
    <col min="7189" max="7189" width="12.85546875" style="1" customWidth="1"/>
    <col min="7190" max="7190" width="3.28515625" style="1" customWidth="1"/>
    <col min="7191" max="7191" width="30.28515625" style="1" customWidth="1"/>
    <col min="7192" max="7192" width="5" style="1" customWidth="1"/>
    <col min="7193" max="7193" width="0" style="1" hidden="1" customWidth="1"/>
    <col min="7194" max="7194" width="14.28515625" style="1" customWidth="1"/>
    <col min="7195" max="7195" width="5.7109375" style="1" customWidth="1"/>
    <col min="7196" max="7196" width="0" style="1" hidden="1" customWidth="1"/>
    <col min="7197" max="7197" width="17.28515625" style="1" customWidth="1"/>
    <col min="7198" max="7198" width="12.7109375" style="1" customWidth="1"/>
    <col min="7199" max="7199" width="0" style="1" hidden="1" customWidth="1"/>
    <col min="7200" max="7200" width="5.28515625" style="1" customWidth="1"/>
    <col min="7201" max="7201" width="0" style="1" hidden="1" customWidth="1"/>
    <col min="7202" max="7202" width="17" style="1" customWidth="1"/>
    <col min="7203" max="7203" width="6.28515625" style="1" customWidth="1"/>
    <col min="7204" max="7204" width="0" style="1" hidden="1" customWidth="1"/>
    <col min="7205" max="7205" width="14.28515625" style="1" customWidth="1"/>
    <col min="7206" max="7206" width="7.5703125" style="1" customWidth="1"/>
    <col min="7207" max="7207" width="0" style="1" hidden="1" customWidth="1"/>
    <col min="7208" max="7209" width="14.28515625" style="1" customWidth="1"/>
    <col min="7210" max="7210" width="20.85546875" style="1" customWidth="1"/>
    <col min="7211" max="7211" width="14.42578125" style="1" customWidth="1"/>
    <col min="7212" max="7212" width="15" style="1" customWidth="1"/>
    <col min="7213" max="7213" width="2.7109375" style="1" customWidth="1"/>
    <col min="7214" max="7214" width="11.7109375" style="1" customWidth="1"/>
    <col min="7215" max="7215" width="11.5703125" style="1" customWidth="1"/>
    <col min="7216" max="7216" width="2.28515625" style="1" customWidth="1"/>
    <col min="7217" max="7217" width="41" style="1" customWidth="1"/>
    <col min="7218" max="7218" width="14.28515625" style="1" customWidth="1"/>
    <col min="7219" max="7220" width="11.5703125" style="1" customWidth="1"/>
    <col min="7221" max="7221" width="21.85546875" style="1" customWidth="1"/>
    <col min="7222" max="7413" width="11.42578125" style="1"/>
    <col min="7414" max="7414" width="21.85546875" style="1" customWidth="1"/>
    <col min="7415" max="7415" width="13.85546875" style="1" customWidth="1"/>
    <col min="7416" max="7416" width="38.7109375" style="1" customWidth="1"/>
    <col min="7417" max="7417" width="3" style="1" bestFit="1" customWidth="1"/>
    <col min="7418" max="7418" width="32.28515625" style="1" customWidth="1"/>
    <col min="7419" max="7419" width="46.28515625" style="1" customWidth="1"/>
    <col min="7420" max="7420" width="19" style="1" customWidth="1"/>
    <col min="7421" max="7421" width="0" style="1" hidden="1" customWidth="1"/>
    <col min="7422" max="7422" width="17.7109375" style="1" customWidth="1"/>
    <col min="7423" max="7423" width="0" style="1" hidden="1" customWidth="1"/>
    <col min="7424" max="7424" width="22.28515625" style="1" customWidth="1"/>
    <col min="7425" max="7425" width="5.28515625" style="1" customWidth="1"/>
    <col min="7426" max="7426" width="36.28515625" style="1" customWidth="1"/>
    <col min="7427" max="7427" width="5.7109375" style="1" customWidth="1"/>
    <col min="7428" max="7428" width="0" style="1" hidden="1" customWidth="1"/>
    <col min="7429" max="7429" width="20.7109375" style="1" customWidth="1"/>
    <col min="7430" max="7430" width="4.85546875" style="1" customWidth="1"/>
    <col min="7431" max="7431" width="0" style="1" hidden="1" customWidth="1"/>
    <col min="7432" max="7432" width="24.7109375" style="1" customWidth="1"/>
    <col min="7433" max="7433" width="12.28515625" style="1" customWidth="1"/>
    <col min="7434" max="7434" width="0" style="1" hidden="1" customWidth="1"/>
    <col min="7435" max="7435" width="3.42578125" style="1" customWidth="1"/>
    <col min="7436" max="7436" width="0" style="1" hidden="1" customWidth="1"/>
    <col min="7437" max="7437" width="17.7109375" style="1" customWidth="1"/>
    <col min="7438" max="7438" width="3.42578125" style="1" customWidth="1"/>
    <col min="7439" max="7439" width="0" style="1" hidden="1" customWidth="1"/>
    <col min="7440" max="7440" width="23.7109375" style="1" customWidth="1"/>
    <col min="7441" max="7441" width="10" style="1" customWidth="1"/>
    <col min="7442" max="7442" width="0" style="1" hidden="1" customWidth="1"/>
    <col min="7443" max="7444" width="14.7109375" style="1" customWidth="1"/>
    <col min="7445" max="7445" width="12.85546875" style="1" customWidth="1"/>
    <col min="7446" max="7446" width="3.28515625" style="1" customWidth="1"/>
    <col min="7447" max="7447" width="30.28515625" style="1" customWidth="1"/>
    <col min="7448" max="7448" width="5" style="1" customWidth="1"/>
    <col min="7449" max="7449" width="0" style="1" hidden="1" customWidth="1"/>
    <col min="7450" max="7450" width="14.28515625" style="1" customWidth="1"/>
    <col min="7451" max="7451" width="5.7109375" style="1" customWidth="1"/>
    <col min="7452" max="7452" width="0" style="1" hidden="1" customWidth="1"/>
    <col min="7453" max="7453" width="17.28515625" style="1" customWidth="1"/>
    <col min="7454" max="7454" width="12.7109375" style="1" customWidth="1"/>
    <col min="7455" max="7455" width="0" style="1" hidden="1" customWidth="1"/>
    <col min="7456" max="7456" width="5.28515625" style="1" customWidth="1"/>
    <col min="7457" max="7457" width="0" style="1" hidden="1" customWidth="1"/>
    <col min="7458" max="7458" width="17" style="1" customWidth="1"/>
    <col min="7459" max="7459" width="6.28515625" style="1" customWidth="1"/>
    <col min="7460" max="7460" width="0" style="1" hidden="1" customWidth="1"/>
    <col min="7461" max="7461" width="14.28515625" style="1" customWidth="1"/>
    <col min="7462" max="7462" width="7.5703125" style="1" customWidth="1"/>
    <col min="7463" max="7463" width="0" style="1" hidden="1" customWidth="1"/>
    <col min="7464" max="7465" width="14.28515625" style="1" customWidth="1"/>
    <col min="7466" max="7466" width="20.85546875" style="1" customWidth="1"/>
    <col min="7467" max="7467" width="14.42578125" style="1" customWidth="1"/>
    <col min="7468" max="7468" width="15" style="1" customWidth="1"/>
    <col min="7469" max="7469" width="2.7109375" style="1" customWidth="1"/>
    <col min="7470" max="7470" width="11.7109375" style="1" customWidth="1"/>
    <col min="7471" max="7471" width="11.5703125" style="1" customWidth="1"/>
    <col min="7472" max="7472" width="2.28515625" style="1" customWidth="1"/>
    <col min="7473" max="7473" width="41" style="1" customWidth="1"/>
    <col min="7474" max="7474" width="14.28515625" style="1" customWidth="1"/>
    <col min="7475" max="7476" width="11.5703125" style="1" customWidth="1"/>
    <col min="7477" max="7477" width="21.85546875" style="1" customWidth="1"/>
    <col min="7478" max="7669" width="11.42578125" style="1"/>
    <col min="7670" max="7670" width="21.85546875" style="1" customWidth="1"/>
    <col min="7671" max="7671" width="13.85546875" style="1" customWidth="1"/>
    <col min="7672" max="7672" width="38.7109375" style="1" customWidth="1"/>
    <col min="7673" max="7673" width="3" style="1" bestFit="1" customWidth="1"/>
    <col min="7674" max="7674" width="32.28515625" style="1" customWidth="1"/>
    <col min="7675" max="7675" width="46.28515625" style="1" customWidth="1"/>
    <col min="7676" max="7676" width="19" style="1" customWidth="1"/>
    <col min="7677" max="7677" width="0" style="1" hidden="1" customWidth="1"/>
    <col min="7678" max="7678" width="17.7109375" style="1" customWidth="1"/>
    <col min="7679" max="7679" width="0" style="1" hidden="1" customWidth="1"/>
    <col min="7680" max="7680" width="22.28515625" style="1" customWidth="1"/>
    <col min="7681" max="7681" width="5.28515625" style="1" customWidth="1"/>
    <col min="7682" max="7682" width="36.28515625" style="1" customWidth="1"/>
    <col min="7683" max="7683" width="5.7109375" style="1" customWidth="1"/>
    <col min="7684" max="7684" width="0" style="1" hidden="1" customWidth="1"/>
    <col min="7685" max="7685" width="20.7109375" style="1" customWidth="1"/>
    <col min="7686" max="7686" width="4.85546875" style="1" customWidth="1"/>
    <col min="7687" max="7687" width="0" style="1" hidden="1" customWidth="1"/>
    <col min="7688" max="7688" width="24.7109375" style="1" customWidth="1"/>
    <col min="7689" max="7689" width="12.28515625" style="1" customWidth="1"/>
    <col min="7690" max="7690" width="0" style="1" hidden="1" customWidth="1"/>
    <col min="7691" max="7691" width="3.42578125" style="1" customWidth="1"/>
    <col min="7692" max="7692" width="0" style="1" hidden="1" customWidth="1"/>
    <col min="7693" max="7693" width="17.7109375" style="1" customWidth="1"/>
    <col min="7694" max="7694" width="3.42578125" style="1" customWidth="1"/>
    <col min="7695" max="7695" width="0" style="1" hidden="1" customWidth="1"/>
    <col min="7696" max="7696" width="23.7109375" style="1" customWidth="1"/>
    <col min="7697" max="7697" width="10" style="1" customWidth="1"/>
    <col min="7698" max="7698" width="0" style="1" hidden="1" customWidth="1"/>
    <col min="7699" max="7700" width="14.7109375" style="1" customWidth="1"/>
    <col min="7701" max="7701" width="12.85546875" style="1" customWidth="1"/>
    <col min="7702" max="7702" width="3.28515625" style="1" customWidth="1"/>
    <col min="7703" max="7703" width="30.28515625" style="1" customWidth="1"/>
    <col min="7704" max="7704" width="5" style="1" customWidth="1"/>
    <col min="7705" max="7705" width="0" style="1" hidden="1" customWidth="1"/>
    <col min="7706" max="7706" width="14.28515625" style="1" customWidth="1"/>
    <col min="7707" max="7707" width="5.7109375" style="1" customWidth="1"/>
    <col min="7708" max="7708" width="0" style="1" hidden="1" customWidth="1"/>
    <col min="7709" max="7709" width="17.28515625" style="1" customWidth="1"/>
    <col min="7710" max="7710" width="12.7109375" style="1" customWidth="1"/>
    <col min="7711" max="7711" width="0" style="1" hidden="1" customWidth="1"/>
    <col min="7712" max="7712" width="5.28515625" style="1" customWidth="1"/>
    <col min="7713" max="7713" width="0" style="1" hidden="1" customWidth="1"/>
    <col min="7714" max="7714" width="17" style="1" customWidth="1"/>
    <col min="7715" max="7715" width="6.28515625" style="1" customWidth="1"/>
    <col min="7716" max="7716" width="0" style="1" hidden="1" customWidth="1"/>
    <col min="7717" max="7717" width="14.28515625" style="1" customWidth="1"/>
    <col min="7718" max="7718" width="7.5703125" style="1" customWidth="1"/>
    <col min="7719" max="7719" width="0" style="1" hidden="1" customWidth="1"/>
    <col min="7720" max="7721" width="14.28515625" style="1" customWidth="1"/>
    <col min="7722" max="7722" width="20.85546875" style="1" customWidth="1"/>
    <col min="7723" max="7723" width="14.42578125" style="1" customWidth="1"/>
    <col min="7724" max="7724" width="15" style="1" customWidth="1"/>
    <col min="7725" max="7725" width="2.7109375" style="1" customWidth="1"/>
    <col min="7726" max="7726" width="11.7109375" style="1" customWidth="1"/>
    <col min="7727" max="7727" width="11.5703125" style="1" customWidth="1"/>
    <col min="7728" max="7728" width="2.28515625" style="1" customWidth="1"/>
    <col min="7729" max="7729" width="41" style="1" customWidth="1"/>
    <col min="7730" max="7730" width="14.28515625" style="1" customWidth="1"/>
    <col min="7731" max="7732" width="11.5703125" style="1" customWidth="1"/>
    <col min="7733" max="7733" width="21.85546875" style="1" customWidth="1"/>
    <col min="7734" max="7925" width="11.42578125" style="1"/>
    <col min="7926" max="7926" width="21.85546875" style="1" customWidth="1"/>
    <col min="7927" max="7927" width="13.85546875" style="1" customWidth="1"/>
    <col min="7928" max="7928" width="38.7109375" style="1" customWidth="1"/>
    <col min="7929" max="7929" width="3" style="1" bestFit="1" customWidth="1"/>
    <col min="7930" max="7930" width="32.28515625" style="1" customWidth="1"/>
    <col min="7931" max="7931" width="46.28515625" style="1" customWidth="1"/>
    <col min="7932" max="7932" width="19" style="1" customWidth="1"/>
    <col min="7933" max="7933" width="0" style="1" hidden="1" customWidth="1"/>
    <col min="7934" max="7934" width="17.7109375" style="1" customWidth="1"/>
    <col min="7935" max="7935" width="0" style="1" hidden="1" customWidth="1"/>
    <col min="7936" max="7936" width="22.28515625" style="1" customWidth="1"/>
    <col min="7937" max="7937" width="5.28515625" style="1" customWidth="1"/>
    <col min="7938" max="7938" width="36.28515625" style="1" customWidth="1"/>
    <col min="7939" max="7939" width="5.7109375" style="1" customWidth="1"/>
    <col min="7940" max="7940" width="0" style="1" hidden="1" customWidth="1"/>
    <col min="7941" max="7941" width="20.7109375" style="1" customWidth="1"/>
    <col min="7942" max="7942" width="4.85546875" style="1" customWidth="1"/>
    <col min="7943" max="7943" width="0" style="1" hidden="1" customWidth="1"/>
    <col min="7944" max="7944" width="24.7109375" style="1" customWidth="1"/>
    <col min="7945" max="7945" width="12.28515625" style="1" customWidth="1"/>
    <col min="7946" max="7946" width="0" style="1" hidden="1" customWidth="1"/>
    <col min="7947" max="7947" width="3.42578125" style="1" customWidth="1"/>
    <col min="7948" max="7948" width="0" style="1" hidden="1" customWidth="1"/>
    <col min="7949" max="7949" width="17.7109375" style="1" customWidth="1"/>
    <col min="7950" max="7950" width="3.42578125" style="1" customWidth="1"/>
    <col min="7951" max="7951" width="0" style="1" hidden="1" customWidth="1"/>
    <col min="7952" max="7952" width="23.7109375" style="1" customWidth="1"/>
    <col min="7953" max="7953" width="10" style="1" customWidth="1"/>
    <col min="7954" max="7954" width="0" style="1" hidden="1" customWidth="1"/>
    <col min="7955" max="7956" width="14.7109375" style="1" customWidth="1"/>
    <col min="7957" max="7957" width="12.85546875" style="1" customWidth="1"/>
    <col min="7958" max="7958" width="3.28515625" style="1" customWidth="1"/>
    <col min="7959" max="7959" width="30.28515625" style="1" customWidth="1"/>
    <col min="7960" max="7960" width="5" style="1" customWidth="1"/>
    <col min="7961" max="7961" width="0" style="1" hidden="1" customWidth="1"/>
    <col min="7962" max="7962" width="14.28515625" style="1" customWidth="1"/>
    <col min="7963" max="7963" width="5.7109375" style="1" customWidth="1"/>
    <col min="7964" max="7964" width="0" style="1" hidden="1" customWidth="1"/>
    <col min="7965" max="7965" width="17.28515625" style="1" customWidth="1"/>
    <col min="7966" max="7966" width="12.7109375" style="1" customWidth="1"/>
    <col min="7967" max="7967" width="0" style="1" hidden="1" customWidth="1"/>
    <col min="7968" max="7968" width="5.28515625" style="1" customWidth="1"/>
    <col min="7969" max="7969" width="0" style="1" hidden="1" customWidth="1"/>
    <col min="7970" max="7970" width="17" style="1" customWidth="1"/>
    <col min="7971" max="7971" width="6.28515625" style="1" customWidth="1"/>
    <col min="7972" max="7972" width="0" style="1" hidden="1" customWidth="1"/>
    <col min="7973" max="7973" width="14.28515625" style="1" customWidth="1"/>
    <col min="7974" max="7974" width="7.5703125" style="1" customWidth="1"/>
    <col min="7975" max="7975" width="0" style="1" hidden="1" customWidth="1"/>
    <col min="7976" max="7977" width="14.28515625" style="1" customWidth="1"/>
    <col min="7978" max="7978" width="20.85546875" style="1" customWidth="1"/>
    <col min="7979" max="7979" width="14.42578125" style="1" customWidth="1"/>
    <col min="7980" max="7980" width="15" style="1" customWidth="1"/>
    <col min="7981" max="7981" width="2.7109375" style="1" customWidth="1"/>
    <col min="7982" max="7982" width="11.7109375" style="1" customWidth="1"/>
    <col min="7983" max="7983" width="11.5703125" style="1" customWidth="1"/>
    <col min="7984" max="7984" width="2.28515625" style="1" customWidth="1"/>
    <col min="7985" max="7985" width="41" style="1" customWidth="1"/>
    <col min="7986" max="7986" width="14.28515625" style="1" customWidth="1"/>
    <col min="7987" max="7988" width="11.5703125" style="1" customWidth="1"/>
    <col min="7989" max="7989" width="21.85546875" style="1" customWidth="1"/>
    <col min="7990" max="8181" width="11.42578125" style="1"/>
    <col min="8182" max="8182" width="21.85546875" style="1" customWidth="1"/>
    <col min="8183" max="8183" width="13.85546875" style="1" customWidth="1"/>
    <col min="8184" max="8184" width="38.7109375" style="1" customWidth="1"/>
    <col min="8185" max="8185" width="3" style="1" bestFit="1" customWidth="1"/>
    <col min="8186" max="8186" width="32.28515625" style="1" customWidth="1"/>
    <col min="8187" max="8187" width="46.28515625" style="1" customWidth="1"/>
    <col min="8188" max="8188" width="19" style="1" customWidth="1"/>
    <col min="8189" max="8189" width="0" style="1" hidden="1" customWidth="1"/>
    <col min="8190" max="8190" width="17.7109375" style="1" customWidth="1"/>
    <col min="8191" max="8191" width="0" style="1" hidden="1" customWidth="1"/>
    <col min="8192" max="8192" width="22.28515625" style="1" customWidth="1"/>
    <col min="8193" max="8193" width="5.28515625" style="1" customWidth="1"/>
    <col min="8194" max="8194" width="36.28515625" style="1" customWidth="1"/>
    <col min="8195" max="8195" width="5.7109375" style="1" customWidth="1"/>
    <col min="8196" max="8196" width="0" style="1" hidden="1" customWidth="1"/>
    <col min="8197" max="8197" width="20.7109375" style="1" customWidth="1"/>
    <col min="8198" max="8198" width="4.85546875" style="1" customWidth="1"/>
    <col min="8199" max="8199" width="0" style="1" hidden="1" customWidth="1"/>
    <col min="8200" max="8200" width="24.7109375" style="1" customWidth="1"/>
    <col min="8201" max="8201" width="12.28515625" style="1" customWidth="1"/>
    <col min="8202" max="8202" width="0" style="1" hidden="1" customWidth="1"/>
    <col min="8203" max="8203" width="3.42578125" style="1" customWidth="1"/>
    <col min="8204" max="8204" width="0" style="1" hidden="1" customWidth="1"/>
    <col min="8205" max="8205" width="17.7109375" style="1" customWidth="1"/>
    <col min="8206" max="8206" width="3.42578125" style="1" customWidth="1"/>
    <col min="8207" max="8207" width="0" style="1" hidden="1" customWidth="1"/>
    <col min="8208" max="8208" width="23.7109375" style="1" customWidth="1"/>
    <col min="8209" max="8209" width="10" style="1" customWidth="1"/>
    <col min="8210" max="8210" width="0" style="1" hidden="1" customWidth="1"/>
    <col min="8211" max="8212" width="14.7109375" style="1" customWidth="1"/>
    <col min="8213" max="8213" width="12.85546875" style="1" customWidth="1"/>
    <col min="8214" max="8214" width="3.28515625" style="1" customWidth="1"/>
    <col min="8215" max="8215" width="30.28515625" style="1" customWidth="1"/>
    <col min="8216" max="8216" width="5" style="1" customWidth="1"/>
    <col min="8217" max="8217" width="0" style="1" hidden="1" customWidth="1"/>
    <col min="8218" max="8218" width="14.28515625" style="1" customWidth="1"/>
    <col min="8219" max="8219" width="5.7109375" style="1" customWidth="1"/>
    <col min="8220" max="8220" width="0" style="1" hidden="1" customWidth="1"/>
    <col min="8221" max="8221" width="17.28515625" style="1" customWidth="1"/>
    <col min="8222" max="8222" width="12.7109375" style="1" customWidth="1"/>
    <col min="8223" max="8223" width="0" style="1" hidden="1" customWidth="1"/>
    <col min="8224" max="8224" width="5.28515625" style="1" customWidth="1"/>
    <col min="8225" max="8225" width="0" style="1" hidden="1" customWidth="1"/>
    <col min="8226" max="8226" width="17" style="1" customWidth="1"/>
    <col min="8227" max="8227" width="6.28515625" style="1" customWidth="1"/>
    <col min="8228" max="8228" width="0" style="1" hidden="1" customWidth="1"/>
    <col min="8229" max="8229" width="14.28515625" style="1" customWidth="1"/>
    <col min="8230" max="8230" width="7.5703125" style="1" customWidth="1"/>
    <col min="8231" max="8231" width="0" style="1" hidden="1" customWidth="1"/>
    <col min="8232" max="8233" width="14.28515625" style="1" customWidth="1"/>
    <col min="8234" max="8234" width="20.85546875" style="1" customWidth="1"/>
    <col min="8235" max="8235" width="14.42578125" style="1" customWidth="1"/>
    <col min="8236" max="8236" width="15" style="1" customWidth="1"/>
    <col min="8237" max="8237" width="2.7109375" style="1" customWidth="1"/>
    <col min="8238" max="8238" width="11.7109375" style="1" customWidth="1"/>
    <col min="8239" max="8239" width="11.5703125" style="1" customWidth="1"/>
    <col min="8240" max="8240" width="2.28515625" style="1" customWidth="1"/>
    <col min="8241" max="8241" width="41" style="1" customWidth="1"/>
    <col min="8242" max="8242" width="14.28515625" style="1" customWidth="1"/>
    <col min="8243" max="8244" width="11.5703125" style="1" customWidth="1"/>
    <col min="8245" max="8245" width="21.85546875" style="1" customWidth="1"/>
    <col min="8246" max="8437" width="11.42578125" style="1"/>
    <col min="8438" max="8438" width="21.85546875" style="1" customWidth="1"/>
    <col min="8439" max="8439" width="13.85546875" style="1" customWidth="1"/>
    <col min="8440" max="8440" width="38.7109375" style="1" customWidth="1"/>
    <col min="8441" max="8441" width="3" style="1" bestFit="1" customWidth="1"/>
    <col min="8442" max="8442" width="32.28515625" style="1" customWidth="1"/>
    <col min="8443" max="8443" width="46.28515625" style="1" customWidth="1"/>
    <col min="8444" max="8444" width="19" style="1" customWidth="1"/>
    <col min="8445" max="8445" width="0" style="1" hidden="1" customWidth="1"/>
    <col min="8446" max="8446" width="17.7109375" style="1" customWidth="1"/>
    <col min="8447" max="8447" width="0" style="1" hidden="1" customWidth="1"/>
    <col min="8448" max="8448" width="22.28515625" style="1" customWidth="1"/>
    <col min="8449" max="8449" width="5.28515625" style="1" customWidth="1"/>
    <col min="8450" max="8450" width="36.28515625" style="1" customWidth="1"/>
    <col min="8451" max="8451" width="5.7109375" style="1" customWidth="1"/>
    <col min="8452" max="8452" width="0" style="1" hidden="1" customWidth="1"/>
    <col min="8453" max="8453" width="20.7109375" style="1" customWidth="1"/>
    <col min="8454" max="8454" width="4.85546875" style="1" customWidth="1"/>
    <col min="8455" max="8455" width="0" style="1" hidden="1" customWidth="1"/>
    <col min="8456" max="8456" width="24.7109375" style="1" customWidth="1"/>
    <col min="8457" max="8457" width="12.28515625" style="1" customWidth="1"/>
    <col min="8458" max="8458" width="0" style="1" hidden="1" customWidth="1"/>
    <col min="8459" max="8459" width="3.42578125" style="1" customWidth="1"/>
    <col min="8460" max="8460" width="0" style="1" hidden="1" customWidth="1"/>
    <col min="8461" max="8461" width="17.7109375" style="1" customWidth="1"/>
    <col min="8462" max="8462" width="3.42578125" style="1" customWidth="1"/>
    <col min="8463" max="8463" width="0" style="1" hidden="1" customWidth="1"/>
    <col min="8464" max="8464" width="23.7109375" style="1" customWidth="1"/>
    <col min="8465" max="8465" width="10" style="1" customWidth="1"/>
    <col min="8466" max="8466" width="0" style="1" hidden="1" customWidth="1"/>
    <col min="8467" max="8468" width="14.7109375" style="1" customWidth="1"/>
    <col min="8469" max="8469" width="12.85546875" style="1" customWidth="1"/>
    <col min="8470" max="8470" width="3.28515625" style="1" customWidth="1"/>
    <col min="8471" max="8471" width="30.28515625" style="1" customWidth="1"/>
    <col min="8472" max="8472" width="5" style="1" customWidth="1"/>
    <col min="8473" max="8473" width="0" style="1" hidden="1" customWidth="1"/>
    <col min="8474" max="8474" width="14.28515625" style="1" customWidth="1"/>
    <col min="8475" max="8475" width="5.7109375" style="1" customWidth="1"/>
    <col min="8476" max="8476" width="0" style="1" hidden="1" customWidth="1"/>
    <col min="8477" max="8477" width="17.28515625" style="1" customWidth="1"/>
    <col min="8478" max="8478" width="12.7109375" style="1" customWidth="1"/>
    <col min="8479" max="8479" width="0" style="1" hidden="1" customWidth="1"/>
    <col min="8480" max="8480" width="5.28515625" style="1" customWidth="1"/>
    <col min="8481" max="8481" width="0" style="1" hidden="1" customWidth="1"/>
    <col min="8482" max="8482" width="17" style="1" customWidth="1"/>
    <col min="8483" max="8483" width="6.28515625" style="1" customWidth="1"/>
    <col min="8484" max="8484" width="0" style="1" hidden="1" customWidth="1"/>
    <col min="8485" max="8485" width="14.28515625" style="1" customWidth="1"/>
    <col min="8486" max="8486" width="7.5703125" style="1" customWidth="1"/>
    <col min="8487" max="8487" width="0" style="1" hidden="1" customWidth="1"/>
    <col min="8488" max="8489" width="14.28515625" style="1" customWidth="1"/>
    <col min="8490" max="8490" width="20.85546875" style="1" customWidth="1"/>
    <col min="8491" max="8491" width="14.42578125" style="1" customWidth="1"/>
    <col min="8492" max="8492" width="15" style="1" customWidth="1"/>
    <col min="8493" max="8493" width="2.7109375" style="1" customWidth="1"/>
    <col min="8494" max="8494" width="11.7109375" style="1" customWidth="1"/>
    <col min="8495" max="8495" width="11.5703125" style="1" customWidth="1"/>
    <col min="8496" max="8496" width="2.28515625" style="1" customWidth="1"/>
    <col min="8497" max="8497" width="41" style="1" customWidth="1"/>
    <col min="8498" max="8498" width="14.28515625" style="1" customWidth="1"/>
    <col min="8499" max="8500" width="11.5703125" style="1" customWidth="1"/>
    <col min="8501" max="8501" width="21.85546875" style="1" customWidth="1"/>
    <col min="8502" max="8693" width="11.42578125" style="1"/>
    <col min="8694" max="8694" width="21.85546875" style="1" customWidth="1"/>
    <col min="8695" max="8695" width="13.85546875" style="1" customWidth="1"/>
    <col min="8696" max="8696" width="38.7109375" style="1" customWidth="1"/>
    <col min="8697" max="8697" width="3" style="1" bestFit="1" customWidth="1"/>
    <col min="8698" max="8698" width="32.28515625" style="1" customWidth="1"/>
    <col min="8699" max="8699" width="46.28515625" style="1" customWidth="1"/>
    <col min="8700" max="8700" width="19" style="1" customWidth="1"/>
    <col min="8701" max="8701" width="0" style="1" hidden="1" customWidth="1"/>
    <col min="8702" max="8702" width="17.7109375" style="1" customWidth="1"/>
    <col min="8703" max="8703" width="0" style="1" hidden="1" customWidth="1"/>
    <col min="8704" max="8704" width="22.28515625" style="1" customWidth="1"/>
    <col min="8705" max="8705" width="5.28515625" style="1" customWidth="1"/>
    <col min="8706" max="8706" width="36.28515625" style="1" customWidth="1"/>
    <col min="8707" max="8707" width="5.7109375" style="1" customWidth="1"/>
    <col min="8708" max="8708" width="0" style="1" hidden="1" customWidth="1"/>
    <col min="8709" max="8709" width="20.7109375" style="1" customWidth="1"/>
    <col min="8710" max="8710" width="4.85546875" style="1" customWidth="1"/>
    <col min="8711" max="8711" width="0" style="1" hidden="1" customWidth="1"/>
    <col min="8712" max="8712" width="24.7109375" style="1" customWidth="1"/>
    <col min="8713" max="8713" width="12.28515625" style="1" customWidth="1"/>
    <col min="8714" max="8714" width="0" style="1" hidden="1" customWidth="1"/>
    <col min="8715" max="8715" width="3.42578125" style="1" customWidth="1"/>
    <col min="8716" max="8716" width="0" style="1" hidden="1" customWidth="1"/>
    <col min="8717" max="8717" width="17.7109375" style="1" customWidth="1"/>
    <col min="8718" max="8718" width="3.42578125" style="1" customWidth="1"/>
    <col min="8719" max="8719" width="0" style="1" hidden="1" customWidth="1"/>
    <col min="8720" max="8720" width="23.7109375" style="1" customWidth="1"/>
    <col min="8721" max="8721" width="10" style="1" customWidth="1"/>
    <col min="8722" max="8722" width="0" style="1" hidden="1" customWidth="1"/>
    <col min="8723" max="8724" width="14.7109375" style="1" customWidth="1"/>
    <col min="8725" max="8725" width="12.85546875" style="1" customWidth="1"/>
    <col min="8726" max="8726" width="3.28515625" style="1" customWidth="1"/>
    <col min="8727" max="8727" width="30.28515625" style="1" customWidth="1"/>
    <col min="8728" max="8728" width="5" style="1" customWidth="1"/>
    <col min="8729" max="8729" width="0" style="1" hidden="1" customWidth="1"/>
    <col min="8730" max="8730" width="14.28515625" style="1" customWidth="1"/>
    <col min="8731" max="8731" width="5.7109375" style="1" customWidth="1"/>
    <col min="8732" max="8732" width="0" style="1" hidden="1" customWidth="1"/>
    <col min="8733" max="8733" width="17.28515625" style="1" customWidth="1"/>
    <col min="8734" max="8734" width="12.7109375" style="1" customWidth="1"/>
    <col min="8735" max="8735" width="0" style="1" hidden="1" customWidth="1"/>
    <col min="8736" max="8736" width="5.28515625" style="1" customWidth="1"/>
    <col min="8737" max="8737" width="0" style="1" hidden="1" customWidth="1"/>
    <col min="8738" max="8738" width="17" style="1" customWidth="1"/>
    <col min="8739" max="8739" width="6.28515625" style="1" customWidth="1"/>
    <col min="8740" max="8740" width="0" style="1" hidden="1" customWidth="1"/>
    <col min="8741" max="8741" width="14.28515625" style="1" customWidth="1"/>
    <col min="8742" max="8742" width="7.5703125" style="1" customWidth="1"/>
    <col min="8743" max="8743" width="0" style="1" hidden="1" customWidth="1"/>
    <col min="8744" max="8745" width="14.28515625" style="1" customWidth="1"/>
    <col min="8746" max="8746" width="20.85546875" style="1" customWidth="1"/>
    <col min="8747" max="8747" width="14.42578125" style="1" customWidth="1"/>
    <col min="8748" max="8748" width="15" style="1" customWidth="1"/>
    <col min="8749" max="8749" width="2.7109375" style="1" customWidth="1"/>
    <col min="8750" max="8750" width="11.7109375" style="1" customWidth="1"/>
    <col min="8751" max="8751" width="11.5703125" style="1" customWidth="1"/>
    <col min="8752" max="8752" width="2.28515625" style="1" customWidth="1"/>
    <col min="8753" max="8753" width="41" style="1" customWidth="1"/>
    <col min="8754" max="8754" width="14.28515625" style="1" customWidth="1"/>
    <col min="8755" max="8756" width="11.5703125" style="1" customWidth="1"/>
    <col min="8757" max="8757" width="21.85546875" style="1" customWidth="1"/>
    <col min="8758" max="8949" width="11.42578125" style="1"/>
    <col min="8950" max="8950" width="21.85546875" style="1" customWidth="1"/>
    <col min="8951" max="8951" width="13.85546875" style="1" customWidth="1"/>
    <col min="8952" max="8952" width="38.7109375" style="1" customWidth="1"/>
    <col min="8953" max="8953" width="3" style="1" bestFit="1" customWidth="1"/>
    <col min="8954" max="8954" width="32.28515625" style="1" customWidth="1"/>
    <col min="8955" max="8955" width="46.28515625" style="1" customWidth="1"/>
    <col min="8956" max="8956" width="19" style="1" customWidth="1"/>
    <col min="8957" max="8957" width="0" style="1" hidden="1" customWidth="1"/>
    <col min="8958" max="8958" width="17.7109375" style="1" customWidth="1"/>
    <col min="8959" max="8959" width="0" style="1" hidden="1" customWidth="1"/>
    <col min="8960" max="8960" width="22.28515625" style="1" customWidth="1"/>
    <col min="8961" max="8961" width="5.28515625" style="1" customWidth="1"/>
    <col min="8962" max="8962" width="36.28515625" style="1" customWidth="1"/>
    <col min="8963" max="8963" width="5.7109375" style="1" customWidth="1"/>
    <col min="8964" max="8964" width="0" style="1" hidden="1" customWidth="1"/>
    <col min="8965" max="8965" width="20.7109375" style="1" customWidth="1"/>
    <col min="8966" max="8966" width="4.85546875" style="1" customWidth="1"/>
    <col min="8967" max="8967" width="0" style="1" hidden="1" customWidth="1"/>
    <col min="8968" max="8968" width="24.7109375" style="1" customWidth="1"/>
    <col min="8969" max="8969" width="12.28515625" style="1" customWidth="1"/>
    <col min="8970" max="8970" width="0" style="1" hidden="1" customWidth="1"/>
    <col min="8971" max="8971" width="3.42578125" style="1" customWidth="1"/>
    <col min="8972" max="8972" width="0" style="1" hidden="1" customWidth="1"/>
    <col min="8973" max="8973" width="17.7109375" style="1" customWidth="1"/>
    <col min="8974" max="8974" width="3.42578125" style="1" customWidth="1"/>
    <col min="8975" max="8975" width="0" style="1" hidden="1" customWidth="1"/>
    <col min="8976" max="8976" width="23.7109375" style="1" customWidth="1"/>
    <col min="8977" max="8977" width="10" style="1" customWidth="1"/>
    <col min="8978" max="8978" width="0" style="1" hidden="1" customWidth="1"/>
    <col min="8979" max="8980" width="14.7109375" style="1" customWidth="1"/>
    <col min="8981" max="8981" width="12.85546875" style="1" customWidth="1"/>
    <col min="8982" max="8982" width="3.28515625" style="1" customWidth="1"/>
    <col min="8983" max="8983" width="30.28515625" style="1" customWidth="1"/>
    <col min="8984" max="8984" width="5" style="1" customWidth="1"/>
    <col min="8985" max="8985" width="0" style="1" hidden="1" customWidth="1"/>
    <col min="8986" max="8986" width="14.28515625" style="1" customWidth="1"/>
    <col min="8987" max="8987" width="5.7109375" style="1" customWidth="1"/>
    <col min="8988" max="8988" width="0" style="1" hidden="1" customWidth="1"/>
    <col min="8989" max="8989" width="17.28515625" style="1" customWidth="1"/>
    <col min="8990" max="8990" width="12.7109375" style="1" customWidth="1"/>
    <col min="8991" max="8991" width="0" style="1" hidden="1" customWidth="1"/>
    <col min="8992" max="8992" width="5.28515625" style="1" customWidth="1"/>
    <col min="8993" max="8993" width="0" style="1" hidden="1" customWidth="1"/>
    <col min="8994" max="8994" width="17" style="1" customWidth="1"/>
    <col min="8995" max="8995" width="6.28515625" style="1" customWidth="1"/>
    <col min="8996" max="8996" width="0" style="1" hidden="1" customWidth="1"/>
    <col min="8997" max="8997" width="14.28515625" style="1" customWidth="1"/>
    <col min="8998" max="8998" width="7.5703125" style="1" customWidth="1"/>
    <col min="8999" max="8999" width="0" style="1" hidden="1" customWidth="1"/>
    <col min="9000" max="9001" width="14.28515625" style="1" customWidth="1"/>
    <col min="9002" max="9002" width="20.85546875" style="1" customWidth="1"/>
    <col min="9003" max="9003" width="14.42578125" style="1" customWidth="1"/>
    <col min="9004" max="9004" width="15" style="1" customWidth="1"/>
    <col min="9005" max="9005" width="2.7109375" style="1" customWidth="1"/>
    <col min="9006" max="9006" width="11.7109375" style="1" customWidth="1"/>
    <col min="9007" max="9007" width="11.5703125" style="1" customWidth="1"/>
    <col min="9008" max="9008" width="2.28515625" style="1" customWidth="1"/>
    <col min="9009" max="9009" width="41" style="1" customWidth="1"/>
    <col min="9010" max="9010" width="14.28515625" style="1" customWidth="1"/>
    <col min="9011" max="9012" width="11.5703125" style="1" customWidth="1"/>
    <col min="9013" max="9013" width="21.85546875" style="1" customWidth="1"/>
    <col min="9014" max="9205" width="11.42578125" style="1"/>
    <col min="9206" max="9206" width="21.85546875" style="1" customWidth="1"/>
    <col min="9207" max="9207" width="13.85546875" style="1" customWidth="1"/>
    <col min="9208" max="9208" width="38.7109375" style="1" customWidth="1"/>
    <col min="9209" max="9209" width="3" style="1" bestFit="1" customWidth="1"/>
    <col min="9210" max="9210" width="32.28515625" style="1" customWidth="1"/>
    <col min="9211" max="9211" width="46.28515625" style="1" customWidth="1"/>
    <col min="9212" max="9212" width="19" style="1" customWidth="1"/>
    <col min="9213" max="9213" width="0" style="1" hidden="1" customWidth="1"/>
    <col min="9214" max="9214" width="17.7109375" style="1" customWidth="1"/>
    <col min="9215" max="9215" width="0" style="1" hidden="1" customWidth="1"/>
    <col min="9216" max="9216" width="22.28515625" style="1" customWidth="1"/>
    <col min="9217" max="9217" width="5.28515625" style="1" customWidth="1"/>
    <col min="9218" max="9218" width="36.28515625" style="1" customWidth="1"/>
    <col min="9219" max="9219" width="5.7109375" style="1" customWidth="1"/>
    <col min="9220" max="9220" width="0" style="1" hidden="1" customWidth="1"/>
    <col min="9221" max="9221" width="20.7109375" style="1" customWidth="1"/>
    <col min="9222" max="9222" width="4.85546875" style="1" customWidth="1"/>
    <col min="9223" max="9223" width="0" style="1" hidden="1" customWidth="1"/>
    <col min="9224" max="9224" width="24.7109375" style="1" customWidth="1"/>
    <col min="9225" max="9225" width="12.28515625" style="1" customWidth="1"/>
    <col min="9226" max="9226" width="0" style="1" hidden="1" customWidth="1"/>
    <col min="9227" max="9227" width="3.42578125" style="1" customWidth="1"/>
    <col min="9228" max="9228" width="0" style="1" hidden="1" customWidth="1"/>
    <col min="9229" max="9229" width="17.7109375" style="1" customWidth="1"/>
    <col min="9230" max="9230" width="3.42578125" style="1" customWidth="1"/>
    <col min="9231" max="9231" width="0" style="1" hidden="1" customWidth="1"/>
    <col min="9232" max="9232" width="23.7109375" style="1" customWidth="1"/>
    <col min="9233" max="9233" width="10" style="1" customWidth="1"/>
    <col min="9234" max="9234" width="0" style="1" hidden="1" customWidth="1"/>
    <col min="9235" max="9236" width="14.7109375" style="1" customWidth="1"/>
    <col min="9237" max="9237" width="12.85546875" style="1" customWidth="1"/>
    <col min="9238" max="9238" width="3.28515625" style="1" customWidth="1"/>
    <col min="9239" max="9239" width="30.28515625" style="1" customWidth="1"/>
    <col min="9240" max="9240" width="5" style="1" customWidth="1"/>
    <col min="9241" max="9241" width="0" style="1" hidden="1" customWidth="1"/>
    <col min="9242" max="9242" width="14.28515625" style="1" customWidth="1"/>
    <col min="9243" max="9243" width="5.7109375" style="1" customWidth="1"/>
    <col min="9244" max="9244" width="0" style="1" hidden="1" customWidth="1"/>
    <col min="9245" max="9245" width="17.28515625" style="1" customWidth="1"/>
    <col min="9246" max="9246" width="12.7109375" style="1" customWidth="1"/>
    <col min="9247" max="9247" width="0" style="1" hidden="1" customWidth="1"/>
    <col min="9248" max="9248" width="5.28515625" style="1" customWidth="1"/>
    <col min="9249" max="9249" width="0" style="1" hidden="1" customWidth="1"/>
    <col min="9250" max="9250" width="17" style="1" customWidth="1"/>
    <col min="9251" max="9251" width="6.28515625" style="1" customWidth="1"/>
    <col min="9252" max="9252" width="0" style="1" hidden="1" customWidth="1"/>
    <col min="9253" max="9253" width="14.28515625" style="1" customWidth="1"/>
    <col min="9254" max="9254" width="7.5703125" style="1" customWidth="1"/>
    <col min="9255" max="9255" width="0" style="1" hidden="1" customWidth="1"/>
    <col min="9256" max="9257" width="14.28515625" style="1" customWidth="1"/>
    <col min="9258" max="9258" width="20.85546875" style="1" customWidth="1"/>
    <col min="9259" max="9259" width="14.42578125" style="1" customWidth="1"/>
    <col min="9260" max="9260" width="15" style="1" customWidth="1"/>
    <col min="9261" max="9261" width="2.7109375" style="1" customWidth="1"/>
    <col min="9262" max="9262" width="11.7109375" style="1" customWidth="1"/>
    <col min="9263" max="9263" width="11.5703125" style="1" customWidth="1"/>
    <col min="9264" max="9264" width="2.28515625" style="1" customWidth="1"/>
    <col min="9265" max="9265" width="41" style="1" customWidth="1"/>
    <col min="9266" max="9266" width="14.28515625" style="1" customWidth="1"/>
    <col min="9267" max="9268" width="11.5703125" style="1" customWidth="1"/>
    <col min="9269" max="9269" width="21.85546875" style="1" customWidth="1"/>
    <col min="9270" max="9461" width="11.42578125" style="1"/>
    <col min="9462" max="9462" width="21.85546875" style="1" customWidth="1"/>
    <col min="9463" max="9463" width="13.85546875" style="1" customWidth="1"/>
    <col min="9464" max="9464" width="38.7109375" style="1" customWidth="1"/>
    <col min="9465" max="9465" width="3" style="1" bestFit="1" customWidth="1"/>
    <col min="9466" max="9466" width="32.28515625" style="1" customWidth="1"/>
    <col min="9467" max="9467" width="46.28515625" style="1" customWidth="1"/>
    <col min="9468" max="9468" width="19" style="1" customWidth="1"/>
    <col min="9469" max="9469" width="0" style="1" hidden="1" customWidth="1"/>
    <col min="9470" max="9470" width="17.7109375" style="1" customWidth="1"/>
    <col min="9471" max="9471" width="0" style="1" hidden="1" customWidth="1"/>
    <col min="9472" max="9472" width="22.28515625" style="1" customWidth="1"/>
    <col min="9473" max="9473" width="5.28515625" style="1" customWidth="1"/>
    <col min="9474" max="9474" width="36.28515625" style="1" customWidth="1"/>
    <col min="9475" max="9475" width="5.7109375" style="1" customWidth="1"/>
    <col min="9476" max="9476" width="0" style="1" hidden="1" customWidth="1"/>
    <col min="9477" max="9477" width="20.7109375" style="1" customWidth="1"/>
    <col min="9478" max="9478" width="4.85546875" style="1" customWidth="1"/>
    <col min="9479" max="9479" width="0" style="1" hidden="1" customWidth="1"/>
    <col min="9480" max="9480" width="24.7109375" style="1" customWidth="1"/>
    <col min="9481" max="9481" width="12.28515625" style="1" customWidth="1"/>
    <col min="9482" max="9482" width="0" style="1" hidden="1" customWidth="1"/>
    <col min="9483" max="9483" width="3.42578125" style="1" customWidth="1"/>
    <col min="9484" max="9484" width="0" style="1" hidden="1" customWidth="1"/>
    <col min="9485" max="9485" width="17.7109375" style="1" customWidth="1"/>
    <col min="9486" max="9486" width="3.42578125" style="1" customWidth="1"/>
    <col min="9487" max="9487" width="0" style="1" hidden="1" customWidth="1"/>
    <col min="9488" max="9488" width="23.7109375" style="1" customWidth="1"/>
    <col min="9489" max="9489" width="10" style="1" customWidth="1"/>
    <col min="9490" max="9490" width="0" style="1" hidden="1" customWidth="1"/>
    <col min="9491" max="9492" width="14.7109375" style="1" customWidth="1"/>
    <col min="9493" max="9493" width="12.85546875" style="1" customWidth="1"/>
    <col min="9494" max="9494" width="3.28515625" style="1" customWidth="1"/>
    <col min="9495" max="9495" width="30.28515625" style="1" customWidth="1"/>
    <col min="9496" max="9496" width="5" style="1" customWidth="1"/>
    <col min="9497" max="9497" width="0" style="1" hidden="1" customWidth="1"/>
    <col min="9498" max="9498" width="14.28515625" style="1" customWidth="1"/>
    <col min="9499" max="9499" width="5.7109375" style="1" customWidth="1"/>
    <col min="9500" max="9500" width="0" style="1" hidden="1" customWidth="1"/>
    <col min="9501" max="9501" width="17.28515625" style="1" customWidth="1"/>
    <col min="9502" max="9502" width="12.7109375" style="1" customWidth="1"/>
    <col min="9503" max="9503" width="0" style="1" hidden="1" customWidth="1"/>
    <col min="9504" max="9504" width="5.28515625" style="1" customWidth="1"/>
    <col min="9505" max="9505" width="0" style="1" hidden="1" customWidth="1"/>
    <col min="9506" max="9506" width="17" style="1" customWidth="1"/>
    <col min="9507" max="9507" width="6.28515625" style="1" customWidth="1"/>
    <col min="9508" max="9508" width="0" style="1" hidden="1" customWidth="1"/>
    <col min="9509" max="9509" width="14.28515625" style="1" customWidth="1"/>
    <col min="9510" max="9510" width="7.5703125" style="1" customWidth="1"/>
    <col min="9511" max="9511" width="0" style="1" hidden="1" customWidth="1"/>
    <col min="9512" max="9513" width="14.28515625" style="1" customWidth="1"/>
    <col min="9514" max="9514" width="20.85546875" style="1" customWidth="1"/>
    <col min="9515" max="9515" width="14.42578125" style="1" customWidth="1"/>
    <col min="9516" max="9516" width="15" style="1" customWidth="1"/>
    <col min="9517" max="9517" width="2.7109375" style="1" customWidth="1"/>
    <col min="9518" max="9518" width="11.7109375" style="1" customWidth="1"/>
    <col min="9519" max="9519" width="11.5703125" style="1" customWidth="1"/>
    <col min="9520" max="9520" width="2.28515625" style="1" customWidth="1"/>
    <col min="9521" max="9521" width="41" style="1" customWidth="1"/>
    <col min="9522" max="9522" width="14.28515625" style="1" customWidth="1"/>
    <col min="9523" max="9524" width="11.5703125" style="1" customWidth="1"/>
    <col min="9525" max="9525" width="21.85546875" style="1" customWidth="1"/>
    <col min="9526" max="9717" width="11.42578125" style="1"/>
    <col min="9718" max="9718" width="21.85546875" style="1" customWidth="1"/>
    <col min="9719" max="9719" width="13.85546875" style="1" customWidth="1"/>
    <col min="9720" max="9720" width="38.7109375" style="1" customWidth="1"/>
    <col min="9721" max="9721" width="3" style="1" bestFit="1" customWidth="1"/>
    <col min="9722" max="9722" width="32.28515625" style="1" customWidth="1"/>
    <col min="9723" max="9723" width="46.28515625" style="1" customWidth="1"/>
    <col min="9724" max="9724" width="19" style="1" customWidth="1"/>
    <col min="9725" max="9725" width="0" style="1" hidden="1" customWidth="1"/>
    <col min="9726" max="9726" width="17.7109375" style="1" customWidth="1"/>
    <col min="9727" max="9727" width="0" style="1" hidden="1" customWidth="1"/>
    <col min="9728" max="9728" width="22.28515625" style="1" customWidth="1"/>
    <col min="9729" max="9729" width="5.28515625" style="1" customWidth="1"/>
    <col min="9730" max="9730" width="36.28515625" style="1" customWidth="1"/>
    <col min="9731" max="9731" width="5.7109375" style="1" customWidth="1"/>
    <col min="9732" max="9732" width="0" style="1" hidden="1" customWidth="1"/>
    <col min="9733" max="9733" width="20.7109375" style="1" customWidth="1"/>
    <col min="9734" max="9734" width="4.85546875" style="1" customWidth="1"/>
    <col min="9735" max="9735" width="0" style="1" hidden="1" customWidth="1"/>
    <col min="9736" max="9736" width="24.7109375" style="1" customWidth="1"/>
    <col min="9737" max="9737" width="12.28515625" style="1" customWidth="1"/>
    <col min="9738" max="9738" width="0" style="1" hidden="1" customWidth="1"/>
    <col min="9739" max="9739" width="3.42578125" style="1" customWidth="1"/>
    <col min="9740" max="9740" width="0" style="1" hidden="1" customWidth="1"/>
    <col min="9741" max="9741" width="17.7109375" style="1" customWidth="1"/>
    <col min="9742" max="9742" width="3.42578125" style="1" customWidth="1"/>
    <col min="9743" max="9743" width="0" style="1" hidden="1" customWidth="1"/>
    <col min="9744" max="9744" width="23.7109375" style="1" customWidth="1"/>
    <col min="9745" max="9745" width="10" style="1" customWidth="1"/>
    <col min="9746" max="9746" width="0" style="1" hidden="1" customWidth="1"/>
    <col min="9747" max="9748" width="14.7109375" style="1" customWidth="1"/>
    <col min="9749" max="9749" width="12.85546875" style="1" customWidth="1"/>
    <col min="9750" max="9750" width="3.28515625" style="1" customWidth="1"/>
    <col min="9751" max="9751" width="30.28515625" style="1" customWidth="1"/>
    <col min="9752" max="9752" width="5" style="1" customWidth="1"/>
    <col min="9753" max="9753" width="0" style="1" hidden="1" customWidth="1"/>
    <col min="9754" max="9754" width="14.28515625" style="1" customWidth="1"/>
    <col min="9755" max="9755" width="5.7109375" style="1" customWidth="1"/>
    <col min="9756" max="9756" width="0" style="1" hidden="1" customWidth="1"/>
    <col min="9757" max="9757" width="17.28515625" style="1" customWidth="1"/>
    <col min="9758" max="9758" width="12.7109375" style="1" customWidth="1"/>
    <col min="9759" max="9759" width="0" style="1" hidden="1" customWidth="1"/>
    <col min="9760" max="9760" width="5.28515625" style="1" customWidth="1"/>
    <col min="9761" max="9761" width="0" style="1" hidden="1" customWidth="1"/>
    <col min="9762" max="9762" width="17" style="1" customWidth="1"/>
    <col min="9763" max="9763" width="6.28515625" style="1" customWidth="1"/>
    <col min="9764" max="9764" width="0" style="1" hidden="1" customWidth="1"/>
    <col min="9765" max="9765" width="14.28515625" style="1" customWidth="1"/>
    <col min="9766" max="9766" width="7.5703125" style="1" customWidth="1"/>
    <col min="9767" max="9767" width="0" style="1" hidden="1" customWidth="1"/>
    <col min="9768" max="9769" width="14.28515625" style="1" customWidth="1"/>
    <col min="9770" max="9770" width="20.85546875" style="1" customWidth="1"/>
    <col min="9771" max="9771" width="14.42578125" style="1" customWidth="1"/>
    <col min="9772" max="9772" width="15" style="1" customWidth="1"/>
    <col min="9773" max="9773" width="2.7109375" style="1" customWidth="1"/>
    <col min="9774" max="9774" width="11.7109375" style="1" customWidth="1"/>
    <col min="9775" max="9775" width="11.5703125" style="1" customWidth="1"/>
    <col min="9776" max="9776" width="2.28515625" style="1" customWidth="1"/>
    <col min="9777" max="9777" width="41" style="1" customWidth="1"/>
    <col min="9778" max="9778" width="14.28515625" style="1" customWidth="1"/>
    <col min="9779" max="9780" width="11.5703125" style="1" customWidth="1"/>
    <col min="9781" max="9781" width="21.85546875" style="1" customWidth="1"/>
    <col min="9782" max="9973" width="11.42578125" style="1"/>
    <col min="9974" max="9974" width="21.85546875" style="1" customWidth="1"/>
    <col min="9975" max="9975" width="13.85546875" style="1" customWidth="1"/>
    <col min="9976" max="9976" width="38.7109375" style="1" customWidth="1"/>
    <col min="9977" max="9977" width="3" style="1" bestFit="1" customWidth="1"/>
    <col min="9978" max="9978" width="32.28515625" style="1" customWidth="1"/>
    <col min="9979" max="9979" width="46.28515625" style="1" customWidth="1"/>
    <col min="9980" max="9980" width="19" style="1" customWidth="1"/>
    <col min="9981" max="9981" width="0" style="1" hidden="1" customWidth="1"/>
    <col min="9982" max="9982" width="17.7109375" style="1" customWidth="1"/>
    <col min="9983" max="9983" width="0" style="1" hidden="1" customWidth="1"/>
    <col min="9984" max="9984" width="22.28515625" style="1" customWidth="1"/>
    <col min="9985" max="9985" width="5.28515625" style="1" customWidth="1"/>
    <col min="9986" max="9986" width="36.28515625" style="1" customWidth="1"/>
    <col min="9987" max="9987" width="5.7109375" style="1" customWidth="1"/>
    <col min="9988" max="9988" width="0" style="1" hidden="1" customWidth="1"/>
    <col min="9989" max="9989" width="20.7109375" style="1" customWidth="1"/>
    <col min="9990" max="9990" width="4.85546875" style="1" customWidth="1"/>
    <col min="9991" max="9991" width="0" style="1" hidden="1" customWidth="1"/>
    <col min="9992" max="9992" width="24.7109375" style="1" customWidth="1"/>
    <col min="9993" max="9993" width="12.28515625" style="1" customWidth="1"/>
    <col min="9994" max="9994" width="0" style="1" hidden="1" customWidth="1"/>
    <col min="9995" max="9995" width="3.42578125" style="1" customWidth="1"/>
    <col min="9996" max="9996" width="0" style="1" hidden="1" customWidth="1"/>
    <col min="9997" max="9997" width="17.7109375" style="1" customWidth="1"/>
    <col min="9998" max="9998" width="3.42578125" style="1" customWidth="1"/>
    <col min="9999" max="9999" width="0" style="1" hidden="1" customWidth="1"/>
    <col min="10000" max="10000" width="23.7109375" style="1" customWidth="1"/>
    <col min="10001" max="10001" width="10" style="1" customWidth="1"/>
    <col min="10002" max="10002" width="0" style="1" hidden="1" customWidth="1"/>
    <col min="10003" max="10004" width="14.7109375" style="1" customWidth="1"/>
    <col min="10005" max="10005" width="12.85546875" style="1" customWidth="1"/>
    <col min="10006" max="10006" width="3.28515625" style="1" customWidth="1"/>
    <col min="10007" max="10007" width="30.28515625" style="1" customWidth="1"/>
    <col min="10008" max="10008" width="5" style="1" customWidth="1"/>
    <col min="10009" max="10009" width="0" style="1" hidden="1" customWidth="1"/>
    <col min="10010" max="10010" width="14.28515625" style="1" customWidth="1"/>
    <col min="10011" max="10011" width="5.7109375" style="1" customWidth="1"/>
    <col min="10012" max="10012" width="0" style="1" hidden="1" customWidth="1"/>
    <col min="10013" max="10013" width="17.28515625" style="1" customWidth="1"/>
    <col min="10014" max="10014" width="12.7109375" style="1" customWidth="1"/>
    <col min="10015" max="10015" width="0" style="1" hidden="1" customWidth="1"/>
    <col min="10016" max="10016" width="5.28515625" style="1" customWidth="1"/>
    <col min="10017" max="10017" width="0" style="1" hidden="1" customWidth="1"/>
    <col min="10018" max="10018" width="17" style="1" customWidth="1"/>
    <col min="10019" max="10019" width="6.28515625" style="1" customWidth="1"/>
    <col min="10020" max="10020" width="0" style="1" hidden="1" customWidth="1"/>
    <col min="10021" max="10021" width="14.28515625" style="1" customWidth="1"/>
    <col min="10022" max="10022" width="7.5703125" style="1" customWidth="1"/>
    <col min="10023" max="10023" width="0" style="1" hidden="1" customWidth="1"/>
    <col min="10024" max="10025" width="14.28515625" style="1" customWidth="1"/>
    <col min="10026" max="10026" width="20.85546875" style="1" customWidth="1"/>
    <col min="10027" max="10027" width="14.42578125" style="1" customWidth="1"/>
    <col min="10028" max="10028" width="15" style="1" customWidth="1"/>
    <col min="10029" max="10029" width="2.7109375" style="1" customWidth="1"/>
    <col min="10030" max="10030" width="11.7109375" style="1" customWidth="1"/>
    <col min="10031" max="10031" width="11.5703125" style="1" customWidth="1"/>
    <col min="10032" max="10032" width="2.28515625" style="1" customWidth="1"/>
    <col min="10033" max="10033" width="41" style="1" customWidth="1"/>
    <col min="10034" max="10034" width="14.28515625" style="1" customWidth="1"/>
    <col min="10035" max="10036" width="11.5703125" style="1" customWidth="1"/>
    <col min="10037" max="10037" width="21.85546875" style="1" customWidth="1"/>
    <col min="10038" max="10229" width="11.42578125" style="1"/>
    <col min="10230" max="10230" width="21.85546875" style="1" customWidth="1"/>
    <col min="10231" max="10231" width="13.85546875" style="1" customWidth="1"/>
    <col min="10232" max="10232" width="38.7109375" style="1" customWidth="1"/>
    <col min="10233" max="10233" width="3" style="1" bestFit="1" customWidth="1"/>
    <col min="10234" max="10234" width="32.28515625" style="1" customWidth="1"/>
    <col min="10235" max="10235" width="46.28515625" style="1" customWidth="1"/>
    <col min="10236" max="10236" width="19" style="1" customWidth="1"/>
    <col min="10237" max="10237" width="0" style="1" hidden="1" customWidth="1"/>
    <col min="10238" max="10238" width="17.7109375" style="1" customWidth="1"/>
    <col min="10239" max="10239" width="0" style="1" hidden="1" customWidth="1"/>
    <col min="10240" max="10240" width="22.28515625" style="1" customWidth="1"/>
    <col min="10241" max="10241" width="5.28515625" style="1" customWidth="1"/>
    <col min="10242" max="10242" width="36.28515625" style="1" customWidth="1"/>
    <col min="10243" max="10243" width="5.7109375" style="1" customWidth="1"/>
    <col min="10244" max="10244" width="0" style="1" hidden="1" customWidth="1"/>
    <col min="10245" max="10245" width="20.7109375" style="1" customWidth="1"/>
    <col min="10246" max="10246" width="4.85546875" style="1" customWidth="1"/>
    <col min="10247" max="10247" width="0" style="1" hidden="1" customWidth="1"/>
    <col min="10248" max="10248" width="24.7109375" style="1" customWidth="1"/>
    <col min="10249" max="10249" width="12.28515625" style="1" customWidth="1"/>
    <col min="10250" max="10250" width="0" style="1" hidden="1" customWidth="1"/>
    <col min="10251" max="10251" width="3.42578125" style="1" customWidth="1"/>
    <col min="10252" max="10252" width="0" style="1" hidden="1" customWidth="1"/>
    <col min="10253" max="10253" width="17.7109375" style="1" customWidth="1"/>
    <col min="10254" max="10254" width="3.42578125" style="1" customWidth="1"/>
    <col min="10255" max="10255" width="0" style="1" hidden="1" customWidth="1"/>
    <col min="10256" max="10256" width="23.7109375" style="1" customWidth="1"/>
    <col min="10257" max="10257" width="10" style="1" customWidth="1"/>
    <col min="10258" max="10258" width="0" style="1" hidden="1" customWidth="1"/>
    <col min="10259" max="10260" width="14.7109375" style="1" customWidth="1"/>
    <col min="10261" max="10261" width="12.85546875" style="1" customWidth="1"/>
    <col min="10262" max="10262" width="3.28515625" style="1" customWidth="1"/>
    <col min="10263" max="10263" width="30.28515625" style="1" customWidth="1"/>
    <col min="10264" max="10264" width="5" style="1" customWidth="1"/>
    <col min="10265" max="10265" width="0" style="1" hidden="1" customWidth="1"/>
    <col min="10266" max="10266" width="14.28515625" style="1" customWidth="1"/>
    <col min="10267" max="10267" width="5.7109375" style="1" customWidth="1"/>
    <col min="10268" max="10268" width="0" style="1" hidden="1" customWidth="1"/>
    <col min="10269" max="10269" width="17.28515625" style="1" customWidth="1"/>
    <col min="10270" max="10270" width="12.7109375" style="1" customWidth="1"/>
    <col min="10271" max="10271" width="0" style="1" hidden="1" customWidth="1"/>
    <col min="10272" max="10272" width="5.28515625" style="1" customWidth="1"/>
    <col min="10273" max="10273" width="0" style="1" hidden="1" customWidth="1"/>
    <col min="10274" max="10274" width="17" style="1" customWidth="1"/>
    <col min="10275" max="10275" width="6.28515625" style="1" customWidth="1"/>
    <col min="10276" max="10276" width="0" style="1" hidden="1" customWidth="1"/>
    <col min="10277" max="10277" width="14.28515625" style="1" customWidth="1"/>
    <col min="10278" max="10278" width="7.5703125" style="1" customWidth="1"/>
    <col min="10279" max="10279" width="0" style="1" hidden="1" customWidth="1"/>
    <col min="10280" max="10281" width="14.28515625" style="1" customWidth="1"/>
    <col min="10282" max="10282" width="20.85546875" style="1" customWidth="1"/>
    <col min="10283" max="10283" width="14.42578125" style="1" customWidth="1"/>
    <col min="10284" max="10284" width="15" style="1" customWidth="1"/>
    <col min="10285" max="10285" width="2.7109375" style="1" customWidth="1"/>
    <col min="10286" max="10286" width="11.7109375" style="1" customWidth="1"/>
    <col min="10287" max="10287" width="11.5703125" style="1" customWidth="1"/>
    <col min="10288" max="10288" width="2.28515625" style="1" customWidth="1"/>
    <col min="10289" max="10289" width="41" style="1" customWidth="1"/>
    <col min="10290" max="10290" width="14.28515625" style="1" customWidth="1"/>
    <col min="10291" max="10292" width="11.5703125" style="1" customWidth="1"/>
    <col min="10293" max="10293" width="21.85546875" style="1" customWidth="1"/>
    <col min="10294" max="10485" width="11.42578125" style="1"/>
    <col min="10486" max="10486" width="21.85546875" style="1" customWidth="1"/>
    <col min="10487" max="10487" width="13.85546875" style="1" customWidth="1"/>
    <col min="10488" max="10488" width="38.7109375" style="1" customWidth="1"/>
    <col min="10489" max="10489" width="3" style="1" bestFit="1" customWidth="1"/>
    <col min="10490" max="10490" width="32.28515625" style="1" customWidth="1"/>
    <col min="10491" max="10491" width="46.28515625" style="1" customWidth="1"/>
    <col min="10492" max="10492" width="19" style="1" customWidth="1"/>
    <col min="10493" max="10493" width="0" style="1" hidden="1" customWidth="1"/>
    <col min="10494" max="10494" width="17.7109375" style="1" customWidth="1"/>
    <col min="10495" max="10495" width="0" style="1" hidden="1" customWidth="1"/>
    <col min="10496" max="10496" width="22.28515625" style="1" customWidth="1"/>
    <col min="10497" max="10497" width="5.28515625" style="1" customWidth="1"/>
    <col min="10498" max="10498" width="36.28515625" style="1" customWidth="1"/>
    <col min="10499" max="10499" width="5.7109375" style="1" customWidth="1"/>
    <col min="10500" max="10500" width="0" style="1" hidden="1" customWidth="1"/>
    <col min="10501" max="10501" width="20.7109375" style="1" customWidth="1"/>
    <col min="10502" max="10502" width="4.85546875" style="1" customWidth="1"/>
    <col min="10503" max="10503" width="0" style="1" hidden="1" customWidth="1"/>
    <col min="10504" max="10504" width="24.7109375" style="1" customWidth="1"/>
    <col min="10505" max="10505" width="12.28515625" style="1" customWidth="1"/>
    <col min="10506" max="10506" width="0" style="1" hidden="1" customWidth="1"/>
    <col min="10507" max="10507" width="3.42578125" style="1" customWidth="1"/>
    <col min="10508" max="10508" width="0" style="1" hidden="1" customWidth="1"/>
    <col min="10509" max="10509" width="17.7109375" style="1" customWidth="1"/>
    <col min="10510" max="10510" width="3.42578125" style="1" customWidth="1"/>
    <col min="10511" max="10511" width="0" style="1" hidden="1" customWidth="1"/>
    <col min="10512" max="10512" width="23.7109375" style="1" customWidth="1"/>
    <col min="10513" max="10513" width="10" style="1" customWidth="1"/>
    <col min="10514" max="10514" width="0" style="1" hidden="1" customWidth="1"/>
    <col min="10515" max="10516" width="14.7109375" style="1" customWidth="1"/>
    <col min="10517" max="10517" width="12.85546875" style="1" customWidth="1"/>
    <col min="10518" max="10518" width="3.28515625" style="1" customWidth="1"/>
    <col min="10519" max="10519" width="30.28515625" style="1" customWidth="1"/>
    <col min="10520" max="10520" width="5" style="1" customWidth="1"/>
    <col min="10521" max="10521" width="0" style="1" hidden="1" customWidth="1"/>
    <col min="10522" max="10522" width="14.28515625" style="1" customWidth="1"/>
    <col min="10523" max="10523" width="5.7109375" style="1" customWidth="1"/>
    <col min="10524" max="10524" width="0" style="1" hidden="1" customWidth="1"/>
    <col min="10525" max="10525" width="17.28515625" style="1" customWidth="1"/>
    <col min="10526" max="10526" width="12.7109375" style="1" customWidth="1"/>
    <col min="10527" max="10527" width="0" style="1" hidden="1" customWidth="1"/>
    <col min="10528" max="10528" width="5.28515625" style="1" customWidth="1"/>
    <col min="10529" max="10529" width="0" style="1" hidden="1" customWidth="1"/>
    <col min="10530" max="10530" width="17" style="1" customWidth="1"/>
    <col min="10531" max="10531" width="6.28515625" style="1" customWidth="1"/>
    <col min="10532" max="10532" width="0" style="1" hidden="1" customWidth="1"/>
    <col min="10533" max="10533" width="14.28515625" style="1" customWidth="1"/>
    <col min="10534" max="10534" width="7.5703125" style="1" customWidth="1"/>
    <col min="10535" max="10535" width="0" style="1" hidden="1" customWidth="1"/>
    <col min="10536" max="10537" width="14.28515625" style="1" customWidth="1"/>
    <col min="10538" max="10538" width="20.85546875" style="1" customWidth="1"/>
    <col min="10539" max="10539" width="14.42578125" style="1" customWidth="1"/>
    <col min="10540" max="10540" width="15" style="1" customWidth="1"/>
    <col min="10541" max="10541" width="2.7109375" style="1" customWidth="1"/>
    <col min="10542" max="10542" width="11.7109375" style="1" customWidth="1"/>
    <col min="10543" max="10543" width="11.5703125" style="1" customWidth="1"/>
    <col min="10544" max="10544" width="2.28515625" style="1" customWidth="1"/>
    <col min="10545" max="10545" width="41" style="1" customWidth="1"/>
    <col min="10546" max="10546" width="14.28515625" style="1" customWidth="1"/>
    <col min="10547" max="10548" width="11.5703125" style="1" customWidth="1"/>
    <col min="10549" max="10549" width="21.85546875" style="1" customWidth="1"/>
    <col min="10550" max="10741" width="11.42578125" style="1"/>
    <col min="10742" max="10742" width="21.85546875" style="1" customWidth="1"/>
    <col min="10743" max="10743" width="13.85546875" style="1" customWidth="1"/>
    <col min="10744" max="10744" width="38.7109375" style="1" customWidth="1"/>
    <col min="10745" max="10745" width="3" style="1" bestFit="1" customWidth="1"/>
    <col min="10746" max="10746" width="32.28515625" style="1" customWidth="1"/>
    <col min="10747" max="10747" width="46.28515625" style="1" customWidth="1"/>
    <col min="10748" max="10748" width="19" style="1" customWidth="1"/>
    <col min="10749" max="10749" width="0" style="1" hidden="1" customWidth="1"/>
    <col min="10750" max="10750" width="17.7109375" style="1" customWidth="1"/>
    <col min="10751" max="10751" width="0" style="1" hidden="1" customWidth="1"/>
    <col min="10752" max="10752" width="22.28515625" style="1" customWidth="1"/>
    <col min="10753" max="10753" width="5.28515625" style="1" customWidth="1"/>
    <col min="10754" max="10754" width="36.28515625" style="1" customWidth="1"/>
    <col min="10755" max="10755" width="5.7109375" style="1" customWidth="1"/>
    <col min="10756" max="10756" width="0" style="1" hidden="1" customWidth="1"/>
    <col min="10757" max="10757" width="20.7109375" style="1" customWidth="1"/>
    <col min="10758" max="10758" width="4.85546875" style="1" customWidth="1"/>
    <col min="10759" max="10759" width="0" style="1" hidden="1" customWidth="1"/>
    <col min="10760" max="10760" width="24.7109375" style="1" customWidth="1"/>
    <col min="10761" max="10761" width="12.28515625" style="1" customWidth="1"/>
    <col min="10762" max="10762" width="0" style="1" hidden="1" customWidth="1"/>
    <col min="10763" max="10763" width="3.42578125" style="1" customWidth="1"/>
    <col min="10764" max="10764" width="0" style="1" hidden="1" customWidth="1"/>
    <col min="10765" max="10765" width="17.7109375" style="1" customWidth="1"/>
    <col min="10766" max="10766" width="3.42578125" style="1" customWidth="1"/>
    <col min="10767" max="10767" width="0" style="1" hidden="1" customWidth="1"/>
    <col min="10768" max="10768" width="23.7109375" style="1" customWidth="1"/>
    <col min="10769" max="10769" width="10" style="1" customWidth="1"/>
    <col min="10770" max="10770" width="0" style="1" hidden="1" customWidth="1"/>
    <col min="10771" max="10772" width="14.7109375" style="1" customWidth="1"/>
    <col min="10773" max="10773" width="12.85546875" style="1" customWidth="1"/>
    <col min="10774" max="10774" width="3.28515625" style="1" customWidth="1"/>
    <col min="10775" max="10775" width="30.28515625" style="1" customWidth="1"/>
    <col min="10776" max="10776" width="5" style="1" customWidth="1"/>
    <col min="10777" max="10777" width="0" style="1" hidden="1" customWidth="1"/>
    <col min="10778" max="10778" width="14.28515625" style="1" customWidth="1"/>
    <col min="10779" max="10779" width="5.7109375" style="1" customWidth="1"/>
    <col min="10780" max="10780" width="0" style="1" hidden="1" customWidth="1"/>
    <col min="10781" max="10781" width="17.28515625" style="1" customWidth="1"/>
    <col min="10782" max="10782" width="12.7109375" style="1" customWidth="1"/>
    <col min="10783" max="10783" width="0" style="1" hidden="1" customWidth="1"/>
    <col min="10784" max="10784" width="5.28515625" style="1" customWidth="1"/>
    <col min="10785" max="10785" width="0" style="1" hidden="1" customWidth="1"/>
    <col min="10786" max="10786" width="17" style="1" customWidth="1"/>
    <col min="10787" max="10787" width="6.28515625" style="1" customWidth="1"/>
    <col min="10788" max="10788" width="0" style="1" hidden="1" customWidth="1"/>
    <col min="10789" max="10789" width="14.28515625" style="1" customWidth="1"/>
    <col min="10790" max="10790" width="7.5703125" style="1" customWidth="1"/>
    <col min="10791" max="10791" width="0" style="1" hidden="1" customWidth="1"/>
    <col min="10792" max="10793" width="14.28515625" style="1" customWidth="1"/>
    <col min="10794" max="10794" width="20.85546875" style="1" customWidth="1"/>
    <col min="10795" max="10795" width="14.42578125" style="1" customWidth="1"/>
    <col min="10796" max="10796" width="15" style="1" customWidth="1"/>
    <col min="10797" max="10797" width="2.7109375" style="1" customWidth="1"/>
    <col min="10798" max="10798" width="11.7109375" style="1" customWidth="1"/>
    <col min="10799" max="10799" width="11.5703125" style="1" customWidth="1"/>
    <col min="10800" max="10800" width="2.28515625" style="1" customWidth="1"/>
    <col min="10801" max="10801" width="41" style="1" customWidth="1"/>
    <col min="10802" max="10802" width="14.28515625" style="1" customWidth="1"/>
    <col min="10803" max="10804" width="11.5703125" style="1" customWidth="1"/>
    <col min="10805" max="10805" width="21.85546875" style="1" customWidth="1"/>
    <col min="10806" max="10997" width="11.42578125" style="1"/>
    <col min="10998" max="10998" width="21.85546875" style="1" customWidth="1"/>
    <col min="10999" max="10999" width="13.85546875" style="1" customWidth="1"/>
    <col min="11000" max="11000" width="38.7109375" style="1" customWidth="1"/>
    <col min="11001" max="11001" width="3" style="1" bestFit="1" customWidth="1"/>
    <col min="11002" max="11002" width="32.28515625" style="1" customWidth="1"/>
    <col min="11003" max="11003" width="46.28515625" style="1" customWidth="1"/>
    <col min="11004" max="11004" width="19" style="1" customWidth="1"/>
    <col min="11005" max="11005" width="0" style="1" hidden="1" customWidth="1"/>
    <col min="11006" max="11006" width="17.7109375" style="1" customWidth="1"/>
    <col min="11007" max="11007" width="0" style="1" hidden="1" customWidth="1"/>
    <col min="11008" max="11008" width="22.28515625" style="1" customWidth="1"/>
    <col min="11009" max="11009" width="5.28515625" style="1" customWidth="1"/>
    <col min="11010" max="11010" width="36.28515625" style="1" customWidth="1"/>
    <col min="11011" max="11011" width="5.7109375" style="1" customWidth="1"/>
    <col min="11012" max="11012" width="0" style="1" hidden="1" customWidth="1"/>
    <col min="11013" max="11013" width="20.7109375" style="1" customWidth="1"/>
    <col min="11014" max="11014" width="4.85546875" style="1" customWidth="1"/>
    <col min="11015" max="11015" width="0" style="1" hidden="1" customWidth="1"/>
    <col min="11016" max="11016" width="24.7109375" style="1" customWidth="1"/>
    <col min="11017" max="11017" width="12.28515625" style="1" customWidth="1"/>
    <col min="11018" max="11018" width="0" style="1" hidden="1" customWidth="1"/>
    <col min="11019" max="11019" width="3.42578125" style="1" customWidth="1"/>
    <col min="11020" max="11020" width="0" style="1" hidden="1" customWidth="1"/>
    <col min="11021" max="11021" width="17.7109375" style="1" customWidth="1"/>
    <col min="11022" max="11022" width="3.42578125" style="1" customWidth="1"/>
    <col min="11023" max="11023" width="0" style="1" hidden="1" customWidth="1"/>
    <col min="11024" max="11024" width="23.7109375" style="1" customWidth="1"/>
    <col min="11025" max="11025" width="10" style="1" customWidth="1"/>
    <col min="11026" max="11026" width="0" style="1" hidden="1" customWidth="1"/>
    <col min="11027" max="11028" width="14.7109375" style="1" customWidth="1"/>
    <col min="11029" max="11029" width="12.85546875" style="1" customWidth="1"/>
    <col min="11030" max="11030" width="3.28515625" style="1" customWidth="1"/>
    <col min="11031" max="11031" width="30.28515625" style="1" customWidth="1"/>
    <col min="11032" max="11032" width="5" style="1" customWidth="1"/>
    <col min="11033" max="11033" width="0" style="1" hidden="1" customWidth="1"/>
    <col min="11034" max="11034" width="14.28515625" style="1" customWidth="1"/>
    <col min="11035" max="11035" width="5.7109375" style="1" customWidth="1"/>
    <col min="11036" max="11036" width="0" style="1" hidden="1" customWidth="1"/>
    <col min="11037" max="11037" width="17.28515625" style="1" customWidth="1"/>
    <col min="11038" max="11038" width="12.7109375" style="1" customWidth="1"/>
    <col min="11039" max="11039" width="0" style="1" hidden="1" customWidth="1"/>
    <col min="11040" max="11040" width="5.28515625" style="1" customWidth="1"/>
    <col min="11041" max="11041" width="0" style="1" hidden="1" customWidth="1"/>
    <col min="11042" max="11042" width="17" style="1" customWidth="1"/>
    <col min="11043" max="11043" width="6.28515625" style="1" customWidth="1"/>
    <col min="11044" max="11044" width="0" style="1" hidden="1" customWidth="1"/>
    <col min="11045" max="11045" width="14.28515625" style="1" customWidth="1"/>
    <col min="11046" max="11046" width="7.5703125" style="1" customWidth="1"/>
    <col min="11047" max="11047" width="0" style="1" hidden="1" customWidth="1"/>
    <col min="11048" max="11049" width="14.28515625" style="1" customWidth="1"/>
    <col min="11050" max="11050" width="20.85546875" style="1" customWidth="1"/>
    <col min="11051" max="11051" width="14.42578125" style="1" customWidth="1"/>
    <col min="11052" max="11052" width="15" style="1" customWidth="1"/>
    <col min="11053" max="11053" width="2.7109375" style="1" customWidth="1"/>
    <col min="11054" max="11054" width="11.7109375" style="1" customWidth="1"/>
    <col min="11055" max="11055" width="11.5703125" style="1" customWidth="1"/>
    <col min="11056" max="11056" width="2.28515625" style="1" customWidth="1"/>
    <col min="11057" max="11057" width="41" style="1" customWidth="1"/>
    <col min="11058" max="11058" width="14.28515625" style="1" customWidth="1"/>
    <col min="11059" max="11060" width="11.5703125" style="1" customWidth="1"/>
    <col min="11061" max="11061" width="21.85546875" style="1" customWidth="1"/>
    <col min="11062" max="11253" width="11.42578125" style="1"/>
    <col min="11254" max="11254" width="21.85546875" style="1" customWidth="1"/>
    <col min="11255" max="11255" width="13.85546875" style="1" customWidth="1"/>
    <col min="11256" max="11256" width="38.7109375" style="1" customWidth="1"/>
    <col min="11257" max="11257" width="3" style="1" bestFit="1" customWidth="1"/>
    <col min="11258" max="11258" width="32.28515625" style="1" customWidth="1"/>
    <col min="11259" max="11259" width="46.28515625" style="1" customWidth="1"/>
    <col min="11260" max="11260" width="19" style="1" customWidth="1"/>
    <col min="11261" max="11261" width="0" style="1" hidden="1" customWidth="1"/>
    <col min="11262" max="11262" width="17.7109375" style="1" customWidth="1"/>
    <col min="11263" max="11263" width="0" style="1" hidden="1" customWidth="1"/>
    <col min="11264" max="11264" width="22.28515625" style="1" customWidth="1"/>
    <col min="11265" max="11265" width="5.28515625" style="1" customWidth="1"/>
    <col min="11266" max="11266" width="36.28515625" style="1" customWidth="1"/>
    <col min="11267" max="11267" width="5.7109375" style="1" customWidth="1"/>
    <col min="11268" max="11268" width="0" style="1" hidden="1" customWidth="1"/>
    <col min="11269" max="11269" width="20.7109375" style="1" customWidth="1"/>
    <col min="11270" max="11270" width="4.85546875" style="1" customWidth="1"/>
    <col min="11271" max="11271" width="0" style="1" hidden="1" customWidth="1"/>
    <col min="11272" max="11272" width="24.7109375" style="1" customWidth="1"/>
    <col min="11273" max="11273" width="12.28515625" style="1" customWidth="1"/>
    <col min="11274" max="11274" width="0" style="1" hidden="1" customWidth="1"/>
    <col min="11275" max="11275" width="3.42578125" style="1" customWidth="1"/>
    <col min="11276" max="11276" width="0" style="1" hidden="1" customWidth="1"/>
    <col min="11277" max="11277" width="17.7109375" style="1" customWidth="1"/>
    <col min="11278" max="11278" width="3.42578125" style="1" customWidth="1"/>
    <col min="11279" max="11279" width="0" style="1" hidden="1" customWidth="1"/>
    <col min="11280" max="11280" width="23.7109375" style="1" customWidth="1"/>
    <col min="11281" max="11281" width="10" style="1" customWidth="1"/>
    <col min="11282" max="11282" width="0" style="1" hidden="1" customWidth="1"/>
    <col min="11283" max="11284" width="14.7109375" style="1" customWidth="1"/>
    <col min="11285" max="11285" width="12.85546875" style="1" customWidth="1"/>
    <col min="11286" max="11286" width="3.28515625" style="1" customWidth="1"/>
    <col min="11287" max="11287" width="30.28515625" style="1" customWidth="1"/>
    <col min="11288" max="11288" width="5" style="1" customWidth="1"/>
    <col min="11289" max="11289" width="0" style="1" hidden="1" customWidth="1"/>
    <col min="11290" max="11290" width="14.28515625" style="1" customWidth="1"/>
    <col min="11291" max="11291" width="5.7109375" style="1" customWidth="1"/>
    <col min="11292" max="11292" width="0" style="1" hidden="1" customWidth="1"/>
    <col min="11293" max="11293" width="17.28515625" style="1" customWidth="1"/>
    <col min="11294" max="11294" width="12.7109375" style="1" customWidth="1"/>
    <col min="11295" max="11295" width="0" style="1" hidden="1" customWidth="1"/>
    <col min="11296" max="11296" width="5.28515625" style="1" customWidth="1"/>
    <col min="11297" max="11297" width="0" style="1" hidden="1" customWidth="1"/>
    <col min="11298" max="11298" width="17" style="1" customWidth="1"/>
    <col min="11299" max="11299" width="6.28515625" style="1" customWidth="1"/>
    <col min="11300" max="11300" width="0" style="1" hidden="1" customWidth="1"/>
    <col min="11301" max="11301" width="14.28515625" style="1" customWidth="1"/>
    <col min="11302" max="11302" width="7.5703125" style="1" customWidth="1"/>
    <col min="11303" max="11303" width="0" style="1" hidden="1" customWidth="1"/>
    <col min="11304" max="11305" width="14.28515625" style="1" customWidth="1"/>
    <col min="11306" max="11306" width="20.85546875" style="1" customWidth="1"/>
    <col min="11307" max="11307" width="14.42578125" style="1" customWidth="1"/>
    <col min="11308" max="11308" width="15" style="1" customWidth="1"/>
    <col min="11309" max="11309" width="2.7109375" style="1" customWidth="1"/>
    <col min="11310" max="11310" width="11.7109375" style="1" customWidth="1"/>
    <col min="11311" max="11311" width="11.5703125" style="1" customWidth="1"/>
    <col min="11312" max="11312" width="2.28515625" style="1" customWidth="1"/>
    <col min="11313" max="11313" width="41" style="1" customWidth="1"/>
    <col min="11314" max="11314" width="14.28515625" style="1" customWidth="1"/>
    <col min="11315" max="11316" width="11.5703125" style="1" customWidth="1"/>
    <col min="11317" max="11317" width="21.85546875" style="1" customWidth="1"/>
    <col min="11318" max="11509" width="11.42578125" style="1"/>
    <col min="11510" max="11510" width="21.85546875" style="1" customWidth="1"/>
    <col min="11511" max="11511" width="13.85546875" style="1" customWidth="1"/>
    <col min="11512" max="11512" width="38.7109375" style="1" customWidth="1"/>
    <col min="11513" max="11513" width="3" style="1" bestFit="1" customWidth="1"/>
    <col min="11514" max="11514" width="32.28515625" style="1" customWidth="1"/>
    <col min="11515" max="11515" width="46.28515625" style="1" customWidth="1"/>
    <col min="11516" max="11516" width="19" style="1" customWidth="1"/>
    <col min="11517" max="11517" width="0" style="1" hidden="1" customWidth="1"/>
    <col min="11518" max="11518" width="17.7109375" style="1" customWidth="1"/>
    <col min="11519" max="11519" width="0" style="1" hidden="1" customWidth="1"/>
    <col min="11520" max="11520" width="22.28515625" style="1" customWidth="1"/>
    <col min="11521" max="11521" width="5.28515625" style="1" customWidth="1"/>
    <col min="11522" max="11522" width="36.28515625" style="1" customWidth="1"/>
    <col min="11523" max="11523" width="5.7109375" style="1" customWidth="1"/>
    <col min="11524" max="11524" width="0" style="1" hidden="1" customWidth="1"/>
    <col min="11525" max="11525" width="20.7109375" style="1" customWidth="1"/>
    <col min="11526" max="11526" width="4.85546875" style="1" customWidth="1"/>
    <col min="11527" max="11527" width="0" style="1" hidden="1" customWidth="1"/>
    <col min="11528" max="11528" width="24.7109375" style="1" customWidth="1"/>
    <col min="11529" max="11529" width="12.28515625" style="1" customWidth="1"/>
    <col min="11530" max="11530" width="0" style="1" hidden="1" customWidth="1"/>
    <col min="11531" max="11531" width="3.42578125" style="1" customWidth="1"/>
    <col min="11532" max="11532" width="0" style="1" hidden="1" customWidth="1"/>
    <col min="11533" max="11533" width="17.7109375" style="1" customWidth="1"/>
    <col min="11534" max="11534" width="3.42578125" style="1" customWidth="1"/>
    <col min="11535" max="11535" width="0" style="1" hidden="1" customWidth="1"/>
    <col min="11536" max="11536" width="23.7109375" style="1" customWidth="1"/>
    <col min="11537" max="11537" width="10" style="1" customWidth="1"/>
    <col min="11538" max="11538" width="0" style="1" hidden="1" customWidth="1"/>
    <col min="11539" max="11540" width="14.7109375" style="1" customWidth="1"/>
    <col min="11541" max="11541" width="12.85546875" style="1" customWidth="1"/>
    <col min="11542" max="11542" width="3.28515625" style="1" customWidth="1"/>
    <col min="11543" max="11543" width="30.28515625" style="1" customWidth="1"/>
    <col min="11544" max="11544" width="5" style="1" customWidth="1"/>
    <col min="11545" max="11545" width="0" style="1" hidden="1" customWidth="1"/>
    <col min="11546" max="11546" width="14.28515625" style="1" customWidth="1"/>
    <col min="11547" max="11547" width="5.7109375" style="1" customWidth="1"/>
    <col min="11548" max="11548" width="0" style="1" hidden="1" customWidth="1"/>
    <col min="11549" max="11549" width="17.28515625" style="1" customWidth="1"/>
    <col min="11550" max="11550" width="12.7109375" style="1" customWidth="1"/>
    <col min="11551" max="11551" width="0" style="1" hidden="1" customWidth="1"/>
    <col min="11552" max="11552" width="5.28515625" style="1" customWidth="1"/>
    <col min="11553" max="11553" width="0" style="1" hidden="1" customWidth="1"/>
    <col min="11554" max="11554" width="17" style="1" customWidth="1"/>
    <col min="11555" max="11555" width="6.28515625" style="1" customWidth="1"/>
    <col min="11556" max="11556" width="0" style="1" hidden="1" customWidth="1"/>
    <col min="11557" max="11557" width="14.28515625" style="1" customWidth="1"/>
    <col min="11558" max="11558" width="7.5703125" style="1" customWidth="1"/>
    <col min="11559" max="11559" width="0" style="1" hidden="1" customWidth="1"/>
    <col min="11560" max="11561" width="14.28515625" style="1" customWidth="1"/>
    <col min="11562" max="11562" width="20.85546875" style="1" customWidth="1"/>
    <col min="11563" max="11563" width="14.42578125" style="1" customWidth="1"/>
    <col min="11564" max="11564" width="15" style="1" customWidth="1"/>
    <col min="11565" max="11565" width="2.7109375" style="1" customWidth="1"/>
    <col min="11566" max="11566" width="11.7109375" style="1" customWidth="1"/>
    <col min="11567" max="11567" width="11.5703125" style="1" customWidth="1"/>
    <col min="11568" max="11568" width="2.28515625" style="1" customWidth="1"/>
    <col min="11569" max="11569" width="41" style="1" customWidth="1"/>
    <col min="11570" max="11570" width="14.28515625" style="1" customWidth="1"/>
    <col min="11571" max="11572" width="11.5703125" style="1" customWidth="1"/>
    <col min="11573" max="11573" width="21.85546875" style="1" customWidth="1"/>
    <col min="11574" max="11765" width="11.42578125" style="1"/>
    <col min="11766" max="11766" width="21.85546875" style="1" customWidth="1"/>
    <col min="11767" max="11767" width="13.85546875" style="1" customWidth="1"/>
    <col min="11768" max="11768" width="38.7109375" style="1" customWidth="1"/>
    <col min="11769" max="11769" width="3" style="1" bestFit="1" customWidth="1"/>
    <col min="11770" max="11770" width="32.28515625" style="1" customWidth="1"/>
    <col min="11771" max="11771" width="46.28515625" style="1" customWidth="1"/>
    <col min="11772" max="11772" width="19" style="1" customWidth="1"/>
    <col min="11773" max="11773" width="0" style="1" hidden="1" customWidth="1"/>
    <col min="11774" max="11774" width="17.7109375" style="1" customWidth="1"/>
    <col min="11775" max="11775" width="0" style="1" hidden="1" customWidth="1"/>
    <col min="11776" max="11776" width="22.28515625" style="1" customWidth="1"/>
    <col min="11777" max="11777" width="5.28515625" style="1" customWidth="1"/>
    <col min="11778" max="11778" width="36.28515625" style="1" customWidth="1"/>
    <col min="11779" max="11779" width="5.7109375" style="1" customWidth="1"/>
    <col min="11780" max="11780" width="0" style="1" hidden="1" customWidth="1"/>
    <col min="11781" max="11781" width="20.7109375" style="1" customWidth="1"/>
    <col min="11782" max="11782" width="4.85546875" style="1" customWidth="1"/>
    <col min="11783" max="11783" width="0" style="1" hidden="1" customWidth="1"/>
    <col min="11784" max="11784" width="24.7109375" style="1" customWidth="1"/>
    <col min="11785" max="11785" width="12.28515625" style="1" customWidth="1"/>
    <col min="11786" max="11786" width="0" style="1" hidden="1" customWidth="1"/>
    <col min="11787" max="11787" width="3.42578125" style="1" customWidth="1"/>
    <col min="11788" max="11788" width="0" style="1" hidden="1" customWidth="1"/>
    <col min="11789" max="11789" width="17.7109375" style="1" customWidth="1"/>
    <col min="11790" max="11790" width="3.42578125" style="1" customWidth="1"/>
    <col min="11791" max="11791" width="0" style="1" hidden="1" customWidth="1"/>
    <col min="11792" max="11792" width="23.7109375" style="1" customWidth="1"/>
    <col min="11793" max="11793" width="10" style="1" customWidth="1"/>
    <col min="11794" max="11794" width="0" style="1" hidden="1" customWidth="1"/>
    <col min="11795" max="11796" width="14.7109375" style="1" customWidth="1"/>
    <col min="11797" max="11797" width="12.85546875" style="1" customWidth="1"/>
    <col min="11798" max="11798" width="3.28515625" style="1" customWidth="1"/>
    <col min="11799" max="11799" width="30.28515625" style="1" customWidth="1"/>
    <col min="11800" max="11800" width="5" style="1" customWidth="1"/>
    <col min="11801" max="11801" width="0" style="1" hidden="1" customWidth="1"/>
    <col min="11802" max="11802" width="14.28515625" style="1" customWidth="1"/>
    <col min="11803" max="11803" width="5.7109375" style="1" customWidth="1"/>
    <col min="11804" max="11804" width="0" style="1" hidden="1" customWidth="1"/>
    <col min="11805" max="11805" width="17.28515625" style="1" customWidth="1"/>
    <col min="11806" max="11806" width="12.7109375" style="1" customWidth="1"/>
    <col min="11807" max="11807" width="0" style="1" hidden="1" customWidth="1"/>
    <col min="11808" max="11808" width="5.28515625" style="1" customWidth="1"/>
    <col min="11809" max="11809" width="0" style="1" hidden="1" customWidth="1"/>
    <col min="11810" max="11810" width="17" style="1" customWidth="1"/>
    <col min="11811" max="11811" width="6.28515625" style="1" customWidth="1"/>
    <col min="11812" max="11812" width="0" style="1" hidden="1" customWidth="1"/>
    <col min="11813" max="11813" width="14.28515625" style="1" customWidth="1"/>
    <col min="11814" max="11814" width="7.5703125" style="1" customWidth="1"/>
    <col min="11815" max="11815" width="0" style="1" hidden="1" customWidth="1"/>
    <col min="11816" max="11817" width="14.28515625" style="1" customWidth="1"/>
    <col min="11818" max="11818" width="20.85546875" style="1" customWidth="1"/>
    <col min="11819" max="11819" width="14.42578125" style="1" customWidth="1"/>
    <col min="11820" max="11820" width="15" style="1" customWidth="1"/>
    <col min="11821" max="11821" width="2.7109375" style="1" customWidth="1"/>
    <col min="11822" max="11822" width="11.7109375" style="1" customWidth="1"/>
    <col min="11823" max="11823" width="11.5703125" style="1" customWidth="1"/>
    <col min="11824" max="11824" width="2.28515625" style="1" customWidth="1"/>
    <col min="11825" max="11825" width="41" style="1" customWidth="1"/>
    <col min="11826" max="11826" width="14.28515625" style="1" customWidth="1"/>
    <col min="11827" max="11828" width="11.5703125" style="1" customWidth="1"/>
    <col min="11829" max="11829" width="21.85546875" style="1" customWidth="1"/>
    <col min="11830" max="12021" width="11.42578125" style="1"/>
    <col min="12022" max="12022" width="21.85546875" style="1" customWidth="1"/>
    <col min="12023" max="12023" width="13.85546875" style="1" customWidth="1"/>
    <col min="12024" max="12024" width="38.7109375" style="1" customWidth="1"/>
    <col min="12025" max="12025" width="3" style="1" bestFit="1" customWidth="1"/>
    <col min="12026" max="12026" width="32.28515625" style="1" customWidth="1"/>
    <col min="12027" max="12027" width="46.28515625" style="1" customWidth="1"/>
    <col min="12028" max="12028" width="19" style="1" customWidth="1"/>
    <col min="12029" max="12029" width="0" style="1" hidden="1" customWidth="1"/>
    <col min="12030" max="12030" width="17.7109375" style="1" customWidth="1"/>
    <col min="12031" max="12031" width="0" style="1" hidden="1" customWidth="1"/>
    <col min="12032" max="12032" width="22.28515625" style="1" customWidth="1"/>
    <col min="12033" max="12033" width="5.28515625" style="1" customWidth="1"/>
    <col min="12034" max="12034" width="36.28515625" style="1" customWidth="1"/>
    <col min="12035" max="12035" width="5.7109375" style="1" customWidth="1"/>
    <col min="12036" max="12036" width="0" style="1" hidden="1" customWidth="1"/>
    <col min="12037" max="12037" width="20.7109375" style="1" customWidth="1"/>
    <col min="12038" max="12038" width="4.85546875" style="1" customWidth="1"/>
    <col min="12039" max="12039" width="0" style="1" hidden="1" customWidth="1"/>
    <col min="12040" max="12040" width="24.7109375" style="1" customWidth="1"/>
    <col min="12041" max="12041" width="12.28515625" style="1" customWidth="1"/>
    <col min="12042" max="12042" width="0" style="1" hidden="1" customWidth="1"/>
    <col min="12043" max="12043" width="3.42578125" style="1" customWidth="1"/>
    <col min="12044" max="12044" width="0" style="1" hidden="1" customWidth="1"/>
    <col min="12045" max="12045" width="17.7109375" style="1" customWidth="1"/>
    <col min="12046" max="12046" width="3.42578125" style="1" customWidth="1"/>
    <col min="12047" max="12047" width="0" style="1" hidden="1" customWidth="1"/>
    <col min="12048" max="12048" width="23.7109375" style="1" customWidth="1"/>
    <col min="12049" max="12049" width="10" style="1" customWidth="1"/>
    <col min="12050" max="12050" width="0" style="1" hidden="1" customWidth="1"/>
    <col min="12051" max="12052" width="14.7109375" style="1" customWidth="1"/>
    <col min="12053" max="12053" width="12.85546875" style="1" customWidth="1"/>
    <col min="12054" max="12054" width="3.28515625" style="1" customWidth="1"/>
    <col min="12055" max="12055" width="30.28515625" style="1" customWidth="1"/>
    <col min="12056" max="12056" width="5" style="1" customWidth="1"/>
    <col min="12057" max="12057" width="0" style="1" hidden="1" customWidth="1"/>
    <col min="12058" max="12058" width="14.28515625" style="1" customWidth="1"/>
    <col min="12059" max="12059" width="5.7109375" style="1" customWidth="1"/>
    <col min="12060" max="12060" width="0" style="1" hidden="1" customWidth="1"/>
    <col min="12061" max="12061" width="17.28515625" style="1" customWidth="1"/>
    <col min="12062" max="12062" width="12.7109375" style="1" customWidth="1"/>
    <col min="12063" max="12063" width="0" style="1" hidden="1" customWidth="1"/>
    <col min="12064" max="12064" width="5.28515625" style="1" customWidth="1"/>
    <col min="12065" max="12065" width="0" style="1" hidden="1" customWidth="1"/>
    <col min="12066" max="12066" width="17" style="1" customWidth="1"/>
    <col min="12067" max="12067" width="6.28515625" style="1" customWidth="1"/>
    <col min="12068" max="12068" width="0" style="1" hidden="1" customWidth="1"/>
    <col min="12069" max="12069" width="14.28515625" style="1" customWidth="1"/>
    <col min="12070" max="12070" width="7.5703125" style="1" customWidth="1"/>
    <col min="12071" max="12071" width="0" style="1" hidden="1" customWidth="1"/>
    <col min="12072" max="12073" width="14.28515625" style="1" customWidth="1"/>
    <col min="12074" max="12074" width="20.85546875" style="1" customWidth="1"/>
    <col min="12075" max="12075" width="14.42578125" style="1" customWidth="1"/>
    <col min="12076" max="12076" width="15" style="1" customWidth="1"/>
    <col min="12077" max="12077" width="2.7109375" style="1" customWidth="1"/>
    <col min="12078" max="12078" width="11.7109375" style="1" customWidth="1"/>
    <col min="12079" max="12079" width="11.5703125" style="1" customWidth="1"/>
    <col min="12080" max="12080" width="2.28515625" style="1" customWidth="1"/>
    <col min="12081" max="12081" width="41" style="1" customWidth="1"/>
    <col min="12082" max="12082" width="14.28515625" style="1" customWidth="1"/>
    <col min="12083" max="12084" width="11.5703125" style="1" customWidth="1"/>
    <col min="12085" max="12085" width="21.85546875" style="1" customWidth="1"/>
    <col min="12086" max="12277" width="11.42578125" style="1"/>
    <col min="12278" max="12278" width="21.85546875" style="1" customWidth="1"/>
    <col min="12279" max="12279" width="13.85546875" style="1" customWidth="1"/>
    <col min="12280" max="12280" width="38.7109375" style="1" customWidth="1"/>
    <col min="12281" max="12281" width="3" style="1" bestFit="1" customWidth="1"/>
    <col min="12282" max="12282" width="32.28515625" style="1" customWidth="1"/>
    <col min="12283" max="12283" width="46.28515625" style="1" customWidth="1"/>
    <col min="12284" max="12284" width="19" style="1" customWidth="1"/>
    <col min="12285" max="12285" width="0" style="1" hidden="1" customWidth="1"/>
    <col min="12286" max="12286" width="17.7109375" style="1" customWidth="1"/>
    <col min="12287" max="12287" width="0" style="1" hidden="1" customWidth="1"/>
    <col min="12288" max="12288" width="22.28515625" style="1" customWidth="1"/>
    <col min="12289" max="12289" width="5.28515625" style="1" customWidth="1"/>
    <col min="12290" max="12290" width="36.28515625" style="1" customWidth="1"/>
    <col min="12291" max="12291" width="5.7109375" style="1" customWidth="1"/>
    <col min="12292" max="12292" width="0" style="1" hidden="1" customWidth="1"/>
    <col min="12293" max="12293" width="20.7109375" style="1" customWidth="1"/>
    <col min="12294" max="12294" width="4.85546875" style="1" customWidth="1"/>
    <col min="12295" max="12295" width="0" style="1" hidden="1" customWidth="1"/>
    <col min="12296" max="12296" width="24.7109375" style="1" customWidth="1"/>
    <col min="12297" max="12297" width="12.28515625" style="1" customWidth="1"/>
    <col min="12298" max="12298" width="0" style="1" hidden="1" customWidth="1"/>
    <col min="12299" max="12299" width="3.42578125" style="1" customWidth="1"/>
    <col min="12300" max="12300" width="0" style="1" hidden="1" customWidth="1"/>
    <col min="12301" max="12301" width="17.7109375" style="1" customWidth="1"/>
    <col min="12302" max="12302" width="3.42578125" style="1" customWidth="1"/>
    <col min="12303" max="12303" width="0" style="1" hidden="1" customWidth="1"/>
    <col min="12304" max="12304" width="23.7109375" style="1" customWidth="1"/>
    <col min="12305" max="12305" width="10" style="1" customWidth="1"/>
    <col min="12306" max="12306" width="0" style="1" hidden="1" customWidth="1"/>
    <col min="12307" max="12308" width="14.7109375" style="1" customWidth="1"/>
    <col min="12309" max="12309" width="12.85546875" style="1" customWidth="1"/>
    <col min="12310" max="12310" width="3.28515625" style="1" customWidth="1"/>
    <col min="12311" max="12311" width="30.28515625" style="1" customWidth="1"/>
    <col min="12312" max="12312" width="5" style="1" customWidth="1"/>
    <col min="12313" max="12313" width="0" style="1" hidden="1" customWidth="1"/>
    <col min="12314" max="12314" width="14.28515625" style="1" customWidth="1"/>
    <col min="12315" max="12315" width="5.7109375" style="1" customWidth="1"/>
    <col min="12316" max="12316" width="0" style="1" hidden="1" customWidth="1"/>
    <col min="12317" max="12317" width="17.28515625" style="1" customWidth="1"/>
    <col min="12318" max="12318" width="12.7109375" style="1" customWidth="1"/>
    <col min="12319" max="12319" width="0" style="1" hidden="1" customWidth="1"/>
    <col min="12320" max="12320" width="5.28515625" style="1" customWidth="1"/>
    <col min="12321" max="12321" width="0" style="1" hidden="1" customWidth="1"/>
    <col min="12322" max="12322" width="17" style="1" customWidth="1"/>
    <col min="12323" max="12323" width="6.28515625" style="1" customWidth="1"/>
    <col min="12324" max="12324" width="0" style="1" hidden="1" customWidth="1"/>
    <col min="12325" max="12325" width="14.28515625" style="1" customWidth="1"/>
    <col min="12326" max="12326" width="7.5703125" style="1" customWidth="1"/>
    <col min="12327" max="12327" width="0" style="1" hidden="1" customWidth="1"/>
    <col min="12328" max="12329" width="14.28515625" style="1" customWidth="1"/>
    <col min="12330" max="12330" width="20.85546875" style="1" customWidth="1"/>
    <col min="12331" max="12331" width="14.42578125" style="1" customWidth="1"/>
    <col min="12332" max="12332" width="15" style="1" customWidth="1"/>
    <col min="12333" max="12333" width="2.7109375" style="1" customWidth="1"/>
    <col min="12334" max="12334" width="11.7109375" style="1" customWidth="1"/>
    <col min="12335" max="12335" width="11.5703125" style="1" customWidth="1"/>
    <col min="12336" max="12336" width="2.28515625" style="1" customWidth="1"/>
    <col min="12337" max="12337" width="41" style="1" customWidth="1"/>
    <col min="12338" max="12338" width="14.28515625" style="1" customWidth="1"/>
    <col min="12339" max="12340" width="11.5703125" style="1" customWidth="1"/>
    <col min="12341" max="12341" width="21.85546875" style="1" customWidth="1"/>
    <col min="12342" max="12533" width="11.42578125" style="1"/>
    <col min="12534" max="12534" width="21.85546875" style="1" customWidth="1"/>
    <col min="12535" max="12535" width="13.85546875" style="1" customWidth="1"/>
    <col min="12536" max="12536" width="38.7109375" style="1" customWidth="1"/>
    <col min="12537" max="12537" width="3" style="1" bestFit="1" customWidth="1"/>
    <col min="12538" max="12538" width="32.28515625" style="1" customWidth="1"/>
    <col min="12539" max="12539" width="46.28515625" style="1" customWidth="1"/>
    <col min="12540" max="12540" width="19" style="1" customWidth="1"/>
    <col min="12541" max="12541" width="0" style="1" hidden="1" customWidth="1"/>
    <col min="12542" max="12542" width="17.7109375" style="1" customWidth="1"/>
    <col min="12543" max="12543" width="0" style="1" hidden="1" customWidth="1"/>
    <col min="12544" max="12544" width="22.28515625" style="1" customWidth="1"/>
    <col min="12545" max="12545" width="5.28515625" style="1" customWidth="1"/>
    <col min="12546" max="12546" width="36.28515625" style="1" customWidth="1"/>
    <col min="12547" max="12547" width="5.7109375" style="1" customWidth="1"/>
    <col min="12548" max="12548" width="0" style="1" hidden="1" customWidth="1"/>
    <col min="12549" max="12549" width="20.7109375" style="1" customWidth="1"/>
    <col min="12550" max="12550" width="4.85546875" style="1" customWidth="1"/>
    <col min="12551" max="12551" width="0" style="1" hidden="1" customWidth="1"/>
    <col min="12552" max="12552" width="24.7109375" style="1" customWidth="1"/>
    <col min="12553" max="12553" width="12.28515625" style="1" customWidth="1"/>
    <col min="12554" max="12554" width="0" style="1" hidden="1" customWidth="1"/>
    <col min="12555" max="12555" width="3.42578125" style="1" customWidth="1"/>
    <col min="12556" max="12556" width="0" style="1" hidden="1" customWidth="1"/>
    <col min="12557" max="12557" width="17.7109375" style="1" customWidth="1"/>
    <col min="12558" max="12558" width="3.42578125" style="1" customWidth="1"/>
    <col min="12559" max="12559" width="0" style="1" hidden="1" customWidth="1"/>
    <col min="12560" max="12560" width="23.7109375" style="1" customWidth="1"/>
    <col min="12561" max="12561" width="10" style="1" customWidth="1"/>
    <col min="12562" max="12562" width="0" style="1" hidden="1" customWidth="1"/>
    <col min="12563" max="12564" width="14.7109375" style="1" customWidth="1"/>
    <col min="12565" max="12565" width="12.85546875" style="1" customWidth="1"/>
    <col min="12566" max="12566" width="3.28515625" style="1" customWidth="1"/>
    <col min="12567" max="12567" width="30.28515625" style="1" customWidth="1"/>
    <col min="12568" max="12568" width="5" style="1" customWidth="1"/>
    <col min="12569" max="12569" width="0" style="1" hidden="1" customWidth="1"/>
    <col min="12570" max="12570" width="14.28515625" style="1" customWidth="1"/>
    <col min="12571" max="12571" width="5.7109375" style="1" customWidth="1"/>
    <col min="12572" max="12572" width="0" style="1" hidden="1" customWidth="1"/>
    <col min="12573" max="12573" width="17.28515625" style="1" customWidth="1"/>
    <col min="12574" max="12574" width="12.7109375" style="1" customWidth="1"/>
    <col min="12575" max="12575" width="0" style="1" hidden="1" customWidth="1"/>
    <col min="12576" max="12576" width="5.28515625" style="1" customWidth="1"/>
    <col min="12577" max="12577" width="0" style="1" hidden="1" customWidth="1"/>
    <col min="12578" max="12578" width="17" style="1" customWidth="1"/>
    <col min="12579" max="12579" width="6.28515625" style="1" customWidth="1"/>
    <col min="12580" max="12580" width="0" style="1" hidden="1" customWidth="1"/>
    <col min="12581" max="12581" width="14.28515625" style="1" customWidth="1"/>
    <col min="12582" max="12582" width="7.5703125" style="1" customWidth="1"/>
    <col min="12583" max="12583" width="0" style="1" hidden="1" customWidth="1"/>
    <col min="12584" max="12585" width="14.28515625" style="1" customWidth="1"/>
    <col min="12586" max="12586" width="20.85546875" style="1" customWidth="1"/>
    <col min="12587" max="12587" width="14.42578125" style="1" customWidth="1"/>
    <col min="12588" max="12588" width="15" style="1" customWidth="1"/>
    <col min="12589" max="12589" width="2.7109375" style="1" customWidth="1"/>
    <col min="12590" max="12590" width="11.7109375" style="1" customWidth="1"/>
    <col min="12591" max="12591" width="11.5703125" style="1" customWidth="1"/>
    <col min="12592" max="12592" width="2.28515625" style="1" customWidth="1"/>
    <col min="12593" max="12593" width="41" style="1" customWidth="1"/>
    <col min="12594" max="12594" width="14.28515625" style="1" customWidth="1"/>
    <col min="12595" max="12596" width="11.5703125" style="1" customWidth="1"/>
    <col min="12597" max="12597" width="21.85546875" style="1" customWidth="1"/>
    <col min="12598" max="12789" width="11.42578125" style="1"/>
    <col min="12790" max="12790" width="21.85546875" style="1" customWidth="1"/>
    <col min="12791" max="12791" width="13.85546875" style="1" customWidth="1"/>
    <col min="12792" max="12792" width="38.7109375" style="1" customWidth="1"/>
    <col min="12793" max="12793" width="3" style="1" bestFit="1" customWidth="1"/>
    <col min="12794" max="12794" width="32.28515625" style="1" customWidth="1"/>
    <col min="12795" max="12795" width="46.28515625" style="1" customWidth="1"/>
    <col min="12796" max="12796" width="19" style="1" customWidth="1"/>
    <col min="12797" max="12797" width="0" style="1" hidden="1" customWidth="1"/>
    <col min="12798" max="12798" width="17.7109375" style="1" customWidth="1"/>
    <col min="12799" max="12799" width="0" style="1" hidden="1" customWidth="1"/>
    <col min="12800" max="12800" width="22.28515625" style="1" customWidth="1"/>
    <col min="12801" max="12801" width="5.28515625" style="1" customWidth="1"/>
    <col min="12802" max="12802" width="36.28515625" style="1" customWidth="1"/>
    <col min="12803" max="12803" width="5.7109375" style="1" customWidth="1"/>
    <col min="12804" max="12804" width="0" style="1" hidden="1" customWidth="1"/>
    <col min="12805" max="12805" width="20.7109375" style="1" customWidth="1"/>
    <col min="12806" max="12806" width="4.85546875" style="1" customWidth="1"/>
    <col min="12807" max="12807" width="0" style="1" hidden="1" customWidth="1"/>
    <col min="12808" max="12808" width="24.7109375" style="1" customWidth="1"/>
    <col min="12809" max="12809" width="12.28515625" style="1" customWidth="1"/>
    <col min="12810" max="12810" width="0" style="1" hidden="1" customWidth="1"/>
    <col min="12811" max="12811" width="3.42578125" style="1" customWidth="1"/>
    <col min="12812" max="12812" width="0" style="1" hidden="1" customWidth="1"/>
    <col min="12813" max="12813" width="17.7109375" style="1" customWidth="1"/>
    <col min="12814" max="12814" width="3.42578125" style="1" customWidth="1"/>
    <col min="12815" max="12815" width="0" style="1" hidden="1" customWidth="1"/>
    <col min="12816" max="12816" width="23.7109375" style="1" customWidth="1"/>
    <col min="12817" max="12817" width="10" style="1" customWidth="1"/>
    <col min="12818" max="12818" width="0" style="1" hidden="1" customWidth="1"/>
    <col min="12819" max="12820" width="14.7109375" style="1" customWidth="1"/>
    <col min="12821" max="12821" width="12.85546875" style="1" customWidth="1"/>
    <col min="12822" max="12822" width="3.28515625" style="1" customWidth="1"/>
    <col min="12823" max="12823" width="30.28515625" style="1" customWidth="1"/>
    <col min="12824" max="12824" width="5" style="1" customWidth="1"/>
    <col min="12825" max="12825" width="0" style="1" hidden="1" customWidth="1"/>
    <col min="12826" max="12826" width="14.28515625" style="1" customWidth="1"/>
    <col min="12827" max="12827" width="5.7109375" style="1" customWidth="1"/>
    <col min="12828" max="12828" width="0" style="1" hidden="1" customWidth="1"/>
    <col min="12829" max="12829" width="17.28515625" style="1" customWidth="1"/>
    <col min="12830" max="12830" width="12.7109375" style="1" customWidth="1"/>
    <col min="12831" max="12831" width="0" style="1" hidden="1" customWidth="1"/>
    <col min="12832" max="12832" width="5.28515625" style="1" customWidth="1"/>
    <col min="12833" max="12833" width="0" style="1" hidden="1" customWidth="1"/>
    <col min="12834" max="12834" width="17" style="1" customWidth="1"/>
    <col min="12835" max="12835" width="6.28515625" style="1" customWidth="1"/>
    <col min="12836" max="12836" width="0" style="1" hidden="1" customWidth="1"/>
    <col min="12837" max="12837" width="14.28515625" style="1" customWidth="1"/>
    <col min="12838" max="12838" width="7.5703125" style="1" customWidth="1"/>
    <col min="12839" max="12839" width="0" style="1" hidden="1" customWidth="1"/>
    <col min="12840" max="12841" width="14.28515625" style="1" customWidth="1"/>
    <col min="12842" max="12842" width="20.85546875" style="1" customWidth="1"/>
    <col min="12843" max="12843" width="14.42578125" style="1" customWidth="1"/>
    <col min="12844" max="12844" width="15" style="1" customWidth="1"/>
    <col min="12845" max="12845" width="2.7109375" style="1" customWidth="1"/>
    <col min="12846" max="12846" width="11.7109375" style="1" customWidth="1"/>
    <col min="12847" max="12847" width="11.5703125" style="1" customWidth="1"/>
    <col min="12848" max="12848" width="2.28515625" style="1" customWidth="1"/>
    <col min="12849" max="12849" width="41" style="1" customWidth="1"/>
    <col min="12850" max="12850" width="14.28515625" style="1" customWidth="1"/>
    <col min="12851" max="12852" width="11.5703125" style="1" customWidth="1"/>
    <col min="12853" max="12853" width="21.85546875" style="1" customWidth="1"/>
    <col min="12854" max="13045" width="11.42578125" style="1"/>
    <col min="13046" max="13046" width="21.85546875" style="1" customWidth="1"/>
    <col min="13047" max="13047" width="13.85546875" style="1" customWidth="1"/>
    <col min="13048" max="13048" width="38.7109375" style="1" customWidth="1"/>
    <col min="13049" max="13049" width="3" style="1" bestFit="1" customWidth="1"/>
    <col min="13050" max="13050" width="32.28515625" style="1" customWidth="1"/>
    <col min="13051" max="13051" width="46.28515625" style="1" customWidth="1"/>
    <col min="13052" max="13052" width="19" style="1" customWidth="1"/>
    <col min="13053" max="13053" width="0" style="1" hidden="1" customWidth="1"/>
    <col min="13054" max="13054" width="17.7109375" style="1" customWidth="1"/>
    <col min="13055" max="13055" width="0" style="1" hidden="1" customWidth="1"/>
    <col min="13056" max="13056" width="22.28515625" style="1" customWidth="1"/>
    <col min="13057" max="13057" width="5.28515625" style="1" customWidth="1"/>
    <col min="13058" max="13058" width="36.28515625" style="1" customWidth="1"/>
    <col min="13059" max="13059" width="5.7109375" style="1" customWidth="1"/>
    <col min="13060" max="13060" width="0" style="1" hidden="1" customWidth="1"/>
    <col min="13061" max="13061" width="20.7109375" style="1" customWidth="1"/>
    <col min="13062" max="13062" width="4.85546875" style="1" customWidth="1"/>
    <col min="13063" max="13063" width="0" style="1" hidden="1" customWidth="1"/>
    <col min="13064" max="13064" width="24.7109375" style="1" customWidth="1"/>
    <col min="13065" max="13065" width="12.28515625" style="1" customWidth="1"/>
    <col min="13066" max="13066" width="0" style="1" hidden="1" customWidth="1"/>
    <col min="13067" max="13067" width="3.42578125" style="1" customWidth="1"/>
    <col min="13068" max="13068" width="0" style="1" hidden="1" customWidth="1"/>
    <col min="13069" max="13069" width="17.7109375" style="1" customWidth="1"/>
    <col min="13070" max="13070" width="3.42578125" style="1" customWidth="1"/>
    <col min="13071" max="13071" width="0" style="1" hidden="1" customWidth="1"/>
    <col min="13072" max="13072" width="23.7109375" style="1" customWidth="1"/>
    <col min="13073" max="13073" width="10" style="1" customWidth="1"/>
    <col min="13074" max="13074" width="0" style="1" hidden="1" customWidth="1"/>
    <col min="13075" max="13076" width="14.7109375" style="1" customWidth="1"/>
    <col min="13077" max="13077" width="12.85546875" style="1" customWidth="1"/>
    <col min="13078" max="13078" width="3.28515625" style="1" customWidth="1"/>
    <col min="13079" max="13079" width="30.28515625" style="1" customWidth="1"/>
    <col min="13080" max="13080" width="5" style="1" customWidth="1"/>
    <col min="13081" max="13081" width="0" style="1" hidden="1" customWidth="1"/>
    <col min="13082" max="13082" width="14.28515625" style="1" customWidth="1"/>
    <col min="13083" max="13083" width="5.7109375" style="1" customWidth="1"/>
    <col min="13084" max="13084" width="0" style="1" hidden="1" customWidth="1"/>
    <col min="13085" max="13085" width="17.28515625" style="1" customWidth="1"/>
    <col min="13086" max="13086" width="12.7109375" style="1" customWidth="1"/>
    <col min="13087" max="13087" width="0" style="1" hidden="1" customWidth="1"/>
    <col min="13088" max="13088" width="5.28515625" style="1" customWidth="1"/>
    <col min="13089" max="13089" width="0" style="1" hidden="1" customWidth="1"/>
    <col min="13090" max="13090" width="17" style="1" customWidth="1"/>
    <col min="13091" max="13091" width="6.28515625" style="1" customWidth="1"/>
    <col min="13092" max="13092" width="0" style="1" hidden="1" customWidth="1"/>
    <col min="13093" max="13093" width="14.28515625" style="1" customWidth="1"/>
    <col min="13094" max="13094" width="7.5703125" style="1" customWidth="1"/>
    <col min="13095" max="13095" width="0" style="1" hidden="1" customWidth="1"/>
    <col min="13096" max="13097" width="14.28515625" style="1" customWidth="1"/>
    <col min="13098" max="13098" width="20.85546875" style="1" customWidth="1"/>
    <col min="13099" max="13099" width="14.42578125" style="1" customWidth="1"/>
    <col min="13100" max="13100" width="15" style="1" customWidth="1"/>
    <col min="13101" max="13101" width="2.7109375" style="1" customWidth="1"/>
    <col min="13102" max="13102" width="11.7109375" style="1" customWidth="1"/>
    <col min="13103" max="13103" width="11.5703125" style="1" customWidth="1"/>
    <col min="13104" max="13104" width="2.28515625" style="1" customWidth="1"/>
    <col min="13105" max="13105" width="41" style="1" customWidth="1"/>
    <col min="13106" max="13106" width="14.28515625" style="1" customWidth="1"/>
    <col min="13107" max="13108" width="11.5703125" style="1" customWidth="1"/>
    <col min="13109" max="13109" width="21.85546875" style="1" customWidth="1"/>
    <col min="13110" max="13301" width="11.42578125" style="1"/>
    <col min="13302" max="13302" width="21.85546875" style="1" customWidth="1"/>
    <col min="13303" max="13303" width="13.85546875" style="1" customWidth="1"/>
    <col min="13304" max="13304" width="38.7109375" style="1" customWidth="1"/>
    <col min="13305" max="13305" width="3" style="1" bestFit="1" customWidth="1"/>
    <col min="13306" max="13306" width="32.28515625" style="1" customWidth="1"/>
    <col min="13307" max="13307" width="46.28515625" style="1" customWidth="1"/>
    <col min="13308" max="13308" width="19" style="1" customWidth="1"/>
    <col min="13309" max="13309" width="0" style="1" hidden="1" customWidth="1"/>
    <col min="13310" max="13310" width="17.7109375" style="1" customWidth="1"/>
    <col min="13311" max="13311" width="0" style="1" hidden="1" customWidth="1"/>
    <col min="13312" max="13312" width="22.28515625" style="1" customWidth="1"/>
    <col min="13313" max="13313" width="5.28515625" style="1" customWidth="1"/>
    <col min="13314" max="13314" width="36.28515625" style="1" customWidth="1"/>
    <col min="13315" max="13315" width="5.7109375" style="1" customWidth="1"/>
    <col min="13316" max="13316" width="0" style="1" hidden="1" customWidth="1"/>
    <col min="13317" max="13317" width="20.7109375" style="1" customWidth="1"/>
    <col min="13318" max="13318" width="4.85546875" style="1" customWidth="1"/>
    <col min="13319" max="13319" width="0" style="1" hidden="1" customWidth="1"/>
    <col min="13320" max="13320" width="24.7109375" style="1" customWidth="1"/>
    <col min="13321" max="13321" width="12.28515625" style="1" customWidth="1"/>
    <col min="13322" max="13322" width="0" style="1" hidden="1" customWidth="1"/>
    <col min="13323" max="13323" width="3.42578125" style="1" customWidth="1"/>
    <col min="13324" max="13324" width="0" style="1" hidden="1" customWidth="1"/>
    <col min="13325" max="13325" width="17.7109375" style="1" customWidth="1"/>
    <col min="13326" max="13326" width="3.42578125" style="1" customWidth="1"/>
    <col min="13327" max="13327" width="0" style="1" hidden="1" customWidth="1"/>
    <col min="13328" max="13328" width="23.7109375" style="1" customWidth="1"/>
    <col min="13329" max="13329" width="10" style="1" customWidth="1"/>
    <col min="13330" max="13330" width="0" style="1" hidden="1" customWidth="1"/>
    <col min="13331" max="13332" width="14.7109375" style="1" customWidth="1"/>
    <col min="13333" max="13333" width="12.85546875" style="1" customWidth="1"/>
    <col min="13334" max="13334" width="3.28515625" style="1" customWidth="1"/>
    <col min="13335" max="13335" width="30.28515625" style="1" customWidth="1"/>
    <col min="13336" max="13336" width="5" style="1" customWidth="1"/>
    <col min="13337" max="13337" width="0" style="1" hidden="1" customWidth="1"/>
    <col min="13338" max="13338" width="14.28515625" style="1" customWidth="1"/>
    <col min="13339" max="13339" width="5.7109375" style="1" customWidth="1"/>
    <col min="13340" max="13340" width="0" style="1" hidden="1" customWidth="1"/>
    <col min="13341" max="13341" width="17.28515625" style="1" customWidth="1"/>
    <col min="13342" max="13342" width="12.7109375" style="1" customWidth="1"/>
    <col min="13343" max="13343" width="0" style="1" hidden="1" customWidth="1"/>
    <col min="13344" max="13344" width="5.28515625" style="1" customWidth="1"/>
    <col min="13345" max="13345" width="0" style="1" hidden="1" customWidth="1"/>
    <col min="13346" max="13346" width="17" style="1" customWidth="1"/>
    <col min="13347" max="13347" width="6.28515625" style="1" customWidth="1"/>
    <col min="13348" max="13348" width="0" style="1" hidden="1" customWidth="1"/>
    <col min="13349" max="13349" width="14.28515625" style="1" customWidth="1"/>
    <col min="13350" max="13350" width="7.5703125" style="1" customWidth="1"/>
    <col min="13351" max="13351" width="0" style="1" hidden="1" customWidth="1"/>
    <col min="13352" max="13353" width="14.28515625" style="1" customWidth="1"/>
    <col min="13354" max="13354" width="20.85546875" style="1" customWidth="1"/>
    <col min="13355" max="13355" width="14.42578125" style="1" customWidth="1"/>
    <col min="13356" max="13356" width="15" style="1" customWidth="1"/>
    <col min="13357" max="13357" width="2.7109375" style="1" customWidth="1"/>
    <col min="13358" max="13358" width="11.7109375" style="1" customWidth="1"/>
    <col min="13359" max="13359" width="11.5703125" style="1" customWidth="1"/>
    <col min="13360" max="13360" width="2.28515625" style="1" customWidth="1"/>
    <col min="13361" max="13361" width="41" style="1" customWidth="1"/>
    <col min="13362" max="13362" width="14.28515625" style="1" customWidth="1"/>
    <col min="13363" max="13364" width="11.5703125" style="1" customWidth="1"/>
    <col min="13365" max="13365" width="21.85546875" style="1" customWidth="1"/>
    <col min="13366" max="13557" width="11.42578125" style="1"/>
    <col min="13558" max="13558" width="21.85546875" style="1" customWidth="1"/>
    <col min="13559" max="13559" width="13.85546875" style="1" customWidth="1"/>
    <col min="13560" max="13560" width="38.7109375" style="1" customWidth="1"/>
    <col min="13561" max="13561" width="3" style="1" bestFit="1" customWidth="1"/>
    <col min="13562" max="13562" width="32.28515625" style="1" customWidth="1"/>
    <col min="13563" max="13563" width="46.28515625" style="1" customWidth="1"/>
    <col min="13564" max="13564" width="19" style="1" customWidth="1"/>
    <col min="13565" max="13565" width="0" style="1" hidden="1" customWidth="1"/>
    <col min="13566" max="13566" width="17.7109375" style="1" customWidth="1"/>
    <col min="13567" max="13567" width="0" style="1" hidden="1" customWidth="1"/>
    <col min="13568" max="13568" width="22.28515625" style="1" customWidth="1"/>
    <col min="13569" max="13569" width="5.28515625" style="1" customWidth="1"/>
    <col min="13570" max="13570" width="36.28515625" style="1" customWidth="1"/>
    <col min="13571" max="13571" width="5.7109375" style="1" customWidth="1"/>
    <col min="13572" max="13572" width="0" style="1" hidden="1" customWidth="1"/>
    <col min="13573" max="13573" width="20.7109375" style="1" customWidth="1"/>
    <col min="13574" max="13574" width="4.85546875" style="1" customWidth="1"/>
    <col min="13575" max="13575" width="0" style="1" hidden="1" customWidth="1"/>
    <col min="13576" max="13576" width="24.7109375" style="1" customWidth="1"/>
    <col min="13577" max="13577" width="12.28515625" style="1" customWidth="1"/>
    <col min="13578" max="13578" width="0" style="1" hidden="1" customWidth="1"/>
    <col min="13579" max="13579" width="3.42578125" style="1" customWidth="1"/>
    <col min="13580" max="13580" width="0" style="1" hidden="1" customWidth="1"/>
    <col min="13581" max="13581" width="17.7109375" style="1" customWidth="1"/>
    <col min="13582" max="13582" width="3.42578125" style="1" customWidth="1"/>
    <col min="13583" max="13583" width="0" style="1" hidden="1" customWidth="1"/>
    <col min="13584" max="13584" width="23.7109375" style="1" customWidth="1"/>
    <col min="13585" max="13585" width="10" style="1" customWidth="1"/>
    <col min="13586" max="13586" width="0" style="1" hidden="1" customWidth="1"/>
    <col min="13587" max="13588" width="14.7109375" style="1" customWidth="1"/>
    <col min="13589" max="13589" width="12.85546875" style="1" customWidth="1"/>
    <col min="13590" max="13590" width="3.28515625" style="1" customWidth="1"/>
    <col min="13591" max="13591" width="30.28515625" style="1" customWidth="1"/>
    <col min="13592" max="13592" width="5" style="1" customWidth="1"/>
    <col min="13593" max="13593" width="0" style="1" hidden="1" customWidth="1"/>
    <col min="13594" max="13594" width="14.28515625" style="1" customWidth="1"/>
    <col min="13595" max="13595" width="5.7109375" style="1" customWidth="1"/>
    <col min="13596" max="13596" width="0" style="1" hidden="1" customWidth="1"/>
    <col min="13597" max="13597" width="17.28515625" style="1" customWidth="1"/>
    <col min="13598" max="13598" width="12.7109375" style="1" customWidth="1"/>
    <col min="13599" max="13599" width="0" style="1" hidden="1" customWidth="1"/>
    <col min="13600" max="13600" width="5.28515625" style="1" customWidth="1"/>
    <col min="13601" max="13601" width="0" style="1" hidden="1" customWidth="1"/>
    <col min="13602" max="13602" width="17" style="1" customWidth="1"/>
    <col min="13603" max="13603" width="6.28515625" style="1" customWidth="1"/>
    <col min="13604" max="13604" width="0" style="1" hidden="1" customWidth="1"/>
    <col min="13605" max="13605" width="14.28515625" style="1" customWidth="1"/>
    <col min="13606" max="13606" width="7.5703125" style="1" customWidth="1"/>
    <col min="13607" max="13607" width="0" style="1" hidden="1" customWidth="1"/>
    <col min="13608" max="13609" width="14.28515625" style="1" customWidth="1"/>
    <col min="13610" max="13610" width="20.85546875" style="1" customWidth="1"/>
    <col min="13611" max="13611" width="14.42578125" style="1" customWidth="1"/>
    <col min="13612" max="13612" width="15" style="1" customWidth="1"/>
    <col min="13613" max="13613" width="2.7109375" style="1" customWidth="1"/>
    <col min="13614" max="13614" width="11.7109375" style="1" customWidth="1"/>
    <col min="13615" max="13615" width="11.5703125" style="1" customWidth="1"/>
    <col min="13616" max="13616" width="2.28515625" style="1" customWidth="1"/>
    <col min="13617" max="13617" width="41" style="1" customWidth="1"/>
    <col min="13618" max="13618" width="14.28515625" style="1" customWidth="1"/>
    <col min="13619" max="13620" width="11.5703125" style="1" customWidth="1"/>
    <col min="13621" max="13621" width="21.85546875" style="1" customWidth="1"/>
    <col min="13622" max="13813" width="11.42578125" style="1"/>
    <col min="13814" max="13814" width="21.85546875" style="1" customWidth="1"/>
    <col min="13815" max="13815" width="13.85546875" style="1" customWidth="1"/>
    <col min="13816" max="13816" width="38.7109375" style="1" customWidth="1"/>
    <col min="13817" max="13817" width="3" style="1" bestFit="1" customWidth="1"/>
    <col min="13818" max="13818" width="32.28515625" style="1" customWidth="1"/>
    <col min="13819" max="13819" width="46.28515625" style="1" customWidth="1"/>
    <col min="13820" max="13820" width="19" style="1" customWidth="1"/>
    <col min="13821" max="13821" width="0" style="1" hidden="1" customWidth="1"/>
    <col min="13822" max="13822" width="17.7109375" style="1" customWidth="1"/>
    <col min="13823" max="13823" width="0" style="1" hidden="1" customWidth="1"/>
    <col min="13824" max="13824" width="22.28515625" style="1" customWidth="1"/>
    <col min="13825" max="13825" width="5.28515625" style="1" customWidth="1"/>
    <col min="13826" max="13826" width="36.28515625" style="1" customWidth="1"/>
    <col min="13827" max="13827" width="5.7109375" style="1" customWidth="1"/>
    <col min="13828" max="13828" width="0" style="1" hidden="1" customWidth="1"/>
    <col min="13829" max="13829" width="20.7109375" style="1" customWidth="1"/>
    <col min="13830" max="13830" width="4.85546875" style="1" customWidth="1"/>
    <col min="13831" max="13831" width="0" style="1" hidden="1" customWidth="1"/>
    <col min="13832" max="13832" width="24.7109375" style="1" customWidth="1"/>
    <col min="13833" max="13833" width="12.28515625" style="1" customWidth="1"/>
    <col min="13834" max="13834" width="0" style="1" hidden="1" customWidth="1"/>
    <col min="13835" max="13835" width="3.42578125" style="1" customWidth="1"/>
    <col min="13836" max="13836" width="0" style="1" hidden="1" customWidth="1"/>
    <col min="13837" max="13837" width="17.7109375" style="1" customWidth="1"/>
    <col min="13838" max="13838" width="3.42578125" style="1" customWidth="1"/>
    <col min="13839" max="13839" width="0" style="1" hidden="1" customWidth="1"/>
    <col min="13840" max="13840" width="23.7109375" style="1" customWidth="1"/>
    <col min="13841" max="13841" width="10" style="1" customWidth="1"/>
    <col min="13842" max="13842" width="0" style="1" hidden="1" customWidth="1"/>
    <col min="13843" max="13844" width="14.7109375" style="1" customWidth="1"/>
    <col min="13845" max="13845" width="12.85546875" style="1" customWidth="1"/>
    <col min="13846" max="13846" width="3.28515625" style="1" customWidth="1"/>
    <col min="13847" max="13847" width="30.28515625" style="1" customWidth="1"/>
    <col min="13848" max="13848" width="5" style="1" customWidth="1"/>
    <col min="13849" max="13849" width="0" style="1" hidden="1" customWidth="1"/>
    <col min="13850" max="13850" width="14.28515625" style="1" customWidth="1"/>
    <col min="13851" max="13851" width="5.7109375" style="1" customWidth="1"/>
    <col min="13852" max="13852" width="0" style="1" hidden="1" customWidth="1"/>
    <col min="13853" max="13853" width="17.28515625" style="1" customWidth="1"/>
    <col min="13854" max="13854" width="12.7109375" style="1" customWidth="1"/>
    <col min="13855" max="13855" width="0" style="1" hidden="1" customWidth="1"/>
    <col min="13856" max="13856" width="5.28515625" style="1" customWidth="1"/>
    <col min="13857" max="13857" width="0" style="1" hidden="1" customWidth="1"/>
    <col min="13858" max="13858" width="17" style="1" customWidth="1"/>
    <col min="13859" max="13859" width="6.28515625" style="1" customWidth="1"/>
    <col min="13860" max="13860" width="0" style="1" hidden="1" customWidth="1"/>
    <col min="13861" max="13861" width="14.28515625" style="1" customWidth="1"/>
    <col min="13862" max="13862" width="7.5703125" style="1" customWidth="1"/>
    <col min="13863" max="13863" width="0" style="1" hidden="1" customWidth="1"/>
    <col min="13864" max="13865" width="14.28515625" style="1" customWidth="1"/>
    <col min="13866" max="13866" width="20.85546875" style="1" customWidth="1"/>
    <col min="13867" max="13867" width="14.42578125" style="1" customWidth="1"/>
    <col min="13868" max="13868" width="15" style="1" customWidth="1"/>
    <col min="13869" max="13869" width="2.7109375" style="1" customWidth="1"/>
    <col min="13870" max="13870" width="11.7109375" style="1" customWidth="1"/>
    <col min="13871" max="13871" width="11.5703125" style="1" customWidth="1"/>
    <col min="13872" max="13872" width="2.28515625" style="1" customWidth="1"/>
    <col min="13873" max="13873" width="41" style="1" customWidth="1"/>
    <col min="13874" max="13874" width="14.28515625" style="1" customWidth="1"/>
    <col min="13875" max="13876" width="11.5703125" style="1" customWidth="1"/>
    <col min="13877" max="13877" width="21.85546875" style="1" customWidth="1"/>
    <col min="13878" max="14069" width="11.42578125" style="1"/>
    <col min="14070" max="14070" width="21.85546875" style="1" customWidth="1"/>
    <col min="14071" max="14071" width="13.85546875" style="1" customWidth="1"/>
    <col min="14072" max="14072" width="38.7109375" style="1" customWidth="1"/>
    <col min="14073" max="14073" width="3" style="1" bestFit="1" customWidth="1"/>
    <col min="14074" max="14074" width="32.28515625" style="1" customWidth="1"/>
    <col min="14075" max="14075" width="46.28515625" style="1" customWidth="1"/>
    <col min="14076" max="14076" width="19" style="1" customWidth="1"/>
    <col min="14077" max="14077" width="0" style="1" hidden="1" customWidth="1"/>
    <col min="14078" max="14078" width="17.7109375" style="1" customWidth="1"/>
    <col min="14079" max="14079" width="0" style="1" hidden="1" customWidth="1"/>
    <col min="14080" max="14080" width="22.28515625" style="1" customWidth="1"/>
    <col min="14081" max="14081" width="5.28515625" style="1" customWidth="1"/>
    <col min="14082" max="14082" width="36.28515625" style="1" customWidth="1"/>
    <col min="14083" max="14083" width="5.7109375" style="1" customWidth="1"/>
    <col min="14084" max="14084" width="0" style="1" hidden="1" customWidth="1"/>
    <col min="14085" max="14085" width="20.7109375" style="1" customWidth="1"/>
    <col min="14086" max="14086" width="4.85546875" style="1" customWidth="1"/>
    <col min="14087" max="14087" width="0" style="1" hidden="1" customWidth="1"/>
    <col min="14088" max="14088" width="24.7109375" style="1" customWidth="1"/>
    <col min="14089" max="14089" width="12.28515625" style="1" customWidth="1"/>
    <col min="14090" max="14090" width="0" style="1" hidden="1" customWidth="1"/>
    <col min="14091" max="14091" width="3.42578125" style="1" customWidth="1"/>
    <col min="14092" max="14092" width="0" style="1" hidden="1" customWidth="1"/>
    <col min="14093" max="14093" width="17.7109375" style="1" customWidth="1"/>
    <col min="14094" max="14094" width="3.42578125" style="1" customWidth="1"/>
    <col min="14095" max="14095" width="0" style="1" hidden="1" customWidth="1"/>
    <col min="14096" max="14096" width="23.7109375" style="1" customWidth="1"/>
    <col min="14097" max="14097" width="10" style="1" customWidth="1"/>
    <col min="14098" max="14098" width="0" style="1" hidden="1" customWidth="1"/>
    <col min="14099" max="14100" width="14.7109375" style="1" customWidth="1"/>
    <col min="14101" max="14101" width="12.85546875" style="1" customWidth="1"/>
    <col min="14102" max="14102" width="3.28515625" style="1" customWidth="1"/>
    <col min="14103" max="14103" width="30.28515625" style="1" customWidth="1"/>
    <col min="14104" max="14104" width="5" style="1" customWidth="1"/>
    <col min="14105" max="14105" width="0" style="1" hidden="1" customWidth="1"/>
    <col min="14106" max="14106" width="14.28515625" style="1" customWidth="1"/>
    <col min="14107" max="14107" width="5.7109375" style="1" customWidth="1"/>
    <col min="14108" max="14108" width="0" style="1" hidden="1" customWidth="1"/>
    <col min="14109" max="14109" width="17.28515625" style="1" customWidth="1"/>
    <col min="14110" max="14110" width="12.7109375" style="1" customWidth="1"/>
    <col min="14111" max="14111" width="0" style="1" hidden="1" customWidth="1"/>
    <col min="14112" max="14112" width="5.28515625" style="1" customWidth="1"/>
    <col min="14113" max="14113" width="0" style="1" hidden="1" customWidth="1"/>
    <col min="14114" max="14114" width="17" style="1" customWidth="1"/>
    <col min="14115" max="14115" width="6.28515625" style="1" customWidth="1"/>
    <col min="14116" max="14116" width="0" style="1" hidden="1" customWidth="1"/>
    <col min="14117" max="14117" width="14.28515625" style="1" customWidth="1"/>
    <col min="14118" max="14118" width="7.5703125" style="1" customWidth="1"/>
    <col min="14119" max="14119" width="0" style="1" hidden="1" customWidth="1"/>
    <col min="14120" max="14121" width="14.28515625" style="1" customWidth="1"/>
    <col min="14122" max="14122" width="20.85546875" style="1" customWidth="1"/>
    <col min="14123" max="14123" width="14.42578125" style="1" customWidth="1"/>
    <col min="14124" max="14124" width="15" style="1" customWidth="1"/>
    <col min="14125" max="14125" width="2.7109375" style="1" customWidth="1"/>
    <col min="14126" max="14126" width="11.7109375" style="1" customWidth="1"/>
    <col min="14127" max="14127" width="11.5703125" style="1" customWidth="1"/>
    <col min="14128" max="14128" width="2.28515625" style="1" customWidth="1"/>
    <col min="14129" max="14129" width="41" style="1" customWidth="1"/>
    <col min="14130" max="14130" width="14.28515625" style="1" customWidth="1"/>
    <col min="14131" max="14132" width="11.5703125" style="1" customWidth="1"/>
    <col min="14133" max="14133" width="21.85546875" style="1" customWidth="1"/>
    <col min="14134" max="14325" width="11.42578125" style="1"/>
    <col min="14326" max="14326" width="21.85546875" style="1" customWidth="1"/>
    <col min="14327" max="14327" width="13.85546875" style="1" customWidth="1"/>
    <col min="14328" max="14328" width="38.7109375" style="1" customWidth="1"/>
    <col min="14329" max="14329" width="3" style="1" bestFit="1" customWidth="1"/>
    <col min="14330" max="14330" width="32.28515625" style="1" customWidth="1"/>
    <col min="14331" max="14331" width="46.28515625" style="1" customWidth="1"/>
    <col min="14332" max="14332" width="19" style="1" customWidth="1"/>
    <col min="14333" max="14333" width="0" style="1" hidden="1" customWidth="1"/>
    <col min="14334" max="14334" width="17.7109375" style="1" customWidth="1"/>
    <col min="14335" max="14335" width="0" style="1" hidden="1" customWidth="1"/>
    <col min="14336" max="14336" width="22.28515625" style="1" customWidth="1"/>
    <col min="14337" max="14337" width="5.28515625" style="1" customWidth="1"/>
    <col min="14338" max="14338" width="36.28515625" style="1" customWidth="1"/>
    <col min="14339" max="14339" width="5.7109375" style="1" customWidth="1"/>
    <col min="14340" max="14340" width="0" style="1" hidden="1" customWidth="1"/>
    <col min="14341" max="14341" width="20.7109375" style="1" customWidth="1"/>
    <col min="14342" max="14342" width="4.85546875" style="1" customWidth="1"/>
    <col min="14343" max="14343" width="0" style="1" hidden="1" customWidth="1"/>
    <col min="14344" max="14344" width="24.7109375" style="1" customWidth="1"/>
    <col min="14345" max="14345" width="12.28515625" style="1" customWidth="1"/>
    <col min="14346" max="14346" width="0" style="1" hidden="1" customWidth="1"/>
    <col min="14347" max="14347" width="3.42578125" style="1" customWidth="1"/>
    <col min="14348" max="14348" width="0" style="1" hidden="1" customWidth="1"/>
    <col min="14349" max="14349" width="17.7109375" style="1" customWidth="1"/>
    <col min="14350" max="14350" width="3.42578125" style="1" customWidth="1"/>
    <col min="14351" max="14351" width="0" style="1" hidden="1" customWidth="1"/>
    <col min="14352" max="14352" width="23.7109375" style="1" customWidth="1"/>
    <col min="14353" max="14353" width="10" style="1" customWidth="1"/>
    <col min="14354" max="14354" width="0" style="1" hidden="1" customWidth="1"/>
    <col min="14355" max="14356" width="14.7109375" style="1" customWidth="1"/>
    <col min="14357" max="14357" width="12.85546875" style="1" customWidth="1"/>
    <col min="14358" max="14358" width="3.28515625" style="1" customWidth="1"/>
    <col min="14359" max="14359" width="30.28515625" style="1" customWidth="1"/>
    <col min="14360" max="14360" width="5" style="1" customWidth="1"/>
    <col min="14361" max="14361" width="0" style="1" hidden="1" customWidth="1"/>
    <col min="14362" max="14362" width="14.28515625" style="1" customWidth="1"/>
    <col min="14363" max="14363" width="5.7109375" style="1" customWidth="1"/>
    <col min="14364" max="14364" width="0" style="1" hidden="1" customWidth="1"/>
    <col min="14365" max="14365" width="17.28515625" style="1" customWidth="1"/>
    <col min="14366" max="14366" width="12.7109375" style="1" customWidth="1"/>
    <col min="14367" max="14367" width="0" style="1" hidden="1" customWidth="1"/>
    <col min="14368" max="14368" width="5.28515625" style="1" customWidth="1"/>
    <col min="14369" max="14369" width="0" style="1" hidden="1" customWidth="1"/>
    <col min="14370" max="14370" width="17" style="1" customWidth="1"/>
    <col min="14371" max="14371" width="6.28515625" style="1" customWidth="1"/>
    <col min="14372" max="14372" width="0" style="1" hidden="1" customWidth="1"/>
    <col min="14373" max="14373" width="14.28515625" style="1" customWidth="1"/>
    <col min="14374" max="14374" width="7.5703125" style="1" customWidth="1"/>
    <col min="14375" max="14375" width="0" style="1" hidden="1" customWidth="1"/>
    <col min="14376" max="14377" width="14.28515625" style="1" customWidth="1"/>
    <col min="14378" max="14378" width="20.85546875" style="1" customWidth="1"/>
    <col min="14379" max="14379" width="14.42578125" style="1" customWidth="1"/>
    <col min="14380" max="14380" width="15" style="1" customWidth="1"/>
    <col min="14381" max="14381" width="2.7109375" style="1" customWidth="1"/>
    <col min="14382" max="14382" width="11.7109375" style="1" customWidth="1"/>
    <col min="14383" max="14383" width="11.5703125" style="1" customWidth="1"/>
    <col min="14384" max="14384" width="2.28515625" style="1" customWidth="1"/>
    <col min="14385" max="14385" width="41" style="1" customWidth="1"/>
    <col min="14386" max="14386" width="14.28515625" style="1" customWidth="1"/>
    <col min="14387" max="14388" width="11.5703125" style="1" customWidth="1"/>
    <col min="14389" max="14389" width="21.85546875" style="1" customWidth="1"/>
    <col min="14390" max="14581" width="11.42578125" style="1"/>
    <col min="14582" max="14582" width="21.85546875" style="1" customWidth="1"/>
    <col min="14583" max="14583" width="13.85546875" style="1" customWidth="1"/>
    <col min="14584" max="14584" width="38.7109375" style="1" customWidth="1"/>
    <col min="14585" max="14585" width="3" style="1" bestFit="1" customWidth="1"/>
    <col min="14586" max="14586" width="32.28515625" style="1" customWidth="1"/>
    <col min="14587" max="14587" width="46.28515625" style="1" customWidth="1"/>
    <col min="14588" max="14588" width="19" style="1" customWidth="1"/>
    <col min="14589" max="14589" width="0" style="1" hidden="1" customWidth="1"/>
    <col min="14590" max="14590" width="17.7109375" style="1" customWidth="1"/>
    <col min="14591" max="14591" width="0" style="1" hidden="1" customWidth="1"/>
    <col min="14592" max="14592" width="22.28515625" style="1" customWidth="1"/>
    <col min="14593" max="14593" width="5.28515625" style="1" customWidth="1"/>
    <col min="14594" max="14594" width="36.28515625" style="1" customWidth="1"/>
    <col min="14595" max="14595" width="5.7109375" style="1" customWidth="1"/>
    <col min="14596" max="14596" width="0" style="1" hidden="1" customWidth="1"/>
    <col min="14597" max="14597" width="20.7109375" style="1" customWidth="1"/>
    <col min="14598" max="14598" width="4.85546875" style="1" customWidth="1"/>
    <col min="14599" max="14599" width="0" style="1" hidden="1" customWidth="1"/>
    <col min="14600" max="14600" width="24.7109375" style="1" customWidth="1"/>
    <col min="14601" max="14601" width="12.28515625" style="1" customWidth="1"/>
    <col min="14602" max="14602" width="0" style="1" hidden="1" customWidth="1"/>
    <col min="14603" max="14603" width="3.42578125" style="1" customWidth="1"/>
    <col min="14604" max="14604" width="0" style="1" hidden="1" customWidth="1"/>
    <col min="14605" max="14605" width="17.7109375" style="1" customWidth="1"/>
    <col min="14606" max="14606" width="3.42578125" style="1" customWidth="1"/>
    <col min="14607" max="14607" width="0" style="1" hidden="1" customWidth="1"/>
    <col min="14608" max="14608" width="23.7109375" style="1" customWidth="1"/>
    <col min="14609" max="14609" width="10" style="1" customWidth="1"/>
    <col min="14610" max="14610" width="0" style="1" hidden="1" customWidth="1"/>
    <col min="14611" max="14612" width="14.7109375" style="1" customWidth="1"/>
    <col min="14613" max="14613" width="12.85546875" style="1" customWidth="1"/>
    <col min="14614" max="14614" width="3.28515625" style="1" customWidth="1"/>
    <col min="14615" max="14615" width="30.28515625" style="1" customWidth="1"/>
    <col min="14616" max="14616" width="5" style="1" customWidth="1"/>
    <col min="14617" max="14617" width="0" style="1" hidden="1" customWidth="1"/>
    <col min="14618" max="14618" width="14.28515625" style="1" customWidth="1"/>
    <col min="14619" max="14619" width="5.7109375" style="1" customWidth="1"/>
    <col min="14620" max="14620" width="0" style="1" hidden="1" customWidth="1"/>
    <col min="14621" max="14621" width="17.28515625" style="1" customWidth="1"/>
    <col min="14622" max="14622" width="12.7109375" style="1" customWidth="1"/>
    <col min="14623" max="14623" width="0" style="1" hidden="1" customWidth="1"/>
    <col min="14624" max="14624" width="5.28515625" style="1" customWidth="1"/>
    <col min="14625" max="14625" width="0" style="1" hidden="1" customWidth="1"/>
    <col min="14626" max="14626" width="17" style="1" customWidth="1"/>
    <col min="14627" max="14627" width="6.28515625" style="1" customWidth="1"/>
    <col min="14628" max="14628" width="0" style="1" hidden="1" customWidth="1"/>
    <col min="14629" max="14629" width="14.28515625" style="1" customWidth="1"/>
    <col min="14630" max="14630" width="7.5703125" style="1" customWidth="1"/>
    <col min="14631" max="14631" width="0" style="1" hidden="1" customWidth="1"/>
    <col min="14632" max="14633" width="14.28515625" style="1" customWidth="1"/>
    <col min="14634" max="14634" width="20.85546875" style="1" customWidth="1"/>
    <col min="14635" max="14635" width="14.42578125" style="1" customWidth="1"/>
    <col min="14636" max="14636" width="15" style="1" customWidth="1"/>
    <col min="14637" max="14637" width="2.7109375" style="1" customWidth="1"/>
    <col min="14638" max="14638" width="11.7109375" style="1" customWidth="1"/>
    <col min="14639" max="14639" width="11.5703125" style="1" customWidth="1"/>
    <col min="14640" max="14640" width="2.28515625" style="1" customWidth="1"/>
    <col min="14641" max="14641" width="41" style="1" customWidth="1"/>
    <col min="14642" max="14642" width="14.28515625" style="1" customWidth="1"/>
    <col min="14643" max="14644" width="11.5703125" style="1" customWidth="1"/>
    <col min="14645" max="14645" width="21.85546875" style="1" customWidth="1"/>
    <col min="14646" max="14837" width="11.42578125" style="1"/>
    <col min="14838" max="14838" width="21.85546875" style="1" customWidth="1"/>
    <col min="14839" max="14839" width="13.85546875" style="1" customWidth="1"/>
    <col min="14840" max="14840" width="38.7109375" style="1" customWidth="1"/>
    <col min="14841" max="14841" width="3" style="1" bestFit="1" customWidth="1"/>
    <col min="14842" max="14842" width="32.28515625" style="1" customWidth="1"/>
    <col min="14843" max="14843" width="46.28515625" style="1" customWidth="1"/>
    <col min="14844" max="14844" width="19" style="1" customWidth="1"/>
    <col min="14845" max="14845" width="0" style="1" hidden="1" customWidth="1"/>
    <col min="14846" max="14846" width="17.7109375" style="1" customWidth="1"/>
    <col min="14847" max="14847" width="0" style="1" hidden="1" customWidth="1"/>
    <col min="14848" max="14848" width="22.28515625" style="1" customWidth="1"/>
    <col min="14849" max="14849" width="5.28515625" style="1" customWidth="1"/>
    <col min="14850" max="14850" width="36.28515625" style="1" customWidth="1"/>
    <col min="14851" max="14851" width="5.7109375" style="1" customWidth="1"/>
    <col min="14852" max="14852" width="0" style="1" hidden="1" customWidth="1"/>
    <col min="14853" max="14853" width="20.7109375" style="1" customWidth="1"/>
    <col min="14854" max="14854" width="4.85546875" style="1" customWidth="1"/>
    <col min="14855" max="14855" width="0" style="1" hidden="1" customWidth="1"/>
    <col min="14856" max="14856" width="24.7109375" style="1" customWidth="1"/>
    <col min="14857" max="14857" width="12.28515625" style="1" customWidth="1"/>
    <col min="14858" max="14858" width="0" style="1" hidden="1" customWidth="1"/>
    <col min="14859" max="14859" width="3.42578125" style="1" customWidth="1"/>
    <col min="14860" max="14860" width="0" style="1" hidden="1" customWidth="1"/>
    <col min="14861" max="14861" width="17.7109375" style="1" customWidth="1"/>
    <col min="14862" max="14862" width="3.42578125" style="1" customWidth="1"/>
    <col min="14863" max="14863" width="0" style="1" hidden="1" customWidth="1"/>
    <col min="14864" max="14864" width="23.7109375" style="1" customWidth="1"/>
    <col min="14865" max="14865" width="10" style="1" customWidth="1"/>
    <col min="14866" max="14866" width="0" style="1" hidden="1" customWidth="1"/>
    <col min="14867" max="14868" width="14.7109375" style="1" customWidth="1"/>
    <col min="14869" max="14869" width="12.85546875" style="1" customWidth="1"/>
    <col min="14870" max="14870" width="3.28515625" style="1" customWidth="1"/>
    <col min="14871" max="14871" width="30.28515625" style="1" customWidth="1"/>
    <col min="14872" max="14872" width="5" style="1" customWidth="1"/>
    <col min="14873" max="14873" width="0" style="1" hidden="1" customWidth="1"/>
    <col min="14874" max="14874" width="14.28515625" style="1" customWidth="1"/>
    <col min="14875" max="14875" width="5.7109375" style="1" customWidth="1"/>
    <col min="14876" max="14876" width="0" style="1" hidden="1" customWidth="1"/>
    <col min="14877" max="14877" width="17.28515625" style="1" customWidth="1"/>
    <col min="14878" max="14878" width="12.7109375" style="1" customWidth="1"/>
    <col min="14879" max="14879" width="0" style="1" hidden="1" customWidth="1"/>
    <col min="14880" max="14880" width="5.28515625" style="1" customWidth="1"/>
    <col min="14881" max="14881" width="0" style="1" hidden="1" customWidth="1"/>
    <col min="14882" max="14882" width="17" style="1" customWidth="1"/>
    <col min="14883" max="14883" width="6.28515625" style="1" customWidth="1"/>
    <col min="14884" max="14884" width="0" style="1" hidden="1" customWidth="1"/>
    <col min="14885" max="14885" width="14.28515625" style="1" customWidth="1"/>
    <col min="14886" max="14886" width="7.5703125" style="1" customWidth="1"/>
    <col min="14887" max="14887" width="0" style="1" hidden="1" customWidth="1"/>
    <col min="14888" max="14889" width="14.28515625" style="1" customWidth="1"/>
    <col min="14890" max="14890" width="20.85546875" style="1" customWidth="1"/>
    <col min="14891" max="14891" width="14.42578125" style="1" customWidth="1"/>
    <col min="14892" max="14892" width="15" style="1" customWidth="1"/>
    <col min="14893" max="14893" width="2.7109375" style="1" customWidth="1"/>
    <col min="14894" max="14894" width="11.7109375" style="1" customWidth="1"/>
    <col min="14895" max="14895" width="11.5703125" style="1" customWidth="1"/>
    <col min="14896" max="14896" width="2.28515625" style="1" customWidth="1"/>
    <col min="14897" max="14897" width="41" style="1" customWidth="1"/>
    <col min="14898" max="14898" width="14.28515625" style="1" customWidth="1"/>
    <col min="14899" max="14900" width="11.5703125" style="1" customWidth="1"/>
    <col min="14901" max="14901" width="21.85546875" style="1" customWidth="1"/>
    <col min="14902" max="15093" width="11.42578125" style="1"/>
    <col min="15094" max="15094" width="21.85546875" style="1" customWidth="1"/>
    <col min="15095" max="15095" width="13.85546875" style="1" customWidth="1"/>
    <col min="15096" max="15096" width="38.7109375" style="1" customWidth="1"/>
    <col min="15097" max="15097" width="3" style="1" bestFit="1" customWidth="1"/>
    <col min="15098" max="15098" width="32.28515625" style="1" customWidth="1"/>
    <col min="15099" max="15099" width="46.28515625" style="1" customWidth="1"/>
    <col min="15100" max="15100" width="19" style="1" customWidth="1"/>
    <col min="15101" max="15101" width="0" style="1" hidden="1" customWidth="1"/>
    <col min="15102" max="15102" width="17.7109375" style="1" customWidth="1"/>
    <col min="15103" max="15103" width="0" style="1" hidden="1" customWidth="1"/>
    <col min="15104" max="15104" width="22.28515625" style="1" customWidth="1"/>
    <col min="15105" max="15105" width="5.28515625" style="1" customWidth="1"/>
    <col min="15106" max="15106" width="36.28515625" style="1" customWidth="1"/>
    <col min="15107" max="15107" width="5.7109375" style="1" customWidth="1"/>
    <col min="15108" max="15108" width="0" style="1" hidden="1" customWidth="1"/>
    <col min="15109" max="15109" width="20.7109375" style="1" customWidth="1"/>
    <col min="15110" max="15110" width="4.85546875" style="1" customWidth="1"/>
    <col min="15111" max="15111" width="0" style="1" hidden="1" customWidth="1"/>
    <col min="15112" max="15112" width="24.7109375" style="1" customWidth="1"/>
    <col min="15113" max="15113" width="12.28515625" style="1" customWidth="1"/>
    <col min="15114" max="15114" width="0" style="1" hidden="1" customWidth="1"/>
    <col min="15115" max="15115" width="3.42578125" style="1" customWidth="1"/>
    <col min="15116" max="15116" width="0" style="1" hidden="1" customWidth="1"/>
    <col min="15117" max="15117" width="17.7109375" style="1" customWidth="1"/>
    <col min="15118" max="15118" width="3.42578125" style="1" customWidth="1"/>
    <col min="15119" max="15119" width="0" style="1" hidden="1" customWidth="1"/>
    <col min="15120" max="15120" width="23.7109375" style="1" customWidth="1"/>
    <col min="15121" max="15121" width="10" style="1" customWidth="1"/>
    <col min="15122" max="15122" width="0" style="1" hidden="1" customWidth="1"/>
    <col min="15123" max="15124" width="14.7109375" style="1" customWidth="1"/>
    <col min="15125" max="15125" width="12.85546875" style="1" customWidth="1"/>
    <col min="15126" max="15126" width="3.28515625" style="1" customWidth="1"/>
    <col min="15127" max="15127" width="30.28515625" style="1" customWidth="1"/>
    <col min="15128" max="15128" width="5" style="1" customWidth="1"/>
    <col min="15129" max="15129" width="0" style="1" hidden="1" customWidth="1"/>
    <col min="15130" max="15130" width="14.28515625" style="1" customWidth="1"/>
    <col min="15131" max="15131" width="5.7109375" style="1" customWidth="1"/>
    <col min="15132" max="15132" width="0" style="1" hidden="1" customWidth="1"/>
    <col min="15133" max="15133" width="17.28515625" style="1" customWidth="1"/>
    <col min="15134" max="15134" width="12.7109375" style="1" customWidth="1"/>
    <col min="15135" max="15135" width="0" style="1" hidden="1" customWidth="1"/>
    <col min="15136" max="15136" width="5.28515625" style="1" customWidth="1"/>
    <col min="15137" max="15137" width="0" style="1" hidden="1" customWidth="1"/>
    <col min="15138" max="15138" width="17" style="1" customWidth="1"/>
    <col min="15139" max="15139" width="6.28515625" style="1" customWidth="1"/>
    <col min="15140" max="15140" width="0" style="1" hidden="1" customWidth="1"/>
    <col min="15141" max="15141" width="14.28515625" style="1" customWidth="1"/>
    <col min="15142" max="15142" width="7.5703125" style="1" customWidth="1"/>
    <col min="15143" max="15143" width="0" style="1" hidden="1" customWidth="1"/>
    <col min="15144" max="15145" width="14.28515625" style="1" customWidth="1"/>
    <col min="15146" max="15146" width="20.85546875" style="1" customWidth="1"/>
    <col min="15147" max="15147" width="14.42578125" style="1" customWidth="1"/>
    <col min="15148" max="15148" width="15" style="1" customWidth="1"/>
    <col min="15149" max="15149" width="2.7109375" style="1" customWidth="1"/>
    <col min="15150" max="15150" width="11.7109375" style="1" customWidth="1"/>
    <col min="15151" max="15151" width="11.5703125" style="1" customWidth="1"/>
    <col min="15152" max="15152" width="2.28515625" style="1" customWidth="1"/>
    <col min="15153" max="15153" width="41" style="1" customWidth="1"/>
    <col min="15154" max="15154" width="14.28515625" style="1" customWidth="1"/>
    <col min="15155" max="15156" width="11.5703125" style="1" customWidth="1"/>
    <col min="15157" max="15157" width="21.85546875" style="1" customWidth="1"/>
    <col min="15158" max="15349" width="11.42578125" style="1"/>
    <col min="15350" max="15350" width="21.85546875" style="1" customWidth="1"/>
    <col min="15351" max="15351" width="13.85546875" style="1" customWidth="1"/>
    <col min="15352" max="15352" width="38.7109375" style="1" customWidth="1"/>
    <col min="15353" max="15353" width="3" style="1" bestFit="1" customWidth="1"/>
    <col min="15354" max="15354" width="32.28515625" style="1" customWidth="1"/>
    <col min="15355" max="15355" width="46.28515625" style="1" customWidth="1"/>
    <col min="15356" max="15356" width="19" style="1" customWidth="1"/>
    <col min="15357" max="15357" width="0" style="1" hidden="1" customWidth="1"/>
    <col min="15358" max="15358" width="17.7109375" style="1" customWidth="1"/>
    <col min="15359" max="15359" width="0" style="1" hidden="1" customWidth="1"/>
    <col min="15360" max="15360" width="22.28515625" style="1" customWidth="1"/>
    <col min="15361" max="15361" width="5.28515625" style="1" customWidth="1"/>
    <col min="15362" max="15362" width="36.28515625" style="1" customWidth="1"/>
    <col min="15363" max="15363" width="5.7109375" style="1" customWidth="1"/>
    <col min="15364" max="15364" width="0" style="1" hidden="1" customWidth="1"/>
    <col min="15365" max="15365" width="20.7109375" style="1" customWidth="1"/>
    <col min="15366" max="15366" width="4.85546875" style="1" customWidth="1"/>
    <col min="15367" max="15367" width="0" style="1" hidden="1" customWidth="1"/>
    <col min="15368" max="15368" width="24.7109375" style="1" customWidth="1"/>
    <col min="15369" max="15369" width="12.28515625" style="1" customWidth="1"/>
    <col min="15370" max="15370" width="0" style="1" hidden="1" customWidth="1"/>
    <col min="15371" max="15371" width="3.42578125" style="1" customWidth="1"/>
    <col min="15372" max="15372" width="0" style="1" hidden="1" customWidth="1"/>
    <col min="15373" max="15373" width="17.7109375" style="1" customWidth="1"/>
    <col min="15374" max="15374" width="3.42578125" style="1" customWidth="1"/>
    <col min="15375" max="15375" width="0" style="1" hidden="1" customWidth="1"/>
    <col min="15376" max="15376" width="23.7109375" style="1" customWidth="1"/>
    <col min="15377" max="15377" width="10" style="1" customWidth="1"/>
    <col min="15378" max="15378" width="0" style="1" hidden="1" customWidth="1"/>
    <col min="15379" max="15380" width="14.7109375" style="1" customWidth="1"/>
    <col min="15381" max="15381" width="12.85546875" style="1" customWidth="1"/>
    <col min="15382" max="15382" width="3.28515625" style="1" customWidth="1"/>
    <col min="15383" max="15383" width="30.28515625" style="1" customWidth="1"/>
    <col min="15384" max="15384" width="5" style="1" customWidth="1"/>
    <col min="15385" max="15385" width="0" style="1" hidden="1" customWidth="1"/>
    <col min="15386" max="15386" width="14.28515625" style="1" customWidth="1"/>
    <col min="15387" max="15387" width="5.7109375" style="1" customWidth="1"/>
    <col min="15388" max="15388" width="0" style="1" hidden="1" customWidth="1"/>
    <col min="15389" max="15389" width="17.28515625" style="1" customWidth="1"/>
    <col min="15390" max="15390" width="12.7109375" style="1" customWidth="1"/>
    <col min="15391" max="15391" width="0" style="1" hidden="1" customWidth="1"/>
    <col min="15392" max="15392" width="5.28515625" style="1" customWidth="1"/>
    <col min="15393" max="15393" width="0" style="1" hidden="1" customWidth="1"/>
    <col min="15394" max="15394" width="17" style="1" customWidth="1"/>
    <col min="15395" max="15395" width="6.28515625" style="1" customWidth="1"/>
    <col min="15396" max="15396" width="0" style="1" hidden="1" customWidth="1"/>
    <col min="15397" max="15397" width="14.28515625" style="1" customWidth="1"/>
    <col min="15398" max="15398" width="7.5703125" style="1" customWidth="1"/>
    <col min="15399" max="15399" width="0" style="1" hidden="1" customWidth="1"/>
    <col min="15400" max="15401" width="14.28515625" style="1" customWidth="1"/>
    <col min="15402" max="15402" width="20.85546875" style="1" customWidth="1"/>
    <col min="15403" max="15403" width="14.42578125" style="1" customWidth="1"/>
    <col min="15404" max="15404" width="15" style="1" customWidth="1"/>
    <col min="15405" max="15405" width="2.7109375" style="1" customWidth="1"/>
    <col min="15406" max="15406" width="11.7109375" style="1" customWidth="1"/>
    <col min="15407" max="15407" width="11.5703125" style="1" customWidth="1"/>
    <col min="15408" max="15408" width="2.28515625" style="1" customWidth="1"/>
    <col min="15409" max="15409" width="41" style="1" customWidth="1"/>
    <col min="15410" max="15410" width="14.28515625" style="1" customWidth="1"/>
    <col min="15411" max="15412" width="11.5703125" style="1" customWidth="1"/>
    <col min="15413" max="15413" width="21.85546875" style="1" customWidth="1"/>
    <col min="15414" max="15605" width="11.42578125" style="1"/>
    <col min="15606" max="15606" width="21.85546875" style="1" customWidth="1"/>
    <col min="15607" max="15607" width="13.85546875" style="1" customWidth="1"/>
    <col min="15608" max="15608" width="38.7109375" style="1" customWidth="1"/>
    <col min="15609" max="15609" width="3" style="1" bestFit="1" customWidth="1"/>
    <col min="15610" max="15610" width="32.28515625" style="1" customWidth="1"/>
    <col min="15611" max="15611" width="46.28515625" style="1" customWidth="1"/>
    <col min="15612" max="15612" width="19" style="1" customWidth="1"/>
    <col min="15613" max="15613" width="0" style="1" hidden="1" customWidth="1"/>
    <col min="15614" max="15614" width="17.7109375" style="1" customWidth="1"/>
    <col min="15615" max="15615" width="0" style="1" hidden="1" customWidth="1"/>
    <col min="15616" max="15616" width="22.28515625" style="1" customWidth="1"/>
    <col min="15617" max="15617" width="5.28515625" style="1" customWidth="1"/>
    <col min="15618" max="15618" width="36.28515625" style="1" customWidth="1"/>
    <col min="15619" max="15619" width="5.7109375" style="1" customWidth="1"/>
    <col min="15620" max="15620" width="0" style="1" hidden="1" customWidth="1"/>
    <col min="15621" max="15621" width="20.7109375" style="1" customWidth="1"/>
    <col min="15622" max="15622" width="4.85546875" style="1" customWidth="1"/>
    <col min="15623" max="15623" width="0" style="1" hidden="1" customWidth="1"/>
    <col min="15624" max="15624" width="24.7109375" style="1" customWidth="1"/>
    <col min="15625" max="15625" width="12.28515625" style="1" customWidth="1"/>
    <col min="15626" max="15626" width="0" style="1" hidden="1" customWidth="1"/>
    <col min="15627" max="15627" width="3.42578125" style="1" customWidth="1"/>
    <col min="15628" max="15628" width="0" style="1" hidden="1" customWidth="1"/>
    <col min="15629" max="15629" width="17.7109375" style="1" customWidth="1"/>
    <col min="15630" max="15630" width="3.42578125" style="1" customWidth="1"/>
    <col min="15631" max="15631" width="0" style="1" hidden="1" customWidth="1"/>
    <col min="15632" max="15632" width="23.7109375" style="1" customWidth="1"/>
    <col min="15633" max="15633" width="10" style="1" customWidth="1"/>
    <col min="15634" max="15634" width="0" style="1" hidden="1" customWidth="1"/>
    <col min="15635" max="15636" width="14.7109375" style="1" customWidth="1"/>
    <col min="15637" max="15637" width="12.85546875" style="1" customWidth="1"/>
    <col min="15638" max="15638" width="3.28515625" style="1" customWidth="1"/>
    <col min="15639" max="15639" width="30.28515625" style="1" customWidth="1"/>
    <col min="15640" max="15640" width="5" style="1" customWidth="1"/>
    <col min="15641" max="15641" width="0" style="1" hidden="1" customWidth="1"/>
    <col min="15642" max="15642" width="14.28515625" style="1" customWidth="1"/>
    <col min="15643" max="15643" width="5.7109375" style="1" customWidth="1"/>
    <col min="15644" max="15644" width="0" style="1" hidden="1" customWidth="1"/>
    <col min="15645" max="15645" width="17.28515625" style="1" customWidth="1"/>
    <col min="15646" max="15646" width="12.7109375" style="1" customWidth="1"/>
    <col min="15647" max="15647" width="0" style="1" hidden="1" customWidth="1"/>
    <col min="15648" max="15648" width="5.28515625" style="1" customWidth="1"/>
    <col min="15649" max="15649" width="0" style="1" hidden="1" customWidth="1"/>
    <col min="15650" max="15650" width="17" style="1" customWidth="1"/>
    <col min="15651" max="15651" width="6.28515625" style="1" customWidth="1"/>
    <col min="15652" max="15652" width="0" style="1" hidden="1" customWidth="1"/>
    <col min="15653" max="15653" width="14.28515625" style="1" customWidth="1"/>
    <col min="15654" max="15654" width="7.5703125" style="1" customWidth="1"/>
    <col min="15655" max="15655" width="0" style="1" hidden="1" customWidth="1"/>
    <col min="15656" max="15657" width="14.28515625" style="1" customWidth="1"/>
    <col min="15658" max="15658" width="20.85546875" style="1" customWidth="1"/>
    <col min="15659" max="15659" width="14.42578125" style="1" customWidth="1"/>
    <col min="15660" max="15660" width="15" style="1" customWidth="1"/>
    <col min="15661" max="15661" width="2.7109375" style="1" customWidth="1"/>
    <col min="15662" max="15662" width="11.7109375" style="1" customWidth="1"/>
    <col min="15663" max="15663" width="11.5703125" style="1" customWidth="1"/>
    <col min="15664" max="15664" width="2.28515625" style="1" customWidth="1"/>
    <col min="15665" max="15665" width="41" style="1" customWidth="1"/>
    <col min="15666" max="15666" width="14.28515625" style="1" customWidth="1"/>
    <col min="15667" max="15668" width="11.5703125" style="1" customWidth="1"/>
    <col min="15669" max="15669" width="21.85546875" style="1" customWidth="1"/>
    <col min="15670" max="15861" width="11.42578125" style="1"/>
    <col min="15862" max="15862" width="21.85546875" style="1" customWidth="1"/>
    <col min="15863" max="15863" width="13.85546875" style="1" customWidth="1"/>
    <col min="15864" max="15864" width="38.7109375" style="1" customWidth="1"/>
    <col min="15865" max="15865" width="3" style="1" bestFit="1" customWidth="1"/>
    <col min="15866" max="15866" width="32.28515625" style="1" customWidth="1"/>
    <col min="15867" max="15867" width="46.28515625" style="1" customWidth="1"/>
    <col min="15868" max="15868" width="19" style="1" customWidth="1"/>
    <col min="15869" max="15869" width="0" style="1" hidden="1" customWidth="1"/>
    <col min="15870" max="15870" width="17.7109375" style="1" customWidth="1"/>
    <col min="15871" max="15871" width="0" style="1" hidden="1" customWidth="1"/>
    <col min="15872" max="15872" width="22.28515625" style="1" customWidth="1"/>
    <col min="15873" max="15873" width="5.28515625" style="1" customWidth="1"/>
    <col min="15874" max="15874" width="36.28515625" style="1" customWidth="1"/>
    <col min="15875" max="15875" width="5.7109375" style="1" customWidth="1"/>
    <col min="15876" max="15876" width="0" style="1" hidden="1" customWidth="1"/>
    <col min="15877" max="15877" width="20.7109375" style="1" customWidth="1"/>
    <col min="15878" max="15878" width="4.85546875" style="1" customWidth="1"/>
    <col min="15879" max="15879" width="0" style="1" hidden="1" customWidth="1"/>
    <col min="15880" max="15880" width="24.7109375" style="1" customWidth="1"/>
    <col min="15881" max="15881" width="12.28515625" style="1" customWidth="1"/>
    <col min="15882" max="15882" width="0" style="1" hidden="1" customWidth="1"/>
    <col min="15883" max="15883" width="3.42578125" style="1" customWidth="1"/>
    <col min="15884" max="15884" width="0" style="1" hidden="1" customWidth="1"/>
    <col min="15885" max="15885" width="17.7109375" style="1" customWidth="1"/>
    <col min="15886" max="15886" width="3.42578125" style="1" customWidth="1"/>
    <col min="15887" max="15887" width="0" style="1" hidden="1" customWidth="1"/>
    <col min="15888" max="15888" width="23.7109375" style="1" customWidth="1"/>
    <col min="15889" max="15889" width="10" style="1" customWidth="1"/>
    <col min="15890" max="15890" width="0" style="1" hidden="1" customWidth="1"/>
    <col min="15891" max="15892" width="14.7109375" style="1" customWidth="1"/>
    <col min="15893" max="15893" width="12.85546875" style="1" customWidth="1"/>
    <col min="15894" max="15894" width="3.28515625" style="1" customWidth="1"/>
    <col min="15895" max="15895" width="30.28515625" style="1" customWidth="1"/>
    <col min="15896" max="15896" width="5" style="1" customWidth="1"/>
    <col min="15897" max="15897" width="0" style="1" hidden="1" customWidth="1"/>
    <col min="15898" max="15898" width="14.28515625" style="1" customWidth="1"/>
    <col min="15899" max="15899" width="5.7109375" style="1" customWidth="1"/>
    <col min="15900" max="15900" width="0" style="1" hidden="1" customWidth="1"/>
    <col min="15901" max="15901" width="17.28515625" style="1" customWidth="1"/>
    <col min="15902" max="15902" width="12.7109375" style="1" customWidth="1"/>
    <col min="15903" max="15903" width="0" style="1" hidden="1" customWidth="1"/>
    <col min="15904" max="15904" width="5.28515625" style="1" customWidth="1"/>
    <col min="15905" max="15905" width="0" style="1" hidden="1" customWidth="1"/>
    <col min="15906" max="15906" width="17" style="1" customWidth="1"/>
    <col min="15907" max="15907" width="6.28515625" style="1" customWidth="1"/>
    <col min="15908" max="15908" width="0" style="1" hidden="1" customWidth="1"/>
    <col min="15909" max="15909" width="14.28515625" style="1" customWidth="1"/>
    <col min="15910" max="15910" width="7.5703125" style="1" customWidth="1"/>
    <col min="15911" max="15911" width="0" style="1" hidden="1" customWidth="1"/>
    <col min="15912" max="15913" width="14.28515625" style="1" customWidth="1"/>
    <col min="15914" max="15914" width="20.85546875" style="1" customWidth="1"/>
    <col min="15915" max="15915" width="14.42578125" style="1" customWidth="1"/>
    <col min="15916" max="15916" width="15" style="1" customWidth="1"/>
    <col min="15917" max="15917" width="2.7109375" style="1" customWidth="1"/>
    <col min="15918" max="15918" width="11.7109375" style="1" customWidth="1"/>
    <col min="15919" max="15919" width="11.5703125" style="1" customWidth="1"/>
    <col min="15920" max="15920" width="2.28515625" style="1" customWidth="1"/>
    <col min="15921" max="15921" width="41" style="1" customWidth="1"/>
    <col min="15922" max="15922" width="14.28515625" style="1" customWidth="1"/>
    <col min="15923" max="15924" width="11.5703125" style="1" customWidth="1"/>
    <col min="15925" max="15925" width="21.85546875" style="1" customWidth="1"/>
    <col min="15926" max="16117" width="11.42578125" style="1"/>
    <col min="16118" max="16118" width="21.85546875" style="1" customWidth="1"/>
    <col min="16119" max="16119" width="13.85546875" style="1" customWidth="1"/>
    <col min="16120" max="16120" width="38.7109375" style="1" customWidth="1"/>
    <col min="16121" max="16121" width="3" style="1" bestFit="1" customWidth="1"/>
    <col min="16122" max="16122" width="32.28515625" style="1" customWidth="1"/>
    <col min="16123" max="16123" width="46.28515625" style="1" customWidth="1"/>
    <col min="16124" max="16124" width="19" style="1" customWidth="1"/>
    <col min="16125" max="16125" width="0" style="1" hidden="1" customWidth="1"/>
    <col min="16126" max="16126" width="17.7109375" style="1" customWidth="1"/>
    <col min="16127" max="16127" width="0" style="1" hidden="1" customWidth="1"/>
    <col min="16128" max="16128" width="22.28515625" style="1" customWidth="1"/>
    <col min="16129" max="16129" width="5.28515625" style="1" customWidth="1"/>
    <col min="16130" max="16130" width="36.28515625" style="1" customWidth="1"/>
    <col min="16131" max="16131" width="5.7109375" style="1" customWidth="1"/>
    <col min="16132" max="16132" width="0" style="1" hidden="1" customWidth="1"/>
    <col min="16133" max="16133" width="20.7109375" style="1" customWidth="1"/>
    <col min="16134" max="16134" width="4.85546875" style="1" customWidth="1"/>
    <col min="16135" max="16135" width="0" style="1" hidden="1" customWidth="1"/>
    <col min="16136" max="16136" width="24.7109375" style="1" customWidth="1"/>
    <col min="16137" max="16137" width="12.28515625" style="1" customWidth="1"/>
    <col min="16138" max="16138" width="0" style="1" hidden="1" customWidth="1"/>
    <col min="16139" max="16139" width="3.42578125" style="1" customWidth="1"/>
    <col min="16140" max="16140" width="0" style="1" hidden="1" customWidth="1"/>
    <col min="16141" max="16141" width="17.7109375" style="1" customWidth="1"/>
    <col min="16142" max="16142" width="3.42578125" style="1" customWidth="1"/>
    <col min="16143" max="16143" width="0" style="1" hidden="1" customWidth="1"/>
    <col min="16144" max="16144" width="23.7109375" style="1" customWidth="1"/>
    <col min="16145" max="16145" width="10" style="1" customWidth="1"/>
    <col min="16146" max="16146" width="0" style="1" hidden="1" customWidth="1"/>
    <col min="16147" max="16148" width="14.7109375" style="1" customWidth="1"/>
    <col min="16149" max="16149" width="12.85546875" style="1" customWidth="1"/>
    <col min="16150" max="16150" width="3.28515625" style="1" customWidth="1"/>
    <col min="16151" max="16151" width="30.28515625" style="1" customWidth="1"/>
    <col min="16152" max="16152" width="5" style="1" customWidth="1"/>
    <col min="16153" max="16153" width="0" style="1" hidden="1" customWidth="1"/>
    <col min="16154" max="16154" width="14.28515625" style="1" customWidth="1"/>
    <col min="16155" max="16155" width="5.7109375" style="1" customWidth="1"/>
    <col min="16156" max="16156" width="0" style="1" hidden="1" customWidth="1"/>
    <col min="16157" max="16157" width="17.28515625" style="1" customWidth="1"/>
    <col min="16158" max="16158" width="12.7109375" style="1" customWidth="1"/>
    <col min="16159" max="16159" width="0" style="1" hidden="1" customWidth="1"/>
    <col min="16160" max="16160" width="5.28515625" style="1" customWidth="1"/>
    <col min="16161" max="16161" width="0" style="1" hidden="1" customWidth="1"/>
    <col min="16162" max="16162" width="17" style="1" customWidth="1"/>
    <col min="16163" max="16163" width="6.28515625" style="1" customWidth="1"/>
    <col min="16164" max="16164" width="0" style="1" hidden="1" customWidth="1"/>
    <col min="16165" max="16165" width="14.28515625" style="1" customWidth="1"/>
    <col min="16166" max="16166" width="7.5703125" style="1" customWidth="1"/>
    <col min="16167" max="16167" width="0" style="1" hidden="1" customWidth="1"/>
    <col min="16168" max="16169" width="14.28515625" style="1" customWidth="1"/>
    <col min="16170" max="16170" width="20.85546875" style="1" customWidth="1"/>
    <col min="16171" max="16171" width="14.42578125" style="1" customWidth="1"/>
    <col min="16172" max="16172" width="15" style="1" customWidth="1"/>
    <col min="16173" max="16173" width="2.7109375" style="1" customWidth="1"/>
    <col min="16174" max="16174" width="11.7109375" style="1" customWidth="1"/>
    <col min="16175" max="16175" width="11.5703125" style="1" customWidth="1"/>
    <col min="16176" max="16176" width="2.28515625" style="1" customWidth="1"/>
    <col min="16177" max="16177" width="41" style="1" customWidth="1"/>
    <col min="16178" max="16178" width="14.28515625" style="1" customWidth="1"/>
    <col min="16179" max="16180" width="11.5703125" style="1" customWidth="1"/>
    <col min="16181" max="16181" width="21.85546875" style="1" customWidth="1"/>
    <col min="16182" max="16384" width="11.42578125" style="1"/>
  </cols>
  <sheetData>
    <row r="1" spans="1:78" ht="14.25" customHeight="1" x14ac:dyDescent="0.25">
      <c r="A1" s="754" t="s">
        <v>150</v>
      </c>
      <c r="B1" s="755"/>
      <c r="C1" s="755"/>
      <c r="D1" s="755"/>
      <c r="E1" s="755"/>
      <c r="F1" s="755"/>
      <c r="G1" s="755"/>
      <c r="H1" s="755"/>
      <c r="I1" s="755"/>
      <c r="J1" s="755"/>
      <c r="K1" s="755"/>
      <c r="L1" s="755"/>
      <c r="M1" s="755"/>
      <c r="N1" s="755"/>
      <c r="O1" s="755"/>
      <c r="P1" s="755"/>
      <c r="Q1" s="755"/>
      <c r="R1" s="755"/>
      <c r="S1" s="755"/>
      <c r="T1" s="755"/>
      <c r="U1" s="758" t="s">
        <v>151</v>
      </c>
      <c r="V1" s="758"/>
      <c r="W1" s="758"/>
      <c r="X1" s="758"/>
      <c r="Y1" s="758"/>
      <c r="Z1" s="758"/>
      <c r="AA1" s="758"/>
      <c r="AB1" s="758"/>
      <c r="AC1" s="758"/>
      <c r="AD1" s="760" t="s">
        <v>152</v>
      </c>
      <c r="AE1" s="760"/>
      <c r="AF1" s="760"/>
      <c r="AG1" s="760"/>
      <c r="AH1" s="760"/>
      <c r="AI1" s="760"/>
      <c r="AJ1" s="760"/>
      <c r="AK1" s="760"/>
      <c r="AL1" s="760"/>
      <c r="AM1" s="417"/>
      <c r="AN1" s="761" t="s">
        <v>153</v>
      </c>
      <c r="AO1" s="761"/>
      <c r="AP1" s="762"/>
      <c r="AQ1" s="780" t="s">
        <v>522</v>
      </c>
      <c r="AR1" s="781"/>
      <c r="AS1" s="781"/>
      <c r="AT1" s="781"/>
      <c r="AU1" s="781"/>
      <c r="AV1" s="781"/>
      <c r="AW1" s="781"/>
      <c r="AX1" s="781"/>
      <c r="AY1" s="781"/>
      <c r="AZ1" s="781"/>
      <c r="BA1" s="781"/>
      <c r="BB1" s="781"/>
      <c r="BC1" s="781"/>
      <c r="BD1" s="781"/>
      <c r="BE1" s="781"/>
      <c r="BF1" s="781"/>
      <c r="BG1" s="781"/>
      <c r="BH1" s="781"/>
      <c r="BI1" s="781"/>
      <c r="BJ1" s="781"/>
      <c r="BK1" s="781"/>
      <c r="BL1" s="781"/>
      <c r="BM1" s="781"/>
      <c r="BN1" s="781"/>
      <c r="BO1" s="781"/>
      <c r="BP1" s="781"/>
      <c r="BQ1" s="781"/>
      <c r="BR1" s="781"/>
      <c r="BS1" s="781"/>
      <c r="BT1" s="781"/>
      <c r="BU1" s="781"/>
      <c r="BV1" s="781"/>
      <c r="BW1" s="781"/>
      <c r="BX1" s="781"/>
      <c r="BY1" s="781"/>
      <c r="BZ1" s="781"/>
    </row>
    <row r="2" spans="1:78" ht="14.25" customHeight="1" x14ac:dyDescent="0.25">
      <c r="A2" s="756"/>
      <c r="B2" s="757"/>
      <c r="C2" s="757"/>
      <c r="D2" s="757"/>
      <c r="E2" s="757"/>
      <c r="F2" s="757"/>
      <c r="G2" s="757"/>
      <c r="H2" s="757"/>
      <c r="I2" s="757"/>
      <c r="J2" s="757"/>
      <c r="K2" s="757"/>
      <c r="L2" s="757"/>
      <c r="M2" s="757"/>
      <c r="N2" s="757"/>
      <c r="O2" s="757"/>
      <c r="P2" s="757"/>
      <c r="Q2" s="757"/>
      <c r="R2" s="757"/>
      <c r="S2" s="757"/>
      <c r="T2" s="757"/>
      <c r="U2" s="759"/>
      <c r="V2" s="759"/>
      <c r="W2" s="759"/>
      <c r="X2" s="759"/>
      <c r="Y2" s="759"/>
      <c r="Z2" s="759"/>
      <c r="AA2" s="759"/>
      <c r="AB2" s="759"/>
      <c r="AC2" s="759"/>
      <c r="AD2" s="750" t="s">
        <v>154</v>
      </c>
      <c r="AE2" s="750" t="s">
        <v>156</v>
      </c>
      <c r="AF2" s="750"/>
      <c r="AG2" s="750"/>
      <c r="AH2" s="750"/>
      <c r="AI2" s="750" t="s">
        <v>157</v>
      </c>
      <c r="AJ2" s="750" t="s">
        <v>158</v>
      </c>
      <c r="AK2" s="750"/>
      <c r="AL2" s="750"/>
      <c r="AM2" s="751" t="s">
        <v>159</v>
      </c>
      <c r="AN2" s="751"/>
      <c r="AO2" s="751"/>
      <c r="AP2" s="752" t="s">
        <v>9</v>
      </c>
      <c r="AQ2" s="753" t="s">
        <v>160</v>
      </c>
      <c r="AR2" s="747"/>
      <c r="AS2" s="747" t="s">
        <v>126</v>
      </c>
      <c r="AT2" s="747" t="s">
        <v>161</v>
      </c>
      <c r="AU2" s="747" t="s">
        <v>162</v>
      </c>
      <c r="AV2" s="747" t="s">
        <v>163</v>
      </c>
      <c r="AW2" s="560"/>
      <c r="AX2" s="560"/>
      <c r="AY2" s="560"/>
      <c r="AZ2" s="560"/>
      <c r="BA2" s="560"/>
      <c r="BB2" s="560"/>
      <c r="BC2" s="560"/>
      <c r="BD2" s="560"/>
      <c r="BE2" s="560"/>
      <c r="BF2" s="560"/>
      <c r="BG2" s="560"/>
      <c r="BH2" s="560"/>
      <c r="BI2" s="560"/>
      <c r="BJ2" s="560"/>
      <c r="BK2" s="560"/>
      <c r="BL2" s="779"/>
      <c r="BM2" s="779"/>
      <c r="BN2" s="779"/>
      <c r="BO2" s="779"/>
      <c r="BP2" s="779"/>
      <c r="BQ2" s="779"/>
      <c r="BR2" s="779"/>
      <c r="BS2" s="779"/>
      <c r="BT2" s="779"/>
      <c r="BU2" s="779"/>
      <c r="BV2" s="779"/>
      <c r="BW2" s="779"/>
      <c r="BX2" s="779"/>
      <c r="BY2" s="779"/>
      <c r="BZ2" s="779"/>
    </row>
    <row r="3" spans="1:78" s="15" customFormat="1" ht="54.75" customHeight="1" x14ac:dyDescent="0.25">
      <c r="A3" s="137" t="s">
        <v>165</v>
      </c>
      <c r="B3" s="343" t="s">
        <v>124</v>
      </c>
      <c r="C3" s="343" t="s">
        <v>6</v>
      </c>
      <c r="D3" s="343" t="s">
        <v>1</v>
      </c>
      <c r="E3" s="343" t="s">
        <v>2</v>
      </c>
      <c r="F3" s="343" t="s">
        <v>166</v>
      </c>
      <c r="G3" s="749" t="s">
        <v>167</v>
      </c>
      <c r="H3" s="749"/>
      <c r="I3" s="343" t="s">
        <v>168</v>
      </c>
      <c r="J3" s="343" t="s">
        <v>16</v>
      </c>
      <c r="K3" s="343" t="s">
        <v>169</v>
      </c>
      <c r="L3" s="343" t="s">
        <v>170</v>
      </c>
      <c r="M3" s="343" t="s">
        <v>13</v>
      </c>
      <c r="N3" s="343" t="s">
        <v>146</v>
      </c>
      <c r="O3" s="343" t="s">
        <v>14</v>
      </c>
      <c r="P3" s="343" t="s">
        <v>146</v>
      </c>
      <c r="Q3" s="343" t="s">
        <v>15</v>
      </c>
      <c r="R3" s="343" t="s">
        <v>146</v>
      </c>
      <c r="S3" s="343" t="s">
        <v>171</v>
      </c>
      <c r="T3" s="343" t="s">
        <v>11</v>
      </c>
      <c r="U3" s="138" t="s">
        <v>172</v>
      </c>
      <c r="V3" s="136" t="s">
        <v>173</v>
      </c>
      <c r="W3" s="138" t="s">
        <v>146</v>
      </c>
      <c r="X3" s="138" t="s">
        <v>146</v>
      </c>
      <c r="Y3" s="136" t="s">
        <v>174</v>
      </c>
      <c r="Z3" s="138" t="s">
        <v>146</v>
      </c>
      <c r="AA3" s="136" t="s">
        <v>175</v>
      </c>
      <c r="AB3" s="136" t="s">
        <v>146</v>
      </c>
      <c r="AC3" s="136" t="s">
        <v>176</v>
      </c>
      <c r="AD3" s="750"/>
      <c r="AE3" s="344" t="s">
        <v>5</v>
      </c>
      <c r="AF3" s="139" t="s">
        <v>177</v>
      </c>
      <c r="AG3" s="344" t="s">
        <v>178</v>
      </c>
      <c r="AH3" s="344" t="s">
        <v>177</v>
      </c>
      <c r="AI3" s="750"/>
      <c r="AJ3" s="344" t="s">
        <v>179</v>
      </c>
      <c r="AK3" s="750" t="s">
        <v>7</v>
      </c>
      <c r="AL3" s="750"/>
      <c r="AM3" s="751"/>
      <c r="AN3" s="751"/>
      <c r="AO3" s="751"/>
      <c r="AP3" s="752"/>
      <c r="AQ3" s="753"/>
      <c r="AR3" s="747"/>
      <c r="AS3" s="747"/>
      <c r="AT3" s="747"/>
      <c r="AU3" s="747"/>
      <c r="AV3" s="747"/>
      <c r="AW3" s="341" t="s">
        <v>183</v>
      </c>
      <c r="AX3" s="341" t="s">
        <v>1029</v>
      </c>
      <c r="AY3" s="341" t="s">
        <v>184</v>
      </c>
      <c r="AZ3" s="341" t="s">
        <v>1025</v>
      </c>
      <c r="BA3" s="341" t="s">
        <v>1026</v>
      </c>
      <c r="BB3" s="341" t="s">
        <v>183</v>
      </c>
      <c r="BC3" s="341" t="s">
        <v>1029</v>
      </c>
      <c r="BD3" s="341" t="s">
        <v>184</v>
      </c>
      <c r="BE3" s="341" t="s">
        <v>1025</v>
      </c>
      <c r="BF3" s="341" t="s">
        <v>1026</v>
      </c>
      <c r="BG3" s="341" t="s">
        <v>183</v>
      </c>
      <c r="BH3" s="341" t="s">
        <v>1029</v>
      </c>
      <c r="BI3" s="341" t="s">
        <v>184</v>
      </c>
      <c r="BJ3" s="341" t="s">
        <v>1025</v>
      </c>
      <c r="BK3" s="341" t="s">
        <v>1026</v>
      </c>
      <c r="BL3" s="341" t="s">
        <v>183</v>
      </c>
      <c r="BM3" s="341" t="s">
        <v>1029</v>
      </c>
      <c r="BN3" s="341" t="s">
        <v>184</v>
      </c>
      <c r="BO3" s="341" t="s">
        <v>1025</v>
      </c>
      <c r="BP3" s="341" t="s">
        <v>1026</v>
      </c>
      <c r="BQ3" s="341" t="s">
        <v>183</v>
      </c>
      <c r="BR3" s="341" t="s">
        <v>1029</v>
      </c>
      <c r="BS3" s="341" t="s">
        <v>184</v>
      </c>
      <c r="BT3" s="341" t="s">
        <v>1025</v>
      </c>
      <c r="BU3" s="341" t="s">
        <v>1026</v>
      </c>
      <c r="BV3" s="341" t="s">
        <v>183</v>
      </c>
      <c r="BW3" s="341" t="s">
        <v>1029</v>
      </c>
      <c r="BX3" s="341" t="s">
        <v>184</v>
      </c>
      <c r="BY3" s="341" t="s">
        <v>1025</v>
      </c>
      <c r="BZ3" s="341" t="s">
        <v>1026</v>
      </c>
    </row>
    <row r="4" spans="1:78" s="71" customFormat="1" ht="261" customHeight="1" x14ac:dyDescent="0.25">
      <c r="A4" s="828" t="s">
        <v>186</v>
      </c>
      <c r="B4" s="829" t="s">
        <v>95</v>
      </c>
      <c r="C4" s="829" t="s">
        <v>89</v>
      </c>
      <c r="D4" s="829" t="s">
        <v>76</v>
      </c>
      <c r="E4" s="829" t="s">
        <v>93</v>
      </c>
      <c r="F4" s="829" t="s">
        <v>563</v>
      </c>
      <c r="G4" s="829" t="s">
        <v>1089</v>
      </c>
      <c r="H4" s="830" t="s">
        <v>564</v>
      </c>
      <c r="I4" s="829" t="s">
        <v>565</v>
      </c>
      <c r="J4" s="829" t="s">
        <v>96</v>
      </c>
      <c r="K4" s="829">
        <v>0</v>
      </c>
      <c r="L4" s="831">
        <v>0</v>
      </c>
      <c r="M4" s="829" t="s">
        <v>45</v>
      </c>
      <c r="N4" s="82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0.4</v>
      </c>
      <c r="O4" s="829" t="s">
        <v>84</v>
      </c>
      <c r="P4" s="822" t="str">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
      </c>
      <c r="Q4" s="829" t="s">
        <v>70</v>
      </c>
      <c r="R4" s="832">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822" t="s">
        <v>57</v>
      </c>
      <c r="T4" s="822" t="s">
        <v>58</v>
      </c>
      <c r="U4" s="823">
        <f>+MAX(N4,P4,R4)</f>
        <v>0.4</v>
      </c>
      <c r="V4" s="823" t="str">
        <f>IF(L4&lt;=20%,"Muy baja",IF(L4&lt;=40%,"Baja",IF(L4&lt;=60%,"Media",IF(L4&lt;=80%,"Alta",IF(L4&lt;=100%,"Muy alta",IF(L4&gt;=100%,"Muy alta",""))))))</f>
        <v>Muy baja</v>
      </c>
      <c r="W4" s="824"/>
      <c r="X4" s="723" t="str">
        <f>+IFERROR(VLOOKUP(V4,[2]Fórmula!$H$1:$I$6,2,FALSE),"")</f>
        <v/>
      </c>
      <c r="Y4" s="825" t="str">
        <f>IF(U4=20%,"Leve",IF(U4=40%,"Menor",IF(U4=60%,"Moderado",IF(U4=80%,"Mayor",IF(U4=100%,"Catastrófico","")))))</f>
        <v>Menor</v>
      </c>
      <c r="Z4" s="825" t="str">
        <f>+IFERROR(VLOOKUP(Y4,[2]Fórmula!$H$1:$I$6,2,FALSE),"")</f>
        <v/>
      </c>
      <c r="AA4" s="815" t="str">
        <f>+IFERROR(VLOOKUP(V4&amp;Y4,[2]Fórmula!$C$2:$D$26,2,FALSE),"")</f>
        <v/>
      </c>
      <c r="AB4" s="827" t="str">
        <f>IF(AA4="Bajo",25%,IF(AA4="Moderado",50%,IF(AA4="Alto",75%,IF(AA4="Extremo",100%,""))))</f>
        <v/>
      </c>
      <c r="AC4" s="826" t="s">
        <v>566</v>
      </c>
      <c r="AD4" s="359" t="s">
        <v>1143</v>
      </c>
      <c r="AE4" s="359" t="s">
        <v>54</v>
      </c>
      <c r="AF4" s="363">
        <v>0.25</v>
      </c>
      <c r="AG4" s="359" t="s">
        <v>194</v>
      </c>
      <c r="AH4" s="363">
        <v>0.15</v>
      </c>
      <c r="AI4" s="363">
        <v>0.4</v>
      </c>
      <c r="AJ4" s="359" t="s">
        <v>195</v>
      </c>
      <c r="AK4" s="359" t="s">
        <v>23</v>
      </c>
      <c r="AL4" s="359" t="s">
        <v>568</v>
      </c>
      <c r="AM4" s="359" t="s">
        <v>569</v>
      </c>
      <c r="AN4" s="73">
        <v>0.15</v>
      </c>
      <c r="AO4" s="820" t="s">
        <v>147</v>
      </c>
      <c r="AP4" s="821" t="s">
        <v>56</v>
      </c>
      <c r="AQ4" s="155">
        <v>1</v>
      </c>
      <c r="AR4" s="91" t="s">
        <v>570</v>
      </c>
      <c r="AS4" s="357" t="s">
        <v>571</v>
      </c>
      <c r="AT4" s="38">
        <v>45292</v>
      </c>
      <c r="AU4" s="38">
        <v>45657</v>
      </c>
      <c r="AV4" s="357" t="s">
        <v>568</v>
      </c>
      <c r="AW4" s="34">
        <v>45351</v>
      </c>
      <c r="AX4" s="34"/>
      <c r="AY4" s="97"/>
      <c r="AZ4" s="97"/>
      <c r="BA4" s="97"/>
      <c r="BB4" s="34">
        <v>45412</v>
      </c>
      <c r="BC4" s="34"/>
      <c r="BD4" s="97"/>
      <c r="BE4" s="97"/>
      <c r="BF4" s="97"/>
      <c r="BG4" s="34">
        <v>45473</v>
      </c>
      <c r="BH4" s="34"/>
      <c r="BI4" s="97"/>
      <c r="BJ4" s="97"/>
      <c r="BK4" s="97"/>
      <c r="BL4" s="34">
        <v>45535</v>
      </c>
      <c r="BM4" s="34"/>
      <c r="BN4" s="97"/>
      <c r="BO4" s="97"/>
      <c r="BP4" s="97"/>
      <c r="BQ4" s="34">
        <v>45596</v>
      </c>
      <c r="BR4" s="34"/>
      <c r="BS4" s="97"/>
      <c r="BT4" s="97"/>
      <c r="BU4" s="97"/>
      <c r="BV4" s="34">
        <v>45657</v>
      </c>
      <c r="BW4" s="34"/>
      <c r="BX4" s="97"/>
      <c r="BY4" s="97"/>
      <c r="BZ4" s="97"/>
    </row>
    <row r="5" spans="1:78" s="71" customFormat="1" ht="318.75" x14ac:dyDescent="0.25">
      <c r="A5" s="828"/>
      <c r="B5" s="829"/>
      <c r="C5" s="829"/>
      <c r="D5" s="829"/>
      <c r="E5" s="829"/>
      <c r="F5" s="829"/>
      <c r="G5" s="829"/>
      <c r="H5" s="830"/>
      <c r="I5" s="829"/>
      <c r="J5" s="829"/>
      <c r="K5" s="829"/>
      <c r="L5" s="829"/>
      <c r="M5" s="829"/>
      <c r="N5" s="829"/>
      <c r="O5" s="829"/>
      <c r="P5" s="822"/>
      <c r="Q5" s="829"/>
      <c r="R5" s="832"/>
      <c r="S5" s="822"/>
      <c r="T5" s="822"/>
      <c r="U5" s="823"/>
      <c r="V5" s="823"/>
      <c r="W5" s="824"/>
      <c r="X5" s="723"/>
      <c r="Y5" s="825"/>
      <c r="Z5" s="825"/>
      <c r="AA5" s="815"/>
      <c r="AB5" s="827"/>
      <c r="AC5" s="826"/>
      <c r="AD5" s="359" t="s">
        <v>1144</v>
      </c>
      <c r="AE5" s="359" t="s">
        <v>54</v>
      </c>
      <c r="AF5" s="363">
        <v>0.25</v>
      </c>
      <c r="AG5" s="359" t="s">
        <v>194</v>
      </c>
      <c r="AH5" s="363">
        <v>0.15</v>
      </c>
      <c r="AI5" s="363">
        <v>0.4</v>
      </c>
      <c r="AJ5" s="359" t="s">
        <v>195</v>
      </c>
      <c r="AK5" s="359" t="s">
        <v>23</v>
      </c>
      <c r="AL5" s="359" t="s">
        <v>572</v>
      </c>
      <c r="AM5" s="359" t="s">
        <v>574</v>
      </c>
      <c r="AN5" s="73">
        <v>0.09</v>
      </c>
      <c r="AO5" s="820"/>
      <c r="AP5" s="821"/>
      <c r="AQ5" s="155">
        <v>2</v>
      </c>
      <c r="AR5" s="359" t="s">
        <v>575</v>
      </c>
      <c r="AS5" s="357" t="s">
        <v>571</v>
      </c>
      <c r="AT5" s="38">
        <v>45292</v>
      </c>
      <c r="AU5" s="38">
        <v>45657</v>
      </c>
      <c r="AV5" s="357" t="s">
        <v>573</v>
      </c>
      <c r="AW5" s="34">
        <v>45351</v>
      </c>
      <c r="AX5" s="34"/>
      <c r="AY5" s="97"/>
      <c r="AZ5" s="97"/>
      <c r="BA5" s="97"/>
      <c r="BB5" s="34">
        <v>45412</v>
      </c>
      <c r="BC5" s="34"/>
      <c r="BD5" s="97"/>
      <c r="BE5" s="97"/>
      <c r="BF5" s="97"/>
      <c r="BG5" s="34">
        <v>45473</v>
      </c>
      <c r="BH5" s="34"/>
      <c r="BI5" s="97"/>
      <c r="BJ5" s="97"/>
      <c r="BK5" s="97"/>
      <c r="BL5" s="34">
        <v>45535</v>
      </c>
      <c r="BM5" s="34"/>
      <c r="BN5" s="97"/>
      <c r="BO5" s="97"/>
      <c r="BP5" s="97"/>
      <c r="BQ5" s="34">
        <v>45596</v>
      </c>
      <c r="BR5" s="34"/>
      <c r="BS5" s="97"/>
      <c r="BT5" s="97"/>
      <c r="BU5" s="97"/>
      <c r="BV5" s="34">
        <v>45657</v>
      </c>
      <c r="BW5" s="34"/>
      <c r="BX5" s="97"/>
      <c r="BY5" s="97"/>
      <c r="BZ5" s="97"/>
    </row>
    <row r="6" spans="1:78" s="71" customFormat="1" ht="126" customHeight="1" x14ac:dyDescent="0.25">
      <c r="A6" s="828"/>
      <c r="B6" s="829"/>
      <c r="C6" s="829"/>
      <c r="D6" s="829"/>
      <c r="E6" s="829"/>
      <c r="F6" s="829"/>
      <c r="G6" s="829"/>
      <c r="H6" s="830"/>
      <c r="I6" s="829"/>
      <c r="J6" s="829"/>
      <c r="K6" s="829"/>
      <c r="L6" s="829"/>
      <c r="M6" s="829"/>
      <c r="N6" s="829"/>
      <c r="O6" s="829"/>
      <c r="P6" s="822"/>
      <c r="Q6" s="829"/>
      <c r="R6" s="832"/>
      <c r="S6" s="822"/>
      <c r="T6" s="822"/>
      <c r="U6" s="823"/>
      <c r="V6" s="823"/>
      <c r="W6" s="824"/>
      <c r="X6" s="723"/>
      <c r="Y6" s="825"/>
      <c r="Z6" s="825"/>
      <c r="AA6" s="815"/>
      <c r="AB6" s="827"/>
      <c r="AC6" s="826"/>
      <c r="AD6" s="359" t="s">
        <v>1145</v>
      </c>
      <c r="AE6" s="359" t="s">
        <v>37</v>
      </c>
      <c r="AF6" s="363">
        <v>0.15</v>
      </c>
      <c r="AG6" s="359" t="s">
        <v>194</v>
      </c>
      <c r="AH6" s="363">
        <v>0.15</v>
      </c>
      <c r="AI6" s="363">
        <v>0.3</v>
      </c>
      <c r="AJ6" s="359" t="s">
        <v>195</v>
      </c>
      <c r="AK6" s="359" t="s">
        <v>23</v>
      </c>
      <c r="AL6" s="357" t="s">
        <v>576</v>
      </c>
      <c r="AM6" s="359" t="s">
        <v>578</v>
      </c>
      <c r="AN6" s="73">
        <v>0.06</v>
      </c>
      <c r="AO6" s="820"/>
      <c r="AP6" s="821"/>
      <c r="AQ6" s="155">
        <v>3</v>
      </c>
      <c r="AR6" s="359" t="s">
        <v>579</v>
      </c>
      <c r="AS6" s="357" t="s">
        <v>571</v>
      </c>
      <c r="AT6" s="38">
        <v>45292</v>
      </c>
      <c r="AU6" s="38">
        <v>45657</v>
      </c>
      <c r="AV6" s="357" t="s">
        <v>577</v>
      </c>
      <c r="AW6" s="34">
        <v>45351</v>
      </c>
      <c r="AX6" s="34"/>
      <c r="AY6" s="90"/>
      <c r="AZ6" s="90"/>
      <c r="BA6" s="90"/>
      <c r="BB6" s="34">
        <v>45412</v>
      </c>
      <c r="BC6" s="34"/>
      <c r="BD6" s="90"/>
      <c r="BE6" s="90"/>
      <c r="BF6" s="90"/>
      <c r="BG6" s="34">
        <v>45473</v>
      </c>
      <c r="BH6" s="34"/>
      <c r="BI6" s="90"/>
      <c r="BJ6" s="90"/>
      <c r="BK6" s="90"/>
      <c r="BL6" s="34">
        <v>45535</v>
      </c>
      <c r="BM6" s="34"/>
      <c r="BN6" s="90"/>
      <c r="BO6" s="90"/>
      <c r="BP6" s="90"/>
      <c r="BQ6" s="34">
        <v>45596</v>
      </c>
      <c r="BR6" s="34"/>
      <c r="BS6" s="90"/>
      <c r="BT6" s="90"/>
      <c r="BU6" s="90"/>
      <c r="BV6" s="34">
        <v>45657</v>
      </c>
      <c r="BW6" s="34"/>
      <c r="BX6" s="90"/>
      <c r="BY6" s="90"/>
      <c r="BZ6" s="90"/>
    </row>
    <row r="7" spans="1:78" s="71" customFormat="1" ht="201" customHeight="1" thickBot="1" x14ac:dyDescent="0.3">
      <c r="A7" s="361" t="s">
        <v>186</v>
      </c>
      <c r="B7" s="359" t="s">
        <v>95</v>
      </c>
      <c r="C7" s="359" t="s">
        <v>89</v>
      </c>
      <c r="D7" s="359" t="s">
        <v>12</v>
      </c>
      <c r="E7" s="359" t="s">
        <v>34</v>
      </c>
      <c r="F7" s="359" t="s">
        <v>580</v>
      </c>
      <c r="G7" s="362" t="s">
        <v>1090</v>
      </c>
      <c r="H7" s="362" t="s">
        <v>581</v>
      </c>
      <c r="I7" s="359" t="s">
        <v>582</v>
      </c>
      <c r="J7" s="359" t="s">
        <v>96</v>
      </c>
      <c r="K7" s="359">
        <v>0</v>
      </c>
      <c r="L7" s="363">
        <v>0</v>
      </c>
      <c r="M7" s="359" t="s">
        <v>70</v>
      </c>
      <c r="N7" s="359">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359" t="s">
        <v>84</v>
      </c>
      <c r="P7" s="360" t="str">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
      </c>
      <c r="Q7" s="359" t="s">
        <v>70</v>
      </c>
      <c r="R7" s="360" t="e">
        <f>IF(Q7="Interrupción de la operación por menos de un día",20%,IF(Q7="Interrupción de la operación por un día completo",40%,IF(Q7="Interrupción de la operación mayor a 1 día y menor a 2 días",60%,IF(Q7="Interrupción de la operación por dos días completos",80%,IF(#REF!="Interrupción de la operación por más de dos días",100%,IF(Q7="NA",0%,""))))))</f>
        <v>#REF!</v>
      </c>
      <c r="S7" s="360" t="s">
        <v>57</v>
      </c>
      <c r="T7" s="360" t="s">
        <v>58</v>
      </c>
      <c r="U7" s="360" t="e">
        <f>+MAX(N7,P7,R7)</f>
        <v>#REF!</v>
      </c>
      <c r="V7" s="355" t="s">
        <v>19</v>
      </c>
      <c r="W7" s="223">
        <v>0.2</v>
      </c>
      <c r="X7" s="294" t="str">
        <f>+IFERROR(VLOOKUP(V7,[2]Fórmula!$H$1:$I$6,2,FALSE),"")</f>
        <v/>
      </c>
      <c r="Y7" s="356" t="s">
        <v>36</v>
      </c>
      <c r="Z7" s="356" t="str">
        <f>+IFERROR(VLOOKUP(Y7,[2]Fórmula!$H$1:$I$6,2,FALSE),"")</f>
        <v/>
      </c>
      <c r="AA7" s="293" t="str">
        <f>+IFERROR(VLOOKUP(V7&amp;Y7,[3]Fórmula!$C$2:$D$26,2,FALSE),"")</f>
        <v>Bajo</v>
      </c>
      <c r="AB7" s="358">
        <f>IF(AA7="Bajo",25%,IF(AA7="Moderado",50%,IF(AA7="Alto",75%,IF(AA7="Extremo",100%,""))))</f>
        <v>0.25</v>
      </c>
      <c r="AC7" s="235" t="s">
        <v>566</v>
      </c>
      <c r="AD7" s="118" t="s">
        <v>1146</v>
      </c>
      <c r="AE7" s="362" t="s">
        <v>54</v>
      </c>
      <c r="AF7" s="358">
        <v>0.25</v>
      </c>
      <c r="AG7" s="362" t="s">
        <v>194</v>
      </c>
      <c r="AH7" s="358">
        <v>0.15</v>
      </c>
      <c r="AI7" s="358">
        <v>0.4</v>
      </c>
      <c r="AJ7" s="362" t="s">
        <v>195</v>
      </c>
      <c r="AK7" s="362" t="s">
        <v>23</v>
      </c>
      <c r="AL7" s="362" t="s">
        <v>583</v>
      </c>
      <c r="AM7" s="362" t="s">
        <v>569</v>
      </c>
      <c r="AN7" s="468">
        <v>0.15</v>
      </c>
      <c r="AO7" s="469" t="s">
        <v>147</v>
      </c>
      <c r="AP7" s="470" t="s">
        <v>56</v>
      </c>
      <c r="AQ7" s="155">
        <v>1</v>
      </c>
      <c r="AR7" s="91" t="s">
        <v>584</v>
      </c>
      <c r="AS7" s="357" t="s">
        <v>571</v>
      </c>
      <c r="AT7" s="38">
        <v>45292</v>
      </c>
      <c r="AU7" s="38">
        <v>45657</v>
      </c>
      <c r="AV7" s="357" t="s">
        <v>585</v>
      </c>
      <c r="AW7" s="34">
        <v>45351</v>
      </c>
      <c r="AX7" s="34"/>
      <c r="AY7" s="34"/>
      <c r="AZ7" s="34"/>
      <c r="BA7" s="34"/>
      <c r="BB7" s="34">
        <v>45412</v>
      </c>
      <c r="BC7" s="34"/>
      <c r="BD7" s="34"/>
      <c r="BE7" s="34"/>
      <c r="BF7" s="34"/>
      <c r="BG7" s="34">
        <v>45473</v>
      </c>
      <c r="BH7" s="34"/>
      <c r="BI7" s="34"/>
      <c r="BJ7" s="34"/>
      <c r="BK7" s="34"/>
      <c r="BL7" s="34">
        <v>45535</v>
      </c>
      <c r="BM7" s="34"/>
      <c r="BN7" s="34"/>
      <c r="BO7" s="34"/>
      <c r="BP7" s="34"/>
      <c r="BQ7" s="34">
        <v>45596</v>
      </c>
      <c r="BR7" s="34"/>
      <c r="BS7" s="34"/>
      <c r="BT7" s="34"/>
      <c r="BU7" s="34"/>
      <c r="BV7" s="34">
        <v>45657</v>
      </c>
      <c r="BW7" s="34"/>
      <c r="BX7" s="34"/>
      <c r="BY7" s="34"/>
      <c r="BZ7" s="34"/>
    </row>
    <row r="8" spans="1:78" ht="198.75" customHeight="1" thickBot="1" x14ac:dyDescent="0.3">
      <c r="A8" s="736" t="s">
        <v>196</v>
      </c>
      <c r="B8" s="709" t="s">
        <v>95</v>
      </c>
      <c r="C8" s="709" t="s">
        <v>89</v>
      </c>
      <c r="D8" s="709" t="s">
        <v>76</v>
      </c>
      <c r="E8" s="709" t="s">
        <v>34</v>
      </c>
      <c r="F8" s="738" t="s">
        <v>551</v>
      </c>
      <c r="G8" s="709" t="s">
        <v>1086</v>
      </c>
      <c r="H8" s="709" t="s">
        <v>552</v>
      </c>
      <c r="I8" s="738" t="s">
        <v>553</v>
      </c>
      <c r="J8" s="709" t="s">
        <v>63</v>
      </c>
      <c r="K8" s="709">
        <v>1</v>
      </c>
      <c r="L8" s="713">
        <f>IF(J4="Diaria",+(K4/360),IF(J4="Mensual",+(K4/12),IF(J4="Bimestral",+(K4/6),IF(J4="Trimestral",+(K4/4),IF(J4="Semestral",+(K4/2),IF(J4="Anual",+(K4/1),""))))))</f>
        <v>0</v>
      </c>
      <c r="M8" s="709" t="s">
        <v>29</v>
      </c>
      <c r="N8" s="709">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709" t="s">
        <v>61</v>
      </c>
      <c r="P8" s="709">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0.6</v>
      </c>
      <c r="Q8" s="709" t="s">
        <v>70</v>
      </c>
      <c r="R8" s="709">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01" t="s">
        <v>57</v>
      </c>
      <c r="T8" s="701" t="s">
        <v>43</v>
      </c>
      <c r="U8" s="701">
        <f>+MAX(N8,P8,R8)</f>
        <v>0.6</v>
      </c>
      <c r="V8" s="721" t="str">
        <f>IF(L8&lt;=20%,"Muy baja",IF(L8&lt;=40%,"Baja",IF(L8&lt;=60%,"Media",IF(L8&lt;=80%,"Alta",IF(L8&lt;=100%,"Muy alta",IF(L8&gt;=100%,"Muy alta",""))))))</f>
        <v>Muy baja</v>
      </c>
      <c r="W8" s="689">
        <f>+IFERROR(VLOOKUP(V8,Fórmula!$F$1:$G$6,2,FALSE),"")</f>
        <v>0.2</v>
      </c>
      <c r="X8" s="705" t="str">
        <f>IF(U8=20%,"Leve",IF(U8=40%,"Menor",IF(U8=60%,"Moderado",IF(U8=80%,"Mayor",IF(U8=100%,"Catastrófico","")))))</f>
        <v>Moderado</v>
      </c>
      <c r="Y8" s="730" t="s">
        <v>53</v>
      </c>
      <c r="Z8" s="693" t="str">
        <f>+IFERROR(VLOOKUP(V8&amp;X8,Fórmula!$C$2:$D$26,2,FALSE),"")</f>
        <v>Moderado</v>
      </c>
      <c r="AA8" s="730" t="s">
        <v>53</v>
      </c>
      <c r="AB8" s="766" t="s">
        <v>554</v>
      </c>
      <c r="AC8" s="818" t="s">
        <v>554</v>
      </c>
      <c r="AD8" s="50" t="s">
        <v>1060</v>
      </c>
      <c r="AE8" s="50" t="s">
        <v>54</v>
      </c>
      <c r="AF8" s="22">
        <f t="shared" ref="AF8" si="0">IF(AE8="Preventivo",25%,IF(AE8="Detectivo",15%,IF(AE8="Correctivo",10%,"")))</f>
        <v>0.25</v>
      </c>
      <c r="AG8" s="334" t="s">
        <v>194</v>
      </c>
      <c r="AH8" s="22">
        <f t="shared" ref="AH8" si="1">IF(AG8="Manual",15%,IF(AG8="Automático",25%,""))</f>
        <v>0.15</v>
      </c>
      <c r="AI8" s="22">
        <f t="shared" ref="AI8" si="2">+AH8+AF8</f>
        <v>0.4</v>
      </c>
      <c r="AJ8" s="334" t="s">
        <v>195</v>
      </c>
      <c r="AK8" s="311" t="s">
        <v>23</v>
      </c>
      <c r="AL8" s="334" t="s">
        <v>555</v>
      </c>
      <c r="AN8" s="412">
        <v>0.3</v>
      </c>
      <c r="AO8" s="769" t="str">
        <f>+IF(C8="Corrupción","Moderado",IF(AN9&lt;=25%,"Bajo",IF(AN9&lt;=50%,"Moderado",IF(AN9&lt;=75%,"Alto",IF(AN9&gt;75%,"Extremo","")))))</f>
        <v>Bajo</v>
      </c>
      <c r="AP8" s="720" t="s">
        <v>56</v>
      </c>
      <c r="AQ8" s="33">
        <v>1</v>
      </c>
      <c r="AR8" s="316" t="s">
        <v>1062</v>
      </c>
      <c r="AS8" s="6" t="s">
        <v>1064</v>
      </c>
      <c r="AT8" s="30">
        <v>45292</v>
      </c>
      <c r="AU8" s="30">
        <v>45657</v>
      </c>
      <c r="AV8" s="472" t="s">
        <v>1063</v>
      </c>
      <c r="AW8" s="34">
        <v>45351</v>
      </c>
      <c r="AX8" s="34"/>
      <c r="AY8" s="84"/>
      <c r="AZ8" s="84"/>
      <c r="BA8" s="84"/>
      <c r="BB8" s="34">
        <v>45412</v>
      </c>
      <c r="BC8" s="34"/>
      <c r="BD8" s="84"/>
      <c r="BE8" s="84"/>
      <c r="BF8" s="84"/>
      <c r="BG8" s="34">
        <v>45473</v>
      </c>
      <c r="BH8" s="34"/>
      <c r="BI8" s="84"/>
      <c r="BJ8" s="84"/>
      <c r="BK8" s="84"/>
      <c r="BL8" s="34">
        <v>45535</v>
      </c>
      <c r="BM8" s="34"/>
      <c r="BN8" s="84"/>
      <c r="BO8" s="84"/>
      <c r="BP8" s="84"/>
      <c r="BQ8" s="34">
        <v>45596</v>
      </c>
      <c r="BR8" s="34"/>
      <c r="BS8" s="84"/>
      <c r="BT8" s="84"/>
      <c r="BU8" s="84"/>
      <c r="BV8" s="34">
        <v>45657</v>
      </c>
      <c r="BW8" s="34"/>
      <c r="BX8" s="84"/>
      <c r="BY8" s="84"/>
      <c r="BZ8" s="84"/>
    </row>
    <row r="9" spans="1:78" ht="170.25" customHeight="1" thickBot="1" x14ac:dyDescent="0.3">
      <c r="A9" s="772"/>
      <c r="B9" s="710"/>
      <c r="C9" s="710"/>
      <c r="D9" s="710"/>
      <c r="E9" s="710"/>
      <c r="F9" s="773"/>
      <c r="G9" s="710"/>
      <c r="H9" s="710"/>
      <c r="I9" s="773"/>
      <c r="J9" s="710"/>
      <c r="K9" s="710"/>
      <c r="L9" s="714"/>
      <c r="M9" s="710"/>
      <c r="N9" s="710"/>
      <c r="O9" s="710"/>
      <c r="P9" s="710"/>
      <c r="Q9" s="710"/>
      <c r="R9" s="710"/>
      <c r="S9" s="702"/>
      <c r="T9" s="702"/>
      <c r="U9" s="702"/>
      <c r="V9" s="771"/>
      <c r="W9" s="690"/>
      <c r="X9" s="706"/>
      <c r="Y9" s="816"/>
      <c r="Z9" s="694"/>
      <c r="AA9" s="816"/>
      <c r="AB9" s="767"/>
      <c r="AC9" s="819"/>
      <c r="AD9" s="60" t="s">
        <v>1298</v>
      </c>
      <c r="AE9" s="50" t="s">
        <v>54</v>
      </c>
      <c r="AF9" s="22">
        <f t="shared" ref="AF9" si="3">IF(AE9="Preventivo",25%,IF(AE9="Detectivo",15%,IF(AE9="Correctivo",10%,"")))</f>
        <v>0.25</v>
      </c>
      <c r="AG9" s="334" t="s">
        <v>194</v>
      </c>
      <c r="AH9" s="22">
        <f t="shared" ref="AH9:AH12" si="4">IF(AG9="Manual",15%,IF(AG9="Automático",25%,""))</f>
        <v>0.15</v>
      </c>
      <c r="AI9" s="22">
        <f t="shared" ref="AI9:AI12" si="5">+AH9+AF9</f>
        <v>0.4</v>
      </c>
      <c r="AJ9" s="334" t="s">
        <v>195</v>
      </c>
      <c r="AK9" s="311" t="s">
        <v>39</v>
      </c>
      <c r="AL9" s="334" t="s">
        <v>70</v>
      </c>
      <c r="AN9" s="413">
        <v>0.21</v>
      </c>
      <c r="AO9" s="817"/>
      <c r="AP9" s="720"/>
      <c r="AQ9" s="13">
        <v>2</v>
      </c>
      <c r="AR9" s="316" t="s">
        <v>1302</v>
      </c>
      <c r="AS9" s="6" t="s">
        <v>1064</v>
      </c>
      <c r="AT9" s="30">
        <v>45292</v>
      </c>
      <c r="AU9" s="30">
        <v>45657</v>
      </c>
      <c r="AV9" s="30" t="s">
        <v>1299</v>
      </c>
      <c r="AW9" s="34">
        <v>45351</v>
      </c>
      <c r="AX9" s="34"/>
      <c r="AY9" s="84"/>
      <c r="AZ9" s="84"/>
      <c r="BA9" s="84"/>
      <c r="BB9" s="34">
        <v>45412</v>
      </c>
      <c r="BC9" s="34"/>
      <c r="BD9" s="84"/>
      <c r="BE9" s="84"/>
      <c r="BF9" s="84"/>
      <c r="BG9" s="34">
        <v>45473</v>
      </c>
      <c r="BH9" s="34"/>
      <c r="BI9" s="84"/>
      <c r="BJ9" s="84"/>
      <c r="BK9" s="84"/>
      <c r="BL9" s="34">
        <v>45535</v>
      </c>
      <c r="BM9" s="34"/>
      <c r="BN9" s="84"/>
      <c r="BO9" s="84"/>
      <c r="BP9" s="84"/>
      <c r="BQ9" s="34">
        <v>45596</v>
      </c>
      <c r="BR9" s="34"/>
      <c r="BS9" s="84"/>
      <c r="BT9" s="84"/>
      <c r="BU9" s="84"/>
      <c r="BV9" s="34">
        <v>45657</v>
      </c>
      <c r="BW9" s="34"/>
      <c r="BX9" s="84"/>
      <c r="BY9" s="84"/>
      <c r="BZ9" s="84"/>
    </row>
    <row r="10" spans="1:78" ht="187.5" customHeight="1" thickBot="1" x14ac:dyDescent="0.3">
      <c r="A10" s="388" t="s">
        <v>196</v>
      </c>
      <c r="B10" s="385" t="s">
        <v>95</v>
      </c>
      <c r="C10" s="385" t="s">
        <v>89</v>
      </c>
      <c r="D10" s="385" t="s">
        <v>76</v>
      </c>
      <c r="E10" s="385" t="s">
        <v>93</v>
      </c>
      <c r="F10" s="389" t="s">
        <v>693</v>
      </c>
      <c r="G10" s="536" t="s">
        <v>1088</v>
      </c>
      <c r="H10" s="385" t="s">
        <v>1067</v>
      </c>
      <c r="I10" s="389" t="s">
        <v>694</v>
      </c>
      <c r="J10" s="385" t="s">
        <v>32</v>
      </c>
      <c r="K10" s="385">
        <v>1</v>
      </c>
      <c r="L10" s="387">
        <f>IF(J10="Diaria",+(K10/360),IF(J10="Mensual",+(K10/12),IF(J10="Bimestral",+(K10/6),IF(J10="Trimestral",+(K10/4),IF(J10="Semestral",+(K10/2),IF(J10="Anual",+(K10/1),""))))))</f>
        <v>2.7777777777777779E-3</v>
      </c>
      <c r="M10" s="385" t="s">
        <v>70</v>
      </c>
      <c r="N10" s="385">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v>
      </c>
      <c r="O10" s="385" t="s">
        <v>30</v>
      </c>
      <c r="P10" s="385">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0.2</v>
      </c>
      <c r="Q10" s="385" t="s">
        <v>70</v>
      </c>
      <c r="R10" s="385">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384" t="s">
        <v>57</v>
      </c>
      <c r="T10" s="384" t="s">
        <v>43</v>
      </c>
      <c r="U10" s="384">
        <f>+MAX(N10,P10,R10)</f>
        <v>0.2</v>
      </c>
      <c r="V10" s="395" t="str">
        <f>IF(L10&lt;=20%,"Muy baja",IF(L10&lt;=40%,"Baja",IF(L10&lt;=60%,"Media",IF(L10&lt;=80%,"Alta",IF(L10&lt;=100%,"Muy alta",IF(L10&gt;=100%,"Muy alta",""))))))</f>
        <v>Muy baja</v>
      </c>
      <c r="W10" s="396">
        <f>+IFERROR(VLOOKUP(V10,Fórmula!$F$1:$G$6,2,FALSE),"")</f>
        <v>0.2</v>
      </c>
      <c r="X10" s="395" t="str">
        <f>IF(U10=20%,"Leve",IF(U10=40%,"Menor",IF(U10=60%,"Moderado",IF(U10=80%,"Mayor",IF(U10=100%,"Catastrófico","")))))</f>
        <v>Leve</v>
      </c>
      <c r="Y10" s="395" t="s">
        <v>20</v>
      </c>
      <c r="Z10" s="396">
        <f>+IFERROR(VLOOKUP(Y10,Fórmula!$H$1:$I$6,2,FALSE),"")</f>
        <v>0.2</v>
      </c>
      <c r="AA10" s="393" t="s">
        <v>147</v>
      </c>
      <c r="AB10" s="397" t="s">
        <v>695</v>
      </c>
      <c r="AC10" s="397" t="s">
        <v>695</v>
      </c>
      <c r="AD10" s="74" t="s">
        <v>1068</v>
      </c>
      <c r="AE10" s="75" t="s">
        <v>54</v>
      </c>
      <c r="AF10" s="76">
        <f>IF(AE10="Preventivo",25%,IF(AE10="Detectivo",15%,IF(AE10="Correctivo",10%,"")))</f>
        <v>0.25</v>
      </c>
      <c r="AG10" s="389" t="s">
        <v>194</v>
      </c>
      <c r="AH10" s="22">
        <f t="shared" si="4"/>
        <v>0.15</v>
      </c>
      <c r="AI10" s="22">
        <f t="shared" si="5"/>
        <v>0.4</v>
      </c>
      <c r="AJ10" s="334" t="s">
        <v>195</v>
      </c>
      <c r="AK10" s="385" t="s">
        <v>39</v>
      </c>
      <c r="AL10" s="334" t="s">
        <v>70</v>
      </c>
      <c r="AM10" s="77" t="e">
        <f>+AA10-AL10</f>
        <v>#VALUE!</v>
      </c>
      <c r="AN10" s="474">
        <v>0.15</v>
      </c>
      <c r="AO10" s="469" t="s">
        <v>147</v>
      </c>
      <c r="AP10" s="317" t="s">
        <v>56</v>
      </c>
      <c r="AQ10" s="335">
        <v>1</v>
      </c>
      <c r="AR10" s="335" t="s">
        <v>1069</v>
      </c>
      <c r="AS10" s="407" t="s">
        <v>1064</v>
      </c>
      <c r="AT10" s="30">
        <v>45292</v>
      </c>
      <c r="AU10" s="30">
        <v>45656</v>
      </c>
      <c r="AV10" s="326" t="s">
        <v>1070</v>
      </c>
      <c r="AW10" s="34">
        <v>45351</v>
      </c>
      <c r="AX10" s="34"/>
      <c r="AY10" s="84"/>
      <c r="AZ10" s="84"/>
      <c r="BA10" s="84"/>
      <c r="BB10" s="34">
        <v>45412</v>
      </c>
      <c r="BC10" s="34"/>
      <c r="BD10" s="84"/>
      <c r="BE10" s="84"/>
      <c r="BF10" s="84"/>
      <c r="BG10" s="34">
        <v>45473</v>
      </c>
      <c r="BH10" s="34"/>
      <c r="BI10" s="84"/>
      <c r="BJ10" s="84"/>
      <c r="BK10" s="84"/>
      <c r="BL10" s="34">
        <v>45535</v>
      </c>
      <c r="BM10" s="34"/>
      <c r="BN10" s="84"/>
      <c r="BO10" s="84"/>
      <c r="BP10" s="84"/>
      <c r="BQ10" s="34">
        <v>45596</v>
      </c>
      <c r="BR10" s="34"/>
      <c r="BS10" s="84"/>
      <c r="BT10" s="84"/>
      <c r="BU10" s="84"/>
      <c r="BV10" s="34">
        <v>45657</v>
      </c>
      <c r="BW10" s="34"/>
      <c r="BX10" s="84"/>
      <c r="BY10" s="84"/>
      <c r="BZ10" s="84"/>
    </row>
    <row r="11" spans="1:78" ht="128.25" thickBot="1" x14ac:dyDescent="0.3">
      <c r="A11" s="784" t="s">
        <v>196</v>
      </c>
      <c r="B11" s="787" t="s">
        <v>95</v>
      </c>
      <c r="C11" s="787" t="s">
        <v>1232</v>
      </c>
      <c r="D11" s="787" t="s">
        <v>1147</v>
      </c>
      <c r="E11" s="787" t="s">
        <v>34</v>
      </c>
      <c r="F11" s="833" t="s">
        <v>1212</v>
      </c>
      <c r="G11" s="725" t="s">
        <v>1231</v>
      </c>
      <c r="H11" s="835" t="s">
        <v>1213</v>
      </c>
      <c r="I11" s="833" t="s">
        <v>1214</v>
      </c>
      <c r="J11" s="787" t="s">
        <v>86</v>
      </c>
      <c r="K11" s="787"/>
      <c r="L11" s="844">
        <f t="shared" ref="L11" si="6">IF(J11="Diaria",+(K11/360),IF(J11="Mensual",+(K11/12),IF(J11="Bimestral",+(K11/6),IF(J11="Trimestral",+(K11/4),IF(J11="Semestral",+(K11/2),IF(J11="Anual",+(K11/1),""))))))</f>
        <v>0</v>
      </c>
      <c r="M11" s="833" t="s">
        <v>29</v>
      </c>
      <c r="N11" s="311">
        <f t="shared" ref="N11:N12" si="7">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833" t="s">
        <v>70</v>
      </c>
      <c r="P11" s="311">
        <f t="shared" ref="P11:P12" si="8">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v>
      </c>
      <c r="Q11" s="833" t="s">
        <v>70</v>
      </c>
      <c r="R11" s="311">
        <f t="shared" ref="R11:R12" si="9">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800" t="s">
        <v>69</v>
      </c>
      <c r="T11" s="800" t="s">
        <v>58</v>
      </c>
      <c r="U11" s="307">
        <f t="shared" ref="U11:U12" si="10">+MAX(N11,P11,R11)</f>
        <v>0.2</v>
      </c>
      <c r="V11" s="839" t="str">
        <f t="shared" ref="V11" si="11">IF(L11&lt;=20%,"Muy baja",IF(L11&lt;=40%,"Baja",IF(L11&lt;=60%,"Media",IF(L11&lt;=80%,"Alta",IF(L11&lt;=100%,"Muy alta",IF(L11&gt;=100%,"Muy alta",""))))))</f>
        <v>Muy baja</v>
      </c>
      <c r="W11" s="519">
        <f>+IFERROR(VLOOKUP(V11,[4]Fórmula!$F$1:$G$6,2,FALSE),"")</f>
        <v>0.2</v>
      </c>
      <c r="X11" s="839" t="str">
        <f t="shared" ref="X11" si="12">IF(U11=20%,"Leve",IF(U11=40%,"Menor",IF(U11=60%,"Moderado",IF(U11=80%,"Mayor",IF(U11=100%,"Catastrófico","")))))</f>
        <v>Leve</v>
      </c>
      <c r="Y11" s="839" t="s">
        <v>20</v>
      </c>
      <c r="Z11" s="519">
        <f>+IFERROR(VLOOKUP(Y11,[4]Fórmula!$H$1:$I$6,2,FALSE),"")</f>
        <v>0.2</v>
      </c>
      <c r="AA11" s="841" t="s">
        <v>147</v>
      </c>
      <c r="AB11" s="837" t="s">
        <v>1215</v>
      </c>
      <c r="AC11" s="409" t="s">
        <v>1216</v>
      </c>
      <c r="AD11" s="409" t="s">
        <v>1216</v>
      </c>
      <c r="AE11" s="50" t="s">
        <v>54</v>
      </c>
      <c r="AF11" s="521">
        <f t="shared" ref="AF11:AF12" si="13">IF(AE11="Preventivo",25%,IF(AE11="Detectivo",15%,IF(AE11="Correctivo",10%,"")))</f>
        <v>0.25</v>
      </c>
      <c r="AG11" s="334" t="s">
        <v>194</v>
      </c>
      <c r="AH11" s="521">
        <f t="shared" si="4"/>
        <v>0.15</v>
      </c>
      <c r="AI11" s="521">
        <f t="shared" si="5"/>
        <v>0.4</v>
      </c>
      <c r="AJ11" s="524" t="s">
        <v>195</v>
      </c>
      <c r="AK11" s="311" t="s">
        <v>39</v>
      </c>
      <c r="AL11" s="334" t="s">
        <v>282</v>
      </c>
      <c r="AN11" s="522">
        <v>0.15</v>
      </c>
      <c r="AO11" s="304" t="str">
        <f t="shared" ref="AO11:AO12" si="14">+IF(D11="Corrupción","Moderado",IF(AN11&lt;=25%,"Bajo",IF(AN11&lt;=50%,"Moderado",IF(AN11&lt;=75%,"Alto",IF(AN11&gt;75%,"Extremo","")))))</f>
        <v>Bajo</v>
      </c>
      <c r="AP11" s="795" t="s">
        <v>56</v>
      </c>
      <c r="AQ11" s="88"/>
      <c r="AR11" s="88"/>
      <c r="AS11" s="89"/>
      <c r="AT11" s="619"/>
      <c r="AU11" s="619"/>
      <c r="AV11" s="87"/>
      <c r="AW11" s="34">
        <v>45351</v>
      </c>
      <c r="AX11" s="34"/>
      <c r="AY11" s="84"/>
      <c r="AZ11" s="84"/>
      <c r="BA11" s="84"/>
      <c r="BB11" s="34">
        <v>45412</v>
      </c>
      <c r="BC11" s="34"/>
      <c r="BD11" s="84"/>
      <c r="BE11" s="84"/>
      <c r="BF11" s="84"/>
      <c r="BG11" s="34">
        <v>45473</v>
      </c>
      <c r="BH11" s="34"/>
      <c r="BI11" s="84"/>
      <c r="BJ11" s="84"/>
      <c r="BK11" s="84"/>
      <c r="BL11" s="34">
        <v>45535</v>
      </c>
      <c r="BM11" s="34"/>
      <c r="BN11" s="84"/>
      <c r="BO11" s="84"/>
      <c r="BP11" s="84"/>
      <c r="BQ11" s="34">
        <v>45596</v>
      </c>
      <c r="BR11" s="34"/>
      <c r="BS11" s="84"/>
      <c r="BT11" s="84"/>
      <c r="BU11" s="84"/>
      <c r="BV11" s="34">
        <v>45657</v>
      </c>
      <c r="BW11" s="34"/>
      <c r="BX11" s="84"/>
      <c r="BY11" s="84"/>
      <c r="BZ11" s="84"/>
    </row>
    <row r="12" spans="1:78" ht="128.25" thickBot="1" x14ac:dyDescent="0.3">
      <c r="A12" s="786"/>
      <c r="B12" s="789"/>
      <c r="C12" s="789"/>
      <c r="D12" s="789"/>
      <c r="E12" s="789"/>
      <c r="F12" s="834"/>
      <c r="G12" s="725"/>
      <c r="H12" s="836"/>
      <c r="I12" s="834"/>
      <c r="J12" s="789"/>
      <c r="K12" s="789"/>
      <c r="L12" s="845"/>
      <c r="M12" s="834"/>
      <c r="N12" s="311" t="str">
        <f t="shared" si="7"/>
        <v/>
      </c>
      <c r="O12" s="834"/>
      <c r="P12" s="311" t="str">
        <f t="shared" si="8"/>
        <v/>
      </c>
      <c r="Q12" s="834"/>
      <c r="R12" s="311" t="str">
        <f t="shared" si="9"/>
        <v/>
      </c>
      <c r="S12" s="802"/>
      <c r="T12" s="802"/>
      <c r="U12" s="307">
        <f t="shared" si="10"/>
        <v>0</v>
      </c>
      <c r="V12" s="840"/>
      <c r="W12" s="519" t="str">
        <f>+IFERROR(VLOOKUP(V12,[4]Fórmula!$F$1:$G$6,2,FALSE),"")</f>
        <v/>
      </c>
      <c r="X12" s="840"/>
      <c r="Y12" s="840"/>
      <c r="Z12" s="519" t="str">
        <f>+IFERROR(VLOOKUP(Y12,[4]Fórmula!$H$1:$I$6,2,FALSE),"")</f>
        <v/>
      </c>
      <c r="AA12" s="842"/>
      <c r="AB12" s="838"/>
      <c r="AC12" s="409" t="s">
        <v>1217</v>
      </c>
      <c r="AD12" s="409" t="s">
        <v>1217</v>
      </c>
      <c r="AE12" s="50" t="s">
        <v>21</v>
      </c>
      <c r="AF12" s="521">
        <f t="shared" si="13"/>
        <v>0.1</v>
      </c>
      <c r="AG12" s="334" t="s">
        <v>194</v>
      </c>
      <c r="AH12" s="521">
        <f t="shared" si="4"/>
        <v>0.15</v>
      </c>
      <c r="AI12" s="521">
        <f t="shared" si="5"/>
        <v>0.25</v>
      </c>
      <c r="AJ12" s="524" t="s">
        <v>195</v>
      </c>
      <c r="AK12" s="311" t="s">
        <v>39</v>
      </c>
      <c r="AL12" s="334" t="s">
        <v>282</v>
      </c>
      <c r="AN12" s="522">
        <f t="shared" ref="AN12" si="15">+AB12-AM12</f>
        <v>0</v>
      </c>
      <c r="AO12" s="304" t="str">
        <f t="shared" si="14"/>
        <v>Bajo</v>
      </c>
      <c r="AP12" s="843"/>
      <c r="AQ12" s="88"/>
      <c r="AR12" s="88"/>
      <c r="AS12" s="89"/>
      <c r="AT12" s="619"/>
      <c r="AU12" s="619"/>
      <c r="AV12" s="87"/>
      <c r="AW12" s="34">
        <v>45351</v>
      </c>
      <c r="AX12" s="34"/>
      <c r="AY12" s="84"/>
      <c r="AZ12" s="84"/>
      <c r="BA12" s="84"/>
      <c r="BB12" s="34">
        <v>45412</v>
      </c>
      <c r="BC12" s="34"/>
      <c r="BD12" s="84"/>
      <c r="BE12" s="84"/>
      <c r="BF12" s="84"/>
      <c r="BG12" s="34">
        <v>45473</v>
      </c>
      <c r="BH12" s="34"/>
      <c r="BI12" s="84"/>
      <c r="BJ12" s="84"/>
      <c r="BK12" s="84"/>
      <c r="BL12" s="34">
        <v>45535</v>
      </c>
      <c r="BM12" s="34"/>
      <c r="BN12" s="84"/>
      <c r="BO12" s="84"/>
      <c r="BP12" s="84"/>
      <c r="BQ12" s="34">
        <v>45596</v>
      </c>
      <c r="BR12" s="34"/>
      <c r="BS12" s="84"/>
      <c r="BT12" s="84"/>
      <c r="BU12" s="84"/>
      <c r="BV12" s="34">
        <v>45657</v>
      </c>
      <c r="BW12" s="34"/>
      <c r="BX12" s="84"/>
      <c r="BY12" s="84"/>
      <c r="BZ12" s="84"/>
    </row>
  </sheetData>
  <sheetProtection formatCells="0" formatColumns="0" formatRows="0"/>
  <mergeCells count="104">
    <mergeCell ref="AB11:AB12"/>
    <mergeCell ref="Y11:Y12"/>
    <mergeCell ref="AA11:AA12"/>
    <mergeCell ref="AP11:AP12"/>
    <mergeCell ref="S11:S12"/>
    <mergeCell ref="T11:T12"/>
    <mergeCell ref="V11:V12"/>
    <mergeCell ref="X11:X12"/>
    <mergeCell ref="K11:K12"/>
    <mergeCell ref="L11:L12"/>
    <mergeCell ref="M11:M12"/>
    <mergeCell ref="O11:O12"/>
    <mergeCell ref="Q11:Q12"/>
    <mergeCell ref="F11:F12"/>
    <mergeCell ref="G11:G12"/>
    <mergeCell ref="H11:H12"/>
    <mergeCell ref="I11:I12"/>
    <mergeCell ref="J11:J12"/>
    <mergeCell ref="A11:A12"/>
    <mergeCell ref="B11:B12"/>
    <mergeCell ref="C11:C12"/>
    <mergeCell ref="D11:D12"/>
    <mergeCell ref="E11:E12"/>
    <mergeCell ref="U4:U6"/>
    <mergeCell ref="K4:K6"/>
    <mergeCell ref="L4:L6"/>
    <mergeCell ref="M4:M6"/>
    <mergeCell ref="I4:I6"/>
    <mergeCell ref="J4:J6"/>
    <mergeCell ref="R4:R6"/>
    <mergeCell ref="S4:S6"/>
    <mergeCell ref="Q4:Q6"/>
    <mergeCell ref="N4:N6"/>
    <mergeCell ref="O4:O6"/>
    <mergeCell ref="BL2:BZ2"/>
    <mergeCell ref="AQ1:BZ1"/>
    <mergeCell ref="P4:P6"/>
    <mergeCell ref="V4:V6"/>
    <mergeCell ref="W4:W6"/>
    <mergeCell ref="Y4:Y6"/>
    <mergeCell ref="AC4:AC6"/>
    <mergeCell ref="Z4:Z6"/>
    <mergeCell ref="X4:X6"/>
    <mergeCell ref="AB4:AB6"/>
    <mergeCell ref="AA4:AA6"/>
    <mergeCell ref="A1:T2"/>
    <mergeCell ref="G3:H3"/>
    <mergeCell ref="U1:AC2"/>
    <mergeCell ref="AE2:AH2"/>
    <mergeCell ref="A4:A6"/>
    <mergeCell ref="B4:B6"/>
    <mergeCell ref="C4:C6"/>
    <mergeCell ref="D4:D6"/>
    <mergeCell ref="E4:E6"/>
    <mergeCell ref="T4:T6"/>
    <mergeCell ref="F4:F6"/>
    <mergeCell ref="G4:G6"/>
    <mergeCell ref="H4:H6"/>
    <mergeCell ref="AO4:AO6"/>
    <mergeCell ref="AJ2:AL2"/>
    <mergeCell ref="AP4:AP6"/>
    <mergeCell ref="AD1:AL1"/>
    <mergeCell ref="AN1:AP1"/>
    <mergeCell ref="AD2:AD3"/>
    <mergeCell ref="AV2:AV3"/>
    <mergeCell ref="AS2:AS3"/>
    <mergeCell ref="AQ2:AR3"/>
    <mergeCell ref="AT2:AT3"/>
    <mergeCell ref="AU2:AU3"/>
    <mergeCell ref="AP2:AP3"/>
    <mergeCell ref="AI2:AI3"/>
    <mergeCell ref="AM2:AO3"/>
    <mergeCell ref="AK3:AL3"/>
    <mergeCell ref="A8:A9"/>
    <mergeCell ref="B8:B9"/>
    <mergeCell ref="C8:C9"/>
    <mergeCell ref="D8:D9"/>
    <mergeCell ref="E8:E9"/>
    <mergeCell ref="F8:F9"/>
    <mergeCell ref="G8:G9"/>
    <mergeCell ref="H8:H9"/>
    <mergeCell ref="I8:I9"/>
    <mergeCell ref="J8:J9"/>
    <mergeCell ref="K8:K9"/>
    <mergeCell ref="L8:L9"/>
    <mergeCell ref="M8:M9"/>
    <mergeCell ref="N8:N9"/>
    <mergeCell ref="O8:O9"/>
    <mergeCell ref="P8:P9"/>
    <mergeCell ref="Q8:Q9"/>
    <mergeCell ref="R8:R9"/>
    <mergeCell ref="S8:S9"/>
    <mergeCell ref="T8:T9"/>
    <mergeCell ref="U8:U9"/>
    <mergeCell ref="V8:V9"/>
    <mergeCell ref="W8:W9"/>
    <mergeCell ref="X8:X9"/>
    <mergeCell ref="Y8:Y9"/>
    <mergeCell ref="AP8:AP9"/>
    <mergeCell ref="AO8:AO9"/>
    <mergeCell ref="Z8:Z9"/>
    <mergeCell ref="AA8:AA9"/>
    <mergeCell ref="AB8:AB9"/>
    <mergeCell ref="AC8:AC9"/>
  </mergeCells>
  <conditionalFormatting sqref="AD10">
    <cfRule type="containsText" dxfId="923" priority="17" operator="containsText" text="BAJA">
      <formula>NOT(ISERROR(SEARCH("BAJA",AD10)))</formula>
    </cfRule>
    <cfRule type="containsText" dxfId="922" priority="18" operator="containsText" text="MEDIA">
      <formula>NOT(ISERROR(SEARCH("MEDIA",AD10)))</formula>
    </cfRule>
    <cfRule type="containsText" dxfId="921" priority="19" operator="containsText" text="ALTA">
      <formula>NOT(ISERROR(SEARCH("ALTA",AD10)))</formula>
    </cfRule>
  </conditionalFormatting>
  <conditionalFormatting sqref="AJ8:AJ12">
    <cfRule type="containsText" dxfId="920" priority="8" operator="containsText" text="BAJA">
      <formula>NOT(ISERROR(SEARCH("BAJA",AJ8)))</formula>
    </cfRule>
    <cfRule type="containsText" dxfId="919" priority="9" operator="containsText" text="MEDIA">
      <formula>NOT(ISERROR(SEARCH("MEDIA",AJ8)))</formula>
    </cfRule>
    <cfRule type="containsText" dxfId="918" priority="10" operator="containsText" text="ALTA">
      <formula>NOT(ISERROR(SEARCH("ALTA",AJ8)))</formula>
    </cfRule>
  </conditionalFormatting>
  <conditionalFormatting sqref="AM10">
    <cfRule type="cellIs" dxfId="917" priority="20" operator="greaterThan">
      <formula>75%</formula>
    </cfRule>
    <cfRule type="cellIs" dxfId="916" priority="21" operator="between">
      <formula>51%</formula>
      <formula>75%</formula>
    </cfRule>
    <cfRule type="cellIs" dxfId="915" priority="22" operator="between">
      <formula>26%</formula>
      <formula>50%</formula>
    </cfRule>
    <cfRule type="cellIs" dxfId="914" priority="23" operator="between">
      <formula>0%</formula>
      <formula>25%</formula>
    </cfRule>
    <cfRule type="containsText" dxfId="913" priority="24" operator="containsText" text="BAJA">
      <formula>NOT(ISERROR(SEARCH("BAJA",AM10)))</formula>
    </cfRule>
    <cfRule type="containsText" dxfId="912" priority="25" operator="containsText" text="MEDIA">
      <formula>NOT(ISERROR(SEARCH("MEDIA",AM10)))</formula>
    </cfRule>
    <cfRule type="containsText" dxfId="911" priority="26" operator="containsText" text="ALTA">
      <formula>NOT(ISERROR(SEARCH("ALTA",AM10)))</formula>
    </cfRule>
  </conditionalFormatting>
  <conditionalFormatting sqref="AN8:AN9">
    <cfRule type="cellIs" dxfId="910" priority="30" operator="greaterThan">
      <formula>75%</formula>
    </cfRule>
    <cfRule type="cellIs" dxfId="909" priority="31" operator="between">
      <formula>51%</formula>
      <formula>75%</formula>
    </cfRule>
    <cfRule type="cellIs" dxfId="908" priority="32" operator="between">
      <formula>26%</formula>
      <formula>50%</formula>
    </cfRule>
    <cfRule type="cellIs" dxfId="907" priority="33" operator="between">
      <formula>0%</formula>
      <formula>25%</formula>
    </cfRule>
    <cfRule type="containsText" dxfId="906" priority="34" operator="containsText" text="BAJA">
      <formula>NOT(ISERROR(SEARCH("BAJA",AN8)))</formula>
    </cfRule>
    <cfRule type="containsText" dxfId="905" priority="35" operator="containsText" text="MEDIA">
      <formula>NOT(ISERROR(SEARCH("MEDIA",AN8)))</formula>
    </cfRule>
    <cfRule type="containsText" dxfId="904" priority="36" operator="containsText" text="ALTA">
      <formula>NOT(ISERROR(SEARCH("ALTA",AN8)))</formula>
    </cfRule>
  </conditionalFormatting>
  <conditionalFormatting sqref="AN11:AN12">
    <cfRule type="containsText" dxfId="903" priority="1" operator="containsText" text="BAJA">
      <formula>NOT(ISERROR(SEARCH("BAJA",AN11)))</formula>
    </cfRule>
    <cfRule type="containsText" dxfId="902" priority="2" operator="containsText" text="MEDIA">
      <formula>NOT(ISERROR(SEARCH("MEDIA",AN11)))</formula>
    </cfRule>
    <cfRule type="containsText" dxfId="901" priority="3" operator="containsText" text="ALTA">
      <formula>NOT(ISERROR(SEARCH("ALTA",AN11)))</formula>
    </cfRule>
    <cfRule type="cellIs" dxfId="900" priority="4" operator="greaterThan">
      <formula>75%</formula>
    </cfRule>
    <cfRule type="cellIs" dxfId="899" priority="5" operator="between">
      <formula>51%</formula>
      <formula>75%</formula>
    </cfRule>
    <cfRule type="cellIs" dxfId="898" priority="6" operator="between">
      <formula>26%</formula>
      <formula>50%</formula>
    </cfRule>
    <cfRule type="cellIs" dxfId="897" priority="7" operator="between">
      <formula>0%</formula>
      <formula>25%</formula>
    </cfRule>
  </conditionalFormatting>
  <conditionalFormatting sqref="AQ10:AR10">
    <cfRule type="containsText" dxfId="896" priority="14" operator="containsText" text="BAJA">
      <formula>NOT(ISERROR(SEARCH("BAJA",AQ10)))</formula>
    </cfRule>
    <cfRule type="containsText" dxfId="895" priority="15" operator="containsText" text="MEDIA">
      <formula>NOT(ISERROR(SEARCH("MEDIA",AQ10)))</formula>
    </cfRule>
    <cfRule type="containsText" dxfId="894" priority="16" operator="containsText" text="ALTA">
      <formula>NOT(ISERROR(SEARCH("ALTA",AQ10)))</formula>
    </cfRule>
  </conditionalFormatting>
  <dataValidations count="17">
    <dataValidation type="list" allowBlank="1" showInputMessage="1" showErrorMessage="1" sqref="AG8:AG10" xr:uid="{3A27A594-4308-4EA1-A96E-E29CB606F3D5}">
      <formula1>"Manual,Automático"</formula1>
    </dataValidation>
    <dataValidation type="list" allowBlank="1" showInputMessage="1" showErrorMessage="1" sqref="AJ8:AJ10" xr:uid="{4F22B51E-E112-4739-9EAC-BE1DCAC56886}">
      <formula1>"Confiable,No confiable"</formula1>
    </dataValidation>
    <dataValidation type="list" allowBlank="1" showInputMessage="1" showErrorMessage="1" sqref="A8:A11" xr:uid="{3E72814D-55F4-4C47-A2A8-6CE5CABBE704}">
      <formula1>"SI,NO"</formula1>
    </dataValidation>
    <dataValidation type="list" allowBlank="1" showInputMessage="1" showErrorMessage="1" sqref="AE11:AE12" xr:uid="{3ED75C77-7DE3-417A-81B4-9032845C3DC2}">
      <formula1>INDIRECT("CONT[CONTROL]")</formula1>
    </dataValidation>
    <dataValidation type="list" allowBlank="1" showInputMessage="1" showErrorMessage="1" sqref="AJ11:AJ12" xr:uid="{E19917E2-2DE4-44E5-87D0-639C347F928B}">
      <formula1>INDIRECT("CONF[CONFIABLE]")</formula1>
    </dataValidation>
    <dataValidation type="list" allowBlank="1" showInputMessage="1" showErrorMessage="1" sqref="AG11:AG12" xr:uid="{17D57BDA-7213-462D-829D-142529487284}">
      <formula1>INDIRECT("IMPL[IMPLEMENTACION]")</formula1>
    </dataValidation>
    <dataValidation type="list" allowBlank="1" showInputMessage="1" showErrorMessage="1" sqref="T11" xr:uid="{6F93095D-317B-44C2-95C5-2F7C4C7183A0}">
      <formula1>INDIRECT("CRIT[CRITERIO]")</formula1>
    </dataValidation>
    <dataValidation type="list" allowBlank="1" showInputMessage="1" showErrorMessage="1" sqref="S11" xr:uid="{1A61B5F8-BBE5-43BA-833C-5F001C2881AD}">
      <formula1>INDIRECT("ACTI[ACTIVO]")</formula1>
    </dataValidation>
    <dataValidation type="list" allowBlank="1" showInputMessage="1" showErrorMessage="1" sqref="Q11" xr:uid="{94219334-61C8-4EF2-BC93-F1D4DD96DE83}">
      <formula1>INDIRECT("OPER[OPER]")</formula1>
    </dataValidation>
    <dataValidation type="list" allowBlank="1" showInputMessage="1" showErrorMessage="1" sqref="O11" xr:uid="{A81CDAB4-F8DE-461B-82F7-ACE60A028190}">
      <formula1>INDIRECT("REPU[REPUT]")</formula1>
    </dataValidation>
    <dataValidation type="list" allowBlank="1" showInputMessage="1" showErrorMessage="1" sqref="M11" xr:uid="{13D53C36-DDA1-4555-BFAE-3BBB4826F1E9}">
      <formula1>INDIRECT("ECON[ECONO]")</formula1>
    </dataValidation>
    <dataValidation type="list" allowBlank="1" showInputMessage="1" showErrorMessage="1" sqref="J11" xr:uid="{079CED92-2E6C-4A52-982A-2BF47B731769}">
      <formula1>INDIRECT("PERI[PERIODICIDAD]")</formula1>
    </dataValidation>
    <dataValidation type="list" allowBlank="1" showInputMessage="1" showErrorMessage="1" sqref="E11" xr:uid="{5723F578-3551-4860-9822-411816CC3B18}">
      <formula1>INDIRECT("CLAS[CLASIFICACION]")</formula1>
    </dataValidation>
    <dataValidation type="list" allowBlank="1" showInputMessage="1" showErrorMessage="1" sqref="D11" xr:uid="{70229C3E-7132-4AE8-BE4C-4DCD4BF6E15D}">
      <formula1>INDIRECT("FACT[FACTOR]")</formula1>
    </dataValidation>
    <dataValidation type="list" allowBlank="1" showInputMessage="1" showErrorMessage="1" sqref="B11" xr:uid="{4C4FF14C-4833-4C09-8B5D-8129B9EBEF6B}">
      <formula1>INDIRECT("PROC[PROCESOS]")</formula1>
    </dataValidation>
    <dataValidation type="list" allowBlank="1" showInputMessage="1" showErrorMessage="1" sqref="AK11:AK12" xr:uid="{988B46D9-3BF1-468E-A4E3-0E278A224DB9}">
      <formula1>INDIRECT("DOCU[DOCUMENTADO]")</formula1>
    </dataValidation>
    <dataValidation type="list" allowBlank="1" showInputMessage="1" showErrorMessage="1" sqref="AP11" xr:uid="{4894D4C7-6C7D-46DD-92DA-D927EAFB8AF3}">
      <formula1>INDIRECT("TRAT[TRATAMIENTO]")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5">
        <x14:dataValidation type="list" allowBlank="1" showInputMessage="1" showErrorMessage="1" xr:uid="{F07E6E97-D38E-448F-9328-869D74A4A774}">
          <x14:formula1>
            <xm:f>Listas!$R$2:$R$3</xm:f>
          </x14:formula1>
          <xm:sqref>BW4:BW12 BR4:BR12 BM4:BM12 AX4:AX12 BC4:BC12 BH4:BH12</xm:sqref>
        </x14:dataValidation>
        <x14:dataValidation type="list" allowBlank="1" showInputMessage="1" showErrorMessage="1" xr:uid="{51827420-21E1-413F-907E-39AE78D05C8D}">
          <x14:formula1>
            <xm:f>Listas!$M$2:$M$15</xm:f>
          </x14:formula1>
          <xm:sqref>B8:B10</xm:sqref>
        </x14:dataValidation>
        <x14:dataValidation type="list" allowBlank="1" showInputMessage="1" showErrorMessage="1" xr:uid="{B6A05B03-C202-45B9-A44D-834EEEE43F59}">
          <x14:formula1>
            <xm:f>Listas!$L$2:$L$5</xm:f>
          </x14:formula1>
          <xm:sqref>T8:T10</xm:sqref>
        </x14:dataValidation>
        <x14:dataValidation type="list" allowBlank="1" showInputMessage="1" showErrorMessage="1" xr:uid="{530BFBBA-6E8C-433E-A51F-2C55FE473C94}">
          <x14:formula1>
            <xm:f>Listas!$K$2:$K$6</xm:f>
          </x14:formula1>
          <xm:sqref>S8:S9</xm:sqref>
        </x14:dataValidation>
        <x14:dataValidation type="list" allowBlank="1" showInputMessage="1" showErrorMessage="1" xr:uid="{CA87026B-8653-4C2A-B2AB-AD3A2F37EFF6}">
          <x14:formula1>
            <xm:f>Listas!$G$2:$G$11</xm:f>
          </x14:formula1>
          <xm:sqref>C8:C10</xm:sqref>
        </x14:dataValidation>
        <x14:dataValidation type="list" allowBlank="1" showInputMessage="1" showErrorMessage="1" xr:uid="{843903C1-AB7E-4A6F-918B-B6C4323431F9}">
          <x14:formula1>
            <xm:f>Listas!$B$2:$B$7</xm:f>
          </x14:formula1>
          <xm:sqref>D8:D10</xm:sqref>
        </x14:dataValidation>
        <x14:dataValidation type="list" allowBlank="1" showInputMessage="1" showErrorMessage="1" xr:uid="{92C8AF4E-C4DD-4D7C-9AE0-6F50CCC3F205}">
          <x14:formula1>
            <xm:f>Listas!$H$2:$H$3</xm:f>
          </x14:formula1>
          <xm:sqref>AK8:AK10</xm:sqref>
        </x14:dataValidation>
        <x14:dataValidation type="list" allowBlank="1" showInputMessage="1" showErrorMessage="1" xr:uid="{796D7773-419A-4F91-8548-5B09F38795F0}">
          <x14:formula1>
            <xm:f>Listas!$C$2:$C$8</xm:f>
          </x14:formula1>
          <xm:sqref>E8:E10</xm:sqref>
        </x14:dataValidation>
        <x14:dataValidation type="list" allowBlank="1" showInputMessage="1" showErrorMessage="1" xr:uid="{64415068-9C22-40BB-993F-97C065C177A6}">
          <x14:formula1>
            <xm:f>Listas!$F$2:$F$4</xm:f>
          </x14:formula1>
          <xm:sqref>AE8:AE10</xm:sqref>
        </x14:dataValidation>
        <x14:dataValidation type="list" allowBlank="1" showInputMessage="1" showErrorMessage="1" xr:uid="{F82E6DC4-24E1-415B-8DEF-08AA94CDF6E7}">
          <x14:formula1>
            <xm:f>Listas!$Q$2:$Q$8</xm:f>
          </x14:formula1>
          <xm:sqref>J8:J10</xm:sqref>
        </x14:dataValidation>
        <x14:dataValidation type="list" allowBlank="1" showInputMessage="1" showErrorMessage="1" xr:uid="{2349E213-E025-4F4E-B77F-5EDD4C18743D}">
          <x14:formula1>
            <xm:f>Listas!$P$2:$P$7</xm:f>
          </x14:formula1>
          <xm:sqref>Q8:Q10</xm:sqref>
        </x14:dataValidation>
        <x14:dataValidation type="list" allowBlank="1" showInputMessage="1" showErrorMessage="1" xr:uid="{839EA1E6-F737-4A43-BD58-0FC98EA20E0C}">
          <x14:formula1>
            <xm:f>Listas!$O$2:$O$7</xm:f>
          </x14:formula1>
          <xm:sqref>O8:O10</xm:sqref>
        </x14:dataValidation>
        <x14:dataValidation type="list" allowBlank="1" showInputMessage="1" showErrorMessage="1" xr:uid="{2904B34F-B04C-416A-9D83-02CF74FB74AC}">
          <x14:formula1>
            <xm:f>Listas!$N$2:$N$7</xm:f>
          </x14:formula1>
          <xm:sqref>M8:M10</xm:sqref>
        </x14:dataValidation>
        <x14:dataValidation type="list" allowBlank="1" showInputMessage="1" showErrorMessage="1" xr:uid="{FAD7C2FA-C806-4939-8C36-E2FD1F35A960}">
          <x14:formula1>
            <xm:f>Listas!$K$2:$K$5</xm:f>
          </x14:formula1>
          <xm:sqref>S10</xm:sqref>
        </x14:dataValidation>
        <x14:dataValidation type="list" allowBlank="1" showInputMessage="1" showErrorMessage="1" xr:uid="{BEE1E7A4-F69A-4BA9-BED4-CBB7006E44E9}">
          <x14:formula1>
            <xm:f>Listas!$G$2:$G$13</xm:f>
          </x14:formula1>
          <xm:sqref>C11:C12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BD75-9246-4856-8788-7EDA3C07B4CA}">
  <dimension ref="A1:WWT15"/>
  <sheetViews>
    <sheetView topLeftCell="AI1" zoomScale="64" zoomScaleNormal="70" workbookViewId="0">
      <pane ySplit="3" topLeftCell="A11" activePane="bottomLeft" state="frozen"/>
      <selection activeCell="G4" sqref="G4:G13"/>
      <selection pane="bottomLeft" activeCell="AC13" sqref="AC13"/>
    </sheetView>
  </sheetViews>
  <sheetFormatPr baseColWidth="10" defaultColWidth="11.42578125" defaultRowHeight="15" customHeight="1" x14ac:dyDescent="0.25"/>
  <cols>
    <col min="1" max="1" width="14.140625" style="236" customWidth="1"/>
    <col min="2" max="2" width="14" style="243" customWidth="1"/>
    <col min="3" max="3" width="17.28515625" style="243" customWidth="1"/>
    <col min="4" max="4" width="19.42578125" style="243" customWidth="1"/>
    <col min="5" max="5" width="19.5703125" style="243" customWidth="1"/>
    <col min="6" max="6" width="59.7109375" style="238" customWidth="1"/>
    <col min="7" max="7" width="9.7109375" style="238" customWidth="1"/>
    <col min="8" max="8" width="26.28515625" style="238" customWidth="1"/>
    <col min="9" max="9" width="44.28515625" style="238" customWidth="1"/>
    <col min="10" max="10" width="14.7109375" style="238" bestFit="1" customWidth="1"/>
    <col min="11" max="11" width="16.7109375" style="238" customWidth="1"/>
    <col min="12" max="12" width="19.28515625" style="238" customWidth="1"/>
    <col min="13" max="13" width="35" style="238" customWidth="1"/>
    <col min="14" max="14" width="3.42578125" style="2" hidden="1" customWidth="1"/>
    <col min="15" max="15" width="36.28515625" style="238" customWidth="1"/>
    <col min="16" max="16" width="3" style="2" hidden="1" customWidth="1"/>
    <col min="17" max="17" width="32.42578125" style="238" customWidth="1"/>
    <col min="18" max="18" width="3.42578125" style="2" hidden="1" customWidth="1"/>
    <col min="19" max="19" width="20" style="238" customWidth="1"/>
    <col min="20" max="20" width="21.85546875" style="238" customWidth="1"/>
    <col min="21" max="21" width="21.85546875" style="2" hidden="1" customWidth="1"/>
    <col min="22" max="22" width="15" style="238" customWidth="1"/>
    <col min="23" max="23" width="5.7109375" style="21" hidden="1" customWidth="1"/>
    <col min="24" max="24" width="13.7109375" style="238" customWidth="1"/>
    <col min="25" max="25" width="5.7109375" style="21" hidden="1" customWidth="1"/>
    <col min="26" max="26" width="16.85546875" style="238" bestFit="1" customWidth="1"/>
    <col min="27" max="27" width="5.42578125" style="2" hidden="1" customWidth="1"/>
    <col min="28" max="28" width="42.140625" style="238" customWidth="1"/>
    <col min="29" max="29" width="70.42578125" style="238" customWidth="1"/>
    <col min="30" max="30" width="12.7109375" style="238" customWidth="1"/>
    <col min="31" max="31" width="8.42578125" style="244" customWidth="1"/>
    <col min="32" max="32" width="20.28515625" style="244" customWidth="1"/>
    <col min="33" max="33" width="9" style="244" customWidth="1"/>
    <col min="34" max="34" width="14.140625" style="244" customWidth="1"/>
    <col min="35" max="35" width="16.42578125" style="238" customWidth="1"/>
    <col min="36" max="36" width="14.7109375" style="243" customWidth="1"/>
    <col min="37" max="37" width="36.5703125" style="238" customWidth="1"/>
    <col min="38" max="38" width="13.7109375" style="2" hidden="1" customWidth="1"/>
    <col min="39" max="39" width="13.7109375" style="24" hidden="1" customWidth="1"/>
    <col min="40" max="40" width="13.7109375" style="238" customWidth="1"/>
    <col min="41" max="41" width="18.28515625" style="238" customWidth="1"/>
    <col min="42" max="42" width="2.28515625" style="241" customWidth="1"/>
    <col min="43" max="43" width="49.28515625" style="241" customWidth="1"/>
    <col min="44" max="44" width="17" style="240" customWidth="1"/>
    <col min="45" max="46" width="11.5703125" style="239" customWidth="1"/>
    <col min="47" max="47" width="21.85546875" style="238" customWidth="1"/>
    <col min="48" max="48" width="14.85546875" style="236" customWidth="1"/>
    <col min="49" max="49" width="58.42578125" style="236" customWidth="1"/>
    <col min="50" max="50" width="35.7109375" style="236" customWidth="1"/>
    <col min="51" max="51" width="14.85546875" style="236" customWidth="1"/>
    <col min="52" max="52" width="50.5703125" style="438" customWidth="1"/>
    <col min="53" max="53" width="29.140625" style="236" customWidth="1"/>
    <col min="54" max="54" width="14.85546875" style="236" customWidth="1"/>
    <col min="55" max="55" width="30.140625" style="237" customWidth="1"/>
    <col min="56" max="56" width="23.5703125" style="237" customWidth="1"/>
    <col min="57" max="57" width="21" style="236" customWidth="1"/>
    <col min="58" max="58" width="39.42578125" style="236" customWidth="1"/>
    <col min="59" max="59" width="24.42578125" style="236" customWidth="1"/>
    <col min="60" max="60" width="42.85546875" style="236" customWidth="1"/>
    <col min="61" max="61" width="26.7109375" style="236" customWidth="1"/>
    <col min="62" max="62" width="25.140625" style="236" customWidth="1"/>
    <col min="63" max="63" width="14" style="236" customWidth="1"/>
    <col min="64" max="64" width="24.85546875" style="236" customWidth="1"/>
    <col min="65" max="65" width="26" style="236" customWidth="1"/>
    <col min="66" max="244" width="11.42578125" style="236"/>
    <col min="245" max="245" width="21.85546875" style="236" customWidth="1"/>
    <col min="246" max="246" width="13.85546875" style="236" customWidth="1"/>
    <col min="247" max="247" width="38.7109375" style="236" customWidth="1"/>
    <col min="248" max="248" width="3" style="236" bestFit="1" customWidth="1"/>
    <col min="249" max="249" width="32.28515625" style="236" customWidth="1"/>
    <col min="250" max="250" width="46.28515625" style="236" customWidth="1"/>
    <col min="251" max="251" width="19" style="236" customWidth="1"/>
    <col min="252" max="252" width="0" style="1" hidden="1" customWidth="1"/>
    <col min="253" max="253" width="17.7109375" style="236" customWidth="1"/>
    <col min="254" max="254" width="0" style="1" hidden="1" customWidth="1"/>
    <col min="255" max="255" width="22.28515625" style="236" customWidth="1"/>
    <col min="256" max="256" width="5.28515625" style="236" customWidth="1"/>
    <col min="257" max="257" width="36.28515625" style="236" customWidth="1"/>
    <col min="258" max="258" width="5.7109375" style="236" customWidth="1"/>
    <col min="259" max="259" width="0" style="1" hidden="1" customWidth="1"/>
    <col min="260" max="260" width="20.7109375" style="236" customWidth="1"/>
    <col min="261" max="261" width="4.85546875" style="236" customWidth="1"/>
    <col min="262" max="262" width="0" style="1" hidden="1" customWidth="1"/>
    <col min="263" max="263" width="24.7109375" style="236" customWidth="1"/>
    <col min="264" max="264" width="12.28515625" style="236" customWidth="1"/>
    <col min="265" max="265" width="0" style="1" hidden="1" customWidth="1"/>
    <col min="266" max="266" width="3.42578125" style="236" customWidth="1"/>
    <col min="267" max="267" width="0" style="1" hidden="1" customWidth="1"/>
    <col min="268" max="268" width="17.7109375" style="236" customWidth="1"/>
    <col min="269" max="269" width="3.42578125" style="236" customWidth="1"/>
    <col min="270" max="270" width="0" style="1" hidden="1" customWidth="1"/>
    <col min="271" max="271" width="23.7109375" style="236" customWidth="1"/>
    <col min="272" max="272" width="10" style="236" customWidth="1"/>
    <col min="273" max="273" width="0" style="1" hidden="1" customWidth="1"/>
    <col min="274" max="275" width="14.7109375" style="236" customWidth="1"/>
    <col min="276" max="276" width="12.85546875" style="236" customWidth="1"/>
    <col min="277" max="277" width="3.28515625" style="236" customWidth="1"/>
    <col min="278" max="278" width="30.28515625" style="236" customWidth="1"/>
    <col min="279" max="279" width="5" style="236" customWidth="1"/>
    <col min="280" max="280" width="0" style="1" hidden="1" customWidth="1"/>
    <col min="281" max="281" width="14.28515625" style="236" customWidth="1"/>
    <col min="282" max="282" width="5.7109375" style="236" customWidth="1"/>
    <col min="283" max="283" width="0" style="1" hidden="1" customWidth="1"/>
    <col min="284" max="284" width="17.28515625" style="236" customWidth="1"/>
    <col min="285" max="285" width="12.7109375" style="236" customWidth="1"/>
    <col min="286" max="286" width="0" style="1" hidden="1" customWidth="1"/>
    <col min="287" max="287" width="5.28515625" style="236" customWidth="1"/>
    <col min="288" max="288" width="0" style="1" hidden="1" customWidth="1"/>
    <col min="289" max="289" width="17" style="236" customWidth="1"/>
    <col min="290" max="290" width="6.28515625" style="236" customWidth="1"/>
    <col min="291" max="291" width="0" style="1" hidden="1" customWidth="1"/>
    <col min="292" max="292" width="14.28515625" style="236" customWidth="1"/>
    <col min="293" max="293" width="7.5703125" style="236" customWidth="1"/>
    <col min="294" max="294" width="0" style="1" hidden="1" customWidth="1"/>
    <col min="295" max="296" width="14.28515625" style="236" customWidth="1"/>
    <col min="297" max="297" width="20.85546875" style="236" customWidth="1"/>
    <col min="298" max="298" width="14.42578125" style="236" customWidth="1"/>
    <col min="299" max="299" width="15" style="236" customWidth="1"/>
    <col min="300" max="300" width="2.7109375" style="236" customWidth="1"/>
    <col min="301" max="301" width="11.7109375" style="236" customWidth="1"/>
    <col min="302" max="302" width="11.5703125" style="236" customWidth="1"/>
    <col min="303" max="303" width="2.28515625" style="236" customWidth="1"/>
    <col min="304" max="304" width="41" style="236" customWidth="1"/>
    <col min="305" max="305" width="14.28515625" style="236" customWidth="1"/>
    <col min="306" max="307" width="11.5703125" style="236" customWidth="1"/>
    <col min="308" max="308" width="21.85546875" style="236" customWidth="1"/>
    <col min="309" max="500" width="11.42578125" style="236"/>
    <col min="501" max="501" width="21.85546875" style="236" customWidth="1"/>
    <col min="502" max="502" width="13.85546875" style="236" customWidth="1"/>
    <col min="503" max="503" width="38.7109375" style="236" customWidth="1"/>
    <col min="504" max="504" width="3" style="236" bestFit="1" customWidth="1"/>
    <col min="505" max="505" width="32.28515625" style="236" customWidth="1"/>
    <col min="506" max="506" width="46.28515625" style="236" customWidth="1"/>
    <col min="507" max="507" width="19" style="236" customWidth="1"/>
    <col min="508" max="508" width="0" style="1" hidden="1" customWidth="1"/>
    <col min="509" max="509" width="17.7109375" style="236" customWidth="1"/>
    <col min="510" max="510" width="0" style="1" hidden="1" customWidth="1"/>
    <col min="511" max="511" width="22.28515625" style="236" customWidth="1"/>
    <col min="512" max="512" width="5.28515625" style="236" customWidth="1"/>
    <col min="513" max="513" width="36.28515625" style="236" customWidth="1"/>
    <col min="514" max="514" width="5.7109375" style="236" customWidth="1"/>
    <col min="515" max="515" width="0" style="1" hidden="1" customWidth="1"/>
    <col min="516" max="516" width="20.7109375" style="236" customWidth="1"/>
    <col min="517" max="517" width="4.85546875" style="236" customWidth="1"/>
    <col min="518" max="518" width="0" style="1" hidden="1" customWidth="1"/>
    <col min="519" max="519" width="24.7109375" style="236" customWidth="1"/>
    <col min="520" max="520" width="12.28515625" style="236" customWidth="1"/>
    <col min="521" max="521" width="0" style="1" hidden="1" customWidth="1"/>
    <col min="522" max="522" width="3.42578125" style="236" customWidth="1"/>
    <col min="523" max="523" width="0" style="1" hidden="1" customWidth="1"/>
    <col min="524" max="524" width="17.7109375" style="236" customWidth="1"/>
    <col min="525" max="525" width="3.42578125" style="236" customWidth="1"/>
    <col min="526" max="526" width="0" style="1" hidden="1" customWidth="1"/>
    <col min="527" max="527" width="23.7109375" style="236" customWidth="1"/>
    <col min="528" max="528" width="10" style="236" customWidth="1"/>
    <col min="529" max="529" width="0" style="1" hidden="1" customWidth="1"/>
    <col min="530" max="531" width="14.7109375" style="236" customWidth="1"/>
    <col min="532" max="532" width="12.85546875" style="236" customWidth="1"/>
    <col min="533" max="533" width="3.28515625" style="236" customWidth="1"/>
    <col min="534" max="534" width="30.28515625" style="236" customWidth="1"/>
    <col min="535" max="535" width="5" style="236" customWidth="1"/>
    <col min="536" max="536" width="0" style="1" hidden="1" customWidth="1"/>
    <col min="537" max="537" width="14.28515625" style="236" customWidth="1"/>
    <col min="538" max="538" width="5.7109375" style="236" customWidth="1"/>
    <col min="539" max="539" width="0" style="1" hidden="1" customWidth="1"/>
    <col min="540" max="540" width="17.28515625" style="236" customWidth="1"/>
    <col min="541" max="541" width="12.7109375" style="236" customWidth="1"/>
    <col min="542" max="542" width="0" style="1" hidden="1" customWidth="1"/>
    <col min="543" max="543" width="5.28515625" style="236" customWidth="1"/>
    <col min="544" max="544" width="0" style="1" hidden="1" customWidth="1"/>
    <col min="545" max="545" width="17" style="236" customWidth="1"/>
    <col min="546" max="546" width="6.28515625" style="236" customWidth="1"/>
    <col min="547" max="547" width="0" style="1" hidden="1" customWidth="1"/>
    <col min="548" max="548" width="14.28515625" style="236" customWidth="1"/>
    <col min="549" max="549" width="7.5703125" style="236" customWidth="1"/>
    <col min="550" max="550" width="0" style="1" hidden="1" customWidth="1"/>
    <col min="551" max="552" width="14.28515625" style="236" customWidth="1"/>
    <col min="553" max="553" width="20.85546875" style="236" customWidth="1"/>
    <col min="554" max="554" width="14.42578125" style="236" customWidth="1"/>
    <col min="555" max="555" width="15" style="236" customWidth="1"/>
    <col min="556" max="556" width="2.7109375" style="236" customWidth="1"/>
    <col min="557" max="557" width="11.7109375" style="236" customWidth="1"/>
    <col min="558" max="558" width="11.5703125" style="236" customWidth="1"/>
    <col min="559" max="559" width="2.28515625" style="236" customWidth="1"/>
    <col min="560" max="560" width="41" style="236" customWidth="1"/>
    <col min="561" max="561" width="14.28515625" style="236" customWidth="1"/>
    <col min="562" max="563" width="11.5703125" style="236" customWidth="1"/>
    <col min="564" max="564" width="21.85546875" style="236" customWidth="1"/>
    <col min="565" max="756" width="11.42578125" style="236"/>
    <col min="757" max="757" width="21.85546875" style="236" customWidth="1"/>
    <col min="758" max="758" width="13.85546875" style="236" customWidth="1"/>
    <col min="759" max="759" width="38.7109375" style="236" customWidth="1"/>
    <col min="760" max="760" width="3" style="236" bestFit="1" customWidth="1"/>
    <col min="761" max="761" width="32.28515625" style="236" customWidth="1"/>
    <col min="762" max="762" width="46.28515625" style="236" customWidth="1"/>
    <col min="763" max="763" width="19" style="236" customWidth="1"/>
    <col min="764" max="764" width="0" style="1" hidden="1" customWidth="1"/>
    <col min="765" max="765" width="17.7109375" style="236" customWidth="1"/>
    <col min="766" max="766" width="0" style="1" hidden="1" customWidth="1"/>
    <col min="767" max="767" width="22.28515625" style="236" customWidth="1"/>
    <col min="768" max="768" width="5.28515625" style="236" customWidth="1"/>
    <col min="769" max="769" width="36.28515625" style="236" customWidth="1"/>
    <col min="770" max="770" width="5.7109375" style="236" customWidth="1"/>
    <col min="771" max="771" width="0" style="1" hidden="1" customWidth="1"/>
    <col min="772" max="772" width="20.7109375" style="236" customWidth="1"/>
    <col min="773" max="773" width="4.85546875" style="236" customWidth="1"/>
    <col min="774" max="774" width="0" style="1" hidden="1" customWidth="1"/>
    <col min="775" max="775" width="24.7109375" style="236" customWidth="1"/>
    <col min="776" max="776" width="12.28515625" style="236" customWidth="1"/>
    <col min="777" max="777" width="0" style="1" hidden="1" customWidth="1"/>
    <col min="778" max="778" width="3.42578125" style="236" customWidth="1"/>
    <col min="779" max="779" width="0" style="1" hidden="1" customWidth="1"/>
    <col min="780" max="780" width="17.7109375" style="236" customWidth="1"/>
    <col min="781" max="781" width="3.42578125" style="236" customWidth="1"/>
    <col min="782" max="782" width="0" style="1" hidden="1" customWidth="1"/>
    <col min="783" max="783" width="23.7109375" style="236" customWidth="1"/>
    <col min="784" max="784" width="10" style="236" customWidth="1"/>
    <col min="785" max="785" width="0" style="1" hidden="1" customWidth="1"/>
    <col min="786" max="787" width="14.7109375" style="236" customWidth="1"/>
    <col min="788" max="788" width="12.85546875" style="236" customWidth="1"/>
    <col min="789" max="789" width="3.28515625" style="236" customWidth="1"/>
    <col min="790" max="790" width="30.28515625" style="236" customWidth="1"/>
    <col min="791" max="791" width="5" style="236" customWidth="1"/>
    <col min="792" max="792" width="0" style="1" hidden="1" customWidth="1"/>
    <col min="793" max="793" width="14.28515625" style="236" customWidth="1"/>
    <col min="794" max="794" width="5.7109375" style="236" customWidth="1"/>
    <col min="795" max="795" width="0" style="1" hidden="1" customWidth="1"/>
    <col min="796" max="796" width="17.28515625" style="236" customWidth="1"/>
    <col min="797" max="797" width="12.7109375" style="236" customWidth="1"/>
    <col min="798" max="798" width="0" style="1" hidden="1" customWidth="1"/>
    <col min="799" max="799" width="5.28515625" style="236" customWidth="1"/>
    <col min="800" max="800" width="0" style="1" hidden="1" customWidth="1"/>
    <col min="801" max="801" width="17" style="236" customWidth="1"/>
    <col min="802" max="802" width="6.28515625" style="236" customWidth="1"/>
    <col min="803" max="803" width="0" style="1" hidden="1" customWidth="1"/>
    <col min="804" max="804" width="14.28515625" style="236" customWidth="1"/>
    <col min="805" max="805" width="7.5703125" style="236" customWidth="1"/>
    <col min="806" max="806" width="0" style="1" hidden="1" customWidth="1"/>
    <col min="807" max="808" width="14.28515625" style="236" customWidth="1"/>
    <col min="809" max="809" width="20.85546875" style="236" customWidth="1"/>
    <col min="810" max="810" width="14.42578125" style="236" customWidth="1"/>
    <col min="811" max="811" width="15" style="236" customWidth="1"/>
    <col min="812" max="812" width="2.7109375" style="236" customWidth="1"/>
    <col min="813" max="813" width="11.7109375" style="236" customWidth="1"/>
    <col min="814" max="814" width="11.5703125" style="236" customWidth="1"/>
    <col min="815" max="815" width="2.28515625" style="236" customWidth="1"/>
    <col min="816" max="816" width="41" style="236" customWidth="1"/>
    <col min="817" max="817" width="14.28515625" style="236" customWidth="1"/>
    <col min="818" max="819" width="11.5703125" style="236" customWidth="1"/>
    <col min="820" max="820" width="21.85546875" style="236" customWidth="1"/>
    <col min="821" max="1012" width="11.42578125" style="236"/>
    <col min="1013" max="1013" width="21.85546875" style="236" customWidth="1"/>
    <col min="1014" max="1014" width="13.85546875" style="236" customWidth="1"/>
    <col min="1015" max="1015" width="38.7109375" style="236" customWidth="1"/>
    <col min="1016" max="1016" width="3" style="236" bestFit="1" customWidth="1"/>
    <col min="1017" max="1017" width="32.28515625" style="236" customWidth="1"/>
    <col min="1018" max="1018" width="46.28515625" style="236" customWidth="1"/>
    <col min="1019" max="1019" width="19" style="236" customWidth="1"/>
    <col min="1020" max="1020" width="0" style="1" hidden="1" customWidth="1"/>
    <col min="1021" max="1021" width="17.7109375" style="236" customWidth="1"/>
    <col min="1022" max="1022" width="0" style="1" hidden="1" customWidth="1"/>
    <col min="1023" max="1023" width="22.28515625" style="236" customWidth="1"/>
    <col min="1024" max="1024" width="5.28515625" style="236" customWidth="1"/>
    <col min="1025" max="1025" width="36.28515625" style="236" customWidth="1"/>
    <col min="1026" max="1026" width="5.7109375" style="236" customWidth="1"/>
    <col min="1027" max="1027" width="0" style="1" hidden="1" customWidth="1"/>
    <col min="1028" max="1028" width="20.7109375" style="236" customWidth="1"/>
    <col min="1029" max="1029" width="4.85546875" style="236" customWidth="1"/>
    <col min="1030" max="1030" width="0" style="1" hidden="1" customWidth="1"/>
    <col min="1031" max="1031" width="24.7109375" style="236" customWidth="1"/>
    <col min="1032" max="1032" width="12.28515625" style="236" customWidth="1"/>
    <col min="1033" max="1033" width="0" style="1" hidden="1" customWidth="1"/>
    <col min="1034" max="1034" width="3.42578125" style="236" customWidth="1"/>
    <col min="1035" max="1035" width="0" style="1" hidden="1" customWidth="1"/>
    <col min="1036" max="1036" width="17.7109375" style="236" customWidth="1"/>
    <col min="1037" max="1037" width="3.42578125" style="236" customWidth="1"/>
    <col min="1038" max="1038" width="0" style="1" hidden="1" customWidth="1"/>
    <col min="1039" max="1039" width="23.7109375" style="236" customWidth="1"/>
    <col min="1040" max="1040" width="10" style="236" customWidth="1"/>
    <col min="1041" max="1041" width="0" style="1" hidden="1" customWidth="1"/>
    <col min="1042" max="1043" width="14.7109375" style="236" customWidth="1"/>
    <col min="1044" max="1044" width="12.85546875" style="236" customWidth="1"/>
    <col min="1045" max="1045" width="3.28515625" style="236" customWidth="1"/>
    <col min="1046" max="1046" width="30.28515625" style="236" customWidth="1"/>
    <col min="1047" max="1047" width="5" style="236" customWidth="1"/>
    <col min="1048" max="1048" width="0" style="1" hidden="1" customWidth="1"/>
    <col min="1049" max="1049" width="14.28515625" style="236" customWidth="1"/>
    <col min="1050" max="1050" width="5.7109375" style="236" customWidth="1"/>
    <col min="1051" max="1051" width="0" style="1" hidden="1" customWidth="1"/>
    <col min="1052" max="1052" width="17.28515625" style="236" customWidth="1"/>
    <col min="1053" max="1053" width="12.7109375" style="236" customWidth="1"/>
    <col min="1054" max="1054" width="0" style="1" hidden="1" customWidth="1"/>
    <col min="1055" max="1055" width="5.28515625" style="236" customWidth="1"/>
    <col min="1056" max="1056" width="0" style="1" hidden="1" customWidth="1"/>
    <col min="1057" max="1057" width="17" style="236" customWidth="1"/>
    <col min="1058" max="1058" width="6.28515625" style="236" customWidth="1"/>
    <col min="1059" max="1059" width="0" style="1" hidden="1" customWidth="1"/>
    <col min="1060" max="1060" width="14.28515625" style="236" customWidth="1"/>
    <col min="1061" max="1061" width="7.5703125" style="236" customWidth="1"/>
    <col min="1062" max="1062" width="0" style="1" hidden="1" customWidth="1"/>
    <col min="1063" max="1064" width="14.28515625" style="236" customWidth="1"/>
    <col min="1065" max="1065" width="20.85546875" style="236" customWidth="1"/>
    <col min="1066" max="1066" width="14.42578125" style="236" customWidth="1"/>
    <col min="1067" max="1067" width="15" style="236" customWidth="1"/>
    <col min="1068" max="1068" width="2.7109375" style="236" customWidth="1"/>
    <col min="1069" max="1069" width="11.7109375" style="236" customWidth="1"/>
    <col min="1070" max="1070" width="11.5703125" style="236" customWidth="1"/>
    <col min="1071" max="1071" width="2.28515625" style="236" customWidth="1"/>
    <col min="1072" max="1072" width="41" style="236" customWidth="1"/>
    <col min="1073" max="1073" width="14.28515625" style="236" customWidth="1"/>
    <col min="1074" max="1075" width="11.5703125" style="236" customWidth="1"/>
    <col min="1076" max="1076" width="21.85546875" style="236" customWidth="1"/>
    <col min="1077" max="1268" width="11.42578125" style="236"/>
    <col min="1269" max="1269" width="21.85546875" style="236" customWidth="1"/>
    <col min="1270" max="1270" width="13.85546875" style="236" customWidth="1"/>
    <col min="1271" max="1271" width="38.7109375" style="236" customWidth="1"/>
    <col min="1272" max="1272" width="3" style="236" bestFit="1" customWidth="1"/>
    <col min="1273" max="1273" width="32.28515625" style="236" customWidth="1"/>
    <col min="1274" max="1274" width="46.28515625" style="236" customWidth="1"/>
    <col min="1275" max="1275" width="19" style="236" customWidth="1"/>
    <col min="1276" max="1276" width="0" style="1" hidden="1" customWidth="1"/>
    <col min="1277" max="1277" width="17.7109375" style="236" customWidth="1"/>
    <col min="1278" max="1278" width="0" style="1" hidden="1" customWidth="1"/>
    <col min="1279" max="1279" width="22.28515625" style="236" customWidth="1"/>
    <col min="1280" max="1280" width="5.28515625" style="236" customWidth="1"/>
    <col min="1281" max="1281" width="36.28515625" style="236" customWidth="1"/>
    <col min="1282" max="1282" width="5.7109375" style="236" customWidth="1"/>
    <col min="1283" max="1283" width="0" style="1" hidden="1" customWidth="1"/>
    <col min="1284" max="1284" width="20.7109375" style="236" customWidth="1"/>
    <col min="1285" max="1285" width="4.85546875" style="236" customWidth="1"/>
    <col min="1286" max="1286" width="0" style="1" hidden="1" customWidth="1"/>
    <col min="1287" max="1287" width="24.7109375" style="236" customWidth="1"/>
    <col min="1288" max="1288" width="12.28515625" style="236" customWidth="1"/>
    <col min="1289" max="1289" width="0" style="1" hidden="1" customWidth="1"/>
    <col min="1290" max="1290" width="3.42578125" style="236" customWidth="1"/>
    <col min="1291" max="1291" width="0" style="1" hidden="1" customWidth="1"/>
    <col min="1292" max="1292" width="17.7109375" style="236" customWidth="1"/>
    <col min="1293" max="1293" width="3.42578125" style="236" customWidth="1"/>
    <col min="1294" max="1294" width="0" style="1" hidden="1" customWidth="1"/>
    <col min="1295" max="1295" width="23.7109375" style="236" customWidth="1"/>
    <col min="1296" max="1296" width="10" style="236" customWidth="1"/>
    <col min="1297" max="1297" width="0" style="1" hidden="1" customWidth="1"/>
    <col min="1298" max="1299" width="14.7109375" style="236" customWidth="1"/>
    <col min="1300" max="1300" width="12.85546875" style="236" customWidth="1"/>
    <col min="1301" max="1301" width="3.28515625" style="236" customWidth="1"/>
    <col min="1302" max="1302" width="30.28515625" style="236" customWidth="1"/>
    <col min="1303" max="1303" width="5" style="236" customWidth="1"/>
    <col min="1304" max="1304" width="0" style="1" hidden="1" customWidth="1"/>
    <col min="1305" max="1305" width="14.28515625" style="236" customWidth="1"/>
    <col min="1306" max="1306" width="5.7109375" style="236" customWidth="1"/>
    <col min="1307" max="1307" width="0" style="1" hidden="1" customWidth="1"/>
    <col min="1308" max="1308" width="17.28515625" style="236" customWidth="1"/>
    <col min="1309" max="1309" width="12.7109375" style="236" customWidth="1"/>
    <col min="1310" max="1310" width="0" style="1" hidden="1" customWidth="1"/>
    <col min="1311" max="1311" width="5.28515625" style="236" customWidth="1"/>
    <col min="1312" max="1312" width="0" style="1" hidden="1" customWidth="1"/>
    <col min="1313" max="1313" width="17" style="236" customWidth="1"/>
    <col min="1314" max="1314" width="6.28515625" style="236" customWidth="1"/>
    <col min="1315" max="1315" width="0" style="1" hidden="1" customWidth="1"/>
    <col min="1316" max="1316" width="14.28515625" style="236" customWidth="1"/>
    <col min="1317" max="1317" width="7.5703125" style="236" customWidth="1"/>
    <col min="1318" max="1318" width="0" style="1" hidden="1" customWidth="1"/>
    <col min="1319" max="1320" width="14.28515625" style="236" customWidth="1"/>
    <col min="1321" max="1321" width="20.85546875" style="236" customWidth="1"/>
    <col min="1322" max="1322" width="14.42578125" style="236" customWidth="1"/>
    <col min="1323" max="1323" width="15" style="236" customWidth="1"/>
    <col min="1324" max="1324" width="2.7109375" style="236" customWidth="1"/>
    <col min="1325" max="1325" width="11.7109375" style="236" customWidth="1"/>
    <col min="1326" max="1326" width="11.5703125" style="236" customWidth="1"/>
    <col min="1327" max="1327" width="2.28515625" style="236" customWidth="1"/>
    <col min="1328" max="1328" width="41" style="236" customWidth="1"/>
    <col min="1329" max="1329" width="14.28515625" style="236" customWidth="1"/>
    <col min="1330" max="1331" width="11.5703125" style="236" customWidth="1"/>
    <col min="1332" max="1332" width="21.85546875" style="236" customWidth="1"/>
    <col min="1333" max="1524" width="11.42578125" style="236"/>
    <col min="1525" max="1525" width="21.85546875" style="236" customWidth="1"/>
    <col min="1526" max="1526" width="13.85546875" style="236" customWidth="1"/>
    <col min="1527" max="1527" width="38.7109375" style="236" customWidth="1"/>
    <col min="1528" max="1528" width="3" style="236" bestFit="1" customWidth="1"/>
    <col min="1529" max="1529" width="32.28515625" style="236" customWidth="1"/>
    <col min="1530" max="1530" width="46.28515625" style="236" customWidth="1"/>
    <col min="1531" max="1531" width="19" style="236" customWidth="1"/>
    <col min="1532" max="1532" width="0" style="1" hidden="1" customWidth="1"/>
    <col min="1533" max="1533" width="17.7109375" style="236" customWidth="1"/>
    <col min="1534" max="1534" width="0" style="1" hidden="1" customWidth="1"/>
    <col min="1535" max="1535" width="22.28515625" style="236" customWidth="1"/>
    <col min="1536" max="1536" width="5.28515625" style="236" customWidth="1"/>
    <col min="1537" max="1537" width="36.28515625" style="236" customWidth="1"/>
    <col min="1538" max="1538" width="5.7109375" style="236" customWidth="1"/>
    <col min="1539" max="1539" width="0" style="1" hidden="1" customWidth="1"/>
    <col min="1540" max="1540" width="20.7109375" style="236" customWidth="1"/>
    <col min="1541" max="1541" width="4.85546875" style="236" customWidth="1"/>
    <col min="1542" max="1542" width="0" style="1" hidden="1" customWidth="1"/>
    <col min="1543" max="1543" width="24.7109375" style="236" customWidth="1"/>
    <col min="1544" max="1544" width="12.28515625" style="236" customWidth="1"/>
    <col min="1545" max="1545" width="0" style="1" hidden="1" customWidth="1"/>
    <col min="1546" max="1546" width="3.42578125" style="236" customWidth="1"/>
    <col min="1547" max="1547" width="0" style="1" hidden="1" customWidth="1"/>
    <col min="1548" max="1548" width="17.7109375" style="236" customWidth="1"/>
    <col min="1549" max="1549" width="3.42578125" style="236" customWidth="1"/>
    <col min="1550" max="1550" width="0" style="1" hidden="1" customWidth="1"/>
    <col min="1551" max="1551" width="23.7109375" style="236" customWidth="1"/>
    <col min="1552" max="1552" width="10" style="236" customWidth="1"/>
    <col min="1553" max="1553" width="0" style="1" hidden="1" customWidth="1"/>
    <col min="1554" max="1555" width="14.7109375" style="236" customWidth="1"/>
    <col min="1556" max="1556" width="12.85546875" style="236" customWidth="1"/>
    <col min="1557" max="1557" width="3.28515625" style="236" customWidth="1"/>
    <col min="1558" max="1558" width="30.28515625" style="236" customWidth="1"/>
    <col min="1559" max="1559" width="5" style="236" customWidth="1"/>
    <col min="1560" max="1560" width="0" style="1" hidden="1" customWidth="1"/>
    <col min="1561" max="1561" width="14.28515625" style="236" customWidth="1"/>
    <col min="1562" max="1562" width="5.7109375" style="236" customWidth="1"/>
    <col min="1563" max="1563" width="0" style="1" hidden="1" customWidth="1"/>
    <col min="1564" max="1564" width="17.28515625" style="236" customWidth="1"/>
    <col min="1565" max="1565" width="12.7109375" style="236" customWidth="1"/>
    <col min="1566" max="1566" width="0" style="1" hidden="1" customWidth="1"/>
    <col min="1567" max="1567" width="5.28515625" style="236" customWidth="1"/>
    <col min="1568" max="1568" width="0" style="1" hidden="1" customWidth="1"/>
    <col min="1569" max="1569" width="17" style="236" customWidth="1"/>
    <col min="1570" max="1570" width="6.28515625" style="236" customWidth="1"/>
    <col min="1571" max="1571" width="0" style="1" hidden="1" customWidth="1"/>
    <col min="1572" max="1572" width="14.28515625" style="236" customWidth="1"/>
    <col min="1573" max="1573" width="7.5703125" style="236" customWidth="1"/>
    <col min="1574" max="1574" width="0" style="1" hidden="1" customWidth="1"/>
    <col min="1575" max="1576" width="14.28515625" style="236" customWidth="1"/>
    <col min="1577" max="1577" width="20.85546875" style="236" customWidth="1"/>
    <col min="1578" max="1578" width="14.42578125" style="236" customWidth="1"/>
    <col min="1579" max="1579" width="15" style="236" customWidth="1"/>
    <col min="1580" max="1580" width="2.7109375" style="236" customWidth="1"/>
    <col min="1581" max="1581" width="11.7109375" style="236" customWidth="1"/>
    <col min="1582" max="1582" width="11.5703125" style="236" customWidth="1"/>
    <col min="1583" max="1583" width="2.28515625" style="236" customWidth="1"/>
    <col min="1584" max="1584" width="41" style="236" customWidth="1"/>
    <col min="1585" max="1585" width="14.28515625" style="236" customWidth="1"/>
    <col min="1586" max="1587" width="11.5703125" style="236" customWidth="1"/>
    <col min="1588" max="1588" width="21.85546875" style="236" customWidth="1"/>
    <col min="1589" max="1780" width="11.42578125" style="236"/>
    <col min="1781" max="1781" width="21.85546875" style="236" customWidth="1"/>
    <col min="1782" max="1782" width="13.85546875" style="236" customWidth="1"/>
    <col min="1783" max="1783" width="38.7109375" style="236" customWidth="1"/>
    <col min="1784" max="1784" width="3" style="236" bestFit="1" customWidth="1"/>
    <col min="1785" max="1785" width="32.28515625" style="236" customWidth="1"/>
    <col min="1786" max="1786" width="46.28515625" style="236" customWidth="1"/>
    <col min="1787" max="1787" width="19" style="236" customWidth="1"/>
    <col min="1788" max="1788" width="0" style="1" hidden="1" customWidth="1"/>
    <col min="1789" max="1789" width="17.7109375" style="236" customWidth="1"/>
    <col min="1790" max="1790" width="0" style="1" hidden="1" customWidth="1"/>
    <col min="1791" max="1791" width="22.28515625" style="236" customWidth="1"/>
    <col min="1792" max="1792" width="5.28515625" style="236" customWidth="1"/>
    <col min="1793" max="1793" width="36.28515625" style="236" customWidth="1"/>
    <col min="1794" max="1794" width="5.7109375" style="236" customWidth="1"/>
    <col min="1795" max="1795" width="0" style="1" hidden="1" customWidth="1"/>
    <col min="1796" max="1796" width="20.7109375" style="236" customWidth="1"/>
    <col min="1797" max="1797" width="4.85546875" style="236" customWidth="1"/>
    <col min="1798" max="1798" width="0" style="1" hidden="1" customWidth="1"/>
    <col min="1799" max="1799" width="24.7109375" style="236" customWidth="1"/>
    <col min="1800" max="1800" width="12.28515625" style="236" customWidth="1"/>
    <col min="1801" max="1801" width="0" style="1" hidden="1" customWidth="1"/>
    <col min="1802" max="1802" width="3.42578125" style="236" customWidth="1"/>
    <col min="1803" max="1803" width="0" style="1" hidden="1" customWidth="1"/>
    <col min="1804" max="1804" width="17.7109375" style="236" customWidth="1"/>
    <col min="1805" max="1805" width="3.42578125" style="236" customWidth="1"/>
    <col min="1806" max="1806" width="0" style="1" hidden="1" customWidth="1"/>
    <col min="1807" max="1807" width="23.7109375" style="236" customWidth="1"/>
    <col min="1808" max="1808" width="10" style="236" customWidth="1"/>
    <col min="1809" max="1809" width="0" style="1" hidden="1" customWidth="1"/>
    <col min="1810" max="1811" width="14.7109375" style="236" customWidth="1"/>
    <col min="1812" max="1812" width="12.85546875" style="236" customWidth="1"/>
    <col min="1813" max="1813" width="3.28515625" style="236" customWidth="1"/>
    <col min="1814" max="1814" width="30.28515625" style="236" customWidth="1"/>
    <col min="1815" max="1815" width="5" style="236" customWidth="1"/>
    <col min="1816" max="1816" width="0" style="1" hidden="1" customWidth="1"/>
    <col min="1817" max="1817" width="14.28515625" style="236" customWidth="1"/>
    <col min="1818" max="1818" width="5.7109375" style="236" customWidth="1"/>
    <col min="1819" max="1819" width="0" style="1" hidden="1" customWidth="1"/>
    <col min="1820" max="1820" width="17.28515625" style="236" customWidth="1"/>
    <col min="1821" max="1821" width="12.7109375" style="236" customWidth="1"/>
    <col min="1822" max="1822" width="0" style="1" hidden="1" customWidth="1"/>
    <col min="1823" max="1823" width="5.28515625" style="236" customWidth="1"/>
    <col min="1824" max="1824" width="0" style="1" hidden="1" customWidth="1"/>
    <col min="1825" max="1825" width="17" style="236" customWidth="1"/>
    <col min="1826" max="1826" width="6.28515625" style="236" customWidth="1"/>
    <col min="1827" max="1827" width="0" style="1" hidden="1" customWidth="1"/>
    <col min="1828" max="1828" width="14.28515625" style="236" customWidth="1"/>
    <col min="1829" max="1829" width="7.5703125" style="236" customWidth="1"/>
    <col min="1830" max="1830" width="0" style="1" hidden="1" customWidth="1"/>
    <col min="1831" max="1832" width="14.28515625" style="236" customWidth="1"/>
    <col min="1833" max="1833" width="20.85546875" style="236" customWidth="1"/>
    <col min="1834" max="1834" width="14.42578125" style="236" customWidth="1"/>
    <col min="1835" max="1835" width="15" style="236" customWidth="1"/>
    <col min="1836" max="1836" width="2.7109375" style="236" customWidth="1"/>
    <col min="1837" max="1837" width="11.7109375" style="236" customWidth="1"/>
    <col min="1838" max="1838" width="11.5703125" style="236" customWidth="1"/>
    <col min="1839" max="1839" width="2.28515625" style="236" customWidth="1"/>
    <col min="1840" max="1840" width="41" style="236" customWidth="1"/>
    <col min="1841" max="1841" width="14.28515625" style="236" customWidth="1"/>
    <col min="1842" max="1843" width="11.5703125" style="236" customWidth="1"/>
    <col min="1844" max="1844" width="21.85546875" style="236" customWidth="1"/>
    <col min="1845" max="2036" width="11.42578125" style="236"/>
    <col min="2037" max="2037" width="21.85546875" style="236" customWidth="1"/>
    <col min="2038" max="2038" width="13.85546875" style="236" customWidth="1"/>
    <col min="2039" max="2039" width="38.7109375" style="236" customWidth="1"/>
    <col min="2040" max="2040" width="3" style="236" bestFit="1" customWidth="1"/>
    <col min="2041" max="2041" width="32.28515625" style="236" customWidth="1"/>
    <col min="2042" max="2042" width="46.28515625" style="236" customWidth="1"/>
    <col min="2043" max="2043" width="19" style="236" customWidth="1"/>
    <col min="2044" max="2044" width="0" style="1" hidden="1" customWidth="1"/>
    <col min="2045" max="2045" width="17.7109375" style="236" customWidth="1"/>
    <col min="2046" max="2046" width="0" style="1" hidden="1" customWidth="1"/>
    <col min="2047" max="2047" width="22.28515625" style="236" customWidth="1"/>
    <col min="2048" max="2048" width="5.28515625" style="236" customWidth="1"/>
    <col min="2049" max="2049" width="36.28515625" style="236" customWidth="1"/>
    <col min="2050" max="2050" width="5.7109375" style="236" customWidth="1"/>
    <col min="2051" max="2051" width="0" style="1" hidden="1" customWidth="1"/>
    <col min="2052" max="2052" width="20.7109375" style="236" customWidth="1"/>
    <col min="2053" max="2053" width="4.85546875" style="236" customWidth="1"/>
    <col min="2054" max="2054" width="0" style="1" hidden="1" customWidth="1"/>
    <col min="2055" max="2055" width="24.7109375" style="236" customWidth="1"/>
    <col min="2056" max="2056" width="12.28515625" style="236" customWidth="1"/>
    <col min="2057" max="2057" width="0" style="1" hidden="1" customWidth="1"/>
    <col min="2058" max="2058" width="3.42578125" style="236" customWidth="1"/>
    <col min="2059" max="2059" width="0" style="1" hidden="1" customWidth="1"/>
    <col min="2060" max="2060" width="17.7109375" style="236" customWidth="1"/>
    <col min="2061" max="2061" width="3.42578125" style="236" customWidth="1"/>
    <col min="2062" max="2062" width="0" style="1" hidden="1" customWidth="1"/>
    <col min="2063" max="2063" width="23.7109375" style="236" customWidth="1"/>
    <col min="2064" max="2064" width="10" style="236" customWidth="1"/>
    <col min="2065" max="2065" width="0" style="1" hidden="1" customWidth="1"/>
    <col min="2066" max="2067" width="14.7109375" style="236" customWidth="1"/>
    <col min="2068" max="2068" width="12.85546875" style="236" customWidth="1"/>
    <col min="2069" max="2069" width="3.28515625" style="236" customWidth="1"/>
    <col min="2070" max="2070" width="30.28515625" style="236" customWidth="1"/>
    <col min="2071" max="2071" width="5" style="236" customWidth="1"/>
    <col min="2072" max="2072" width="0" style="1" hidden="1" customWidth="1"/>
    <col min="2073" max="2073" width="14.28515625" style="236" customWidth="1"/>
    <col min="2074" max="2074" width="5.7109375" style="236" customWidth="1"/>
    <col min="2075" max="2075" width="0" style="1" hidden="1" customWidth="1"/>
    <col min="2076" max="2076" width="17.28515625" style="236" customWidth="1"/>
    <col min="2077" max="2077" width="12.7109375" style="236" customWidth="1"/>
    <col min="2078" max="2078" width="0" style="1" hidden="1" customWidth="1"/>
    <col min="2079" max="2079" width="5.28515625" style="236" customWidth="1"/>
    <col min="2080" max="2080" width="0" style="1" hidden="1" customWidth="1"/>
    <col min="2081" max="2081" width="17" style="236" customWidth="1"/>
    <col min="2082" max="2082" width="6.28515625" style="236" customWidth="1"/>
    <col min="2083" max="2083" width="0" style="1" hidden="1" customWidth="1"/>
    <col min="2084" max="2084" width="14.28515625" style="236" customWidth="1"/>
    <col min="2085" max="2085" width="7.5703125" style="236" customWidth="1"/>
    <col min="2086" max="2086" width="0" style="1" hidden="1" customWidth="1"/>
    <col min="2087" max="2088" width="14.28515625" style="236" customWidth="1"/>
    <col min="2089" max="2089" width="20.85546875" style="236" customWidth="1"/>
    <col min="2090" max="2090" width="14.42578125" style="236" customWidth="1"/>
    <col min="2091" max="2091" width="15" style="236" customWidth="1"/>
    <col min="2092" max="2092" width="2.7109375" style="236" customWidth="1"/>
    <col min="2093" max="2093" width="11.7109375" style="236" customWidth="1"/>
    <col min="2094" max="2094" width="11.5703125" style="236" customWidth="1"/>
    <col min="2095" max="2095" width="2.28515625" style="236" customWidth="1"/>
    <col min="2096" max="2096" width="41" style="236" customWidth="1"/>
    <col min="2097" max="2097" width="14.28515625" style="236" customWidth="1"/>
    <col min="2098" max="2099" width="11.5703125" style="236" customWidth="1"/>
    <col min="2100" max="2100" width="21.85546875" style="236" customWidth="1"/>
    <col min="2101" max="2292" width="11.42578125" style="236"/>
    <col min="2293" max="2293" width="21.85546875" style="236" customWidth="1"/>
    <col min="2294" max="2294" width="13.85546875" style="236" customWidth="1"/>
    <col min="2295" max="2295" width="38.7109375" style="236" customWidth="1"/>
    <col min="2296" max="2296" width="3" style="236" bestFit="1" customWidth="1"/>
    <col min="2297" max="2297" width="32.28515625" style="236" customWidth="1"/>
    <col min="2298" max="2298" width="46.28515625" style="236" customWidth="1"/>
    <col min="2299" max="2299" width="19" style="236" customWidth="1"/>
    <col min="2300" max="2300" width="0" style="1" hidden="1" customWidth="1"/>
    <col min="2301" max="2301" width="17.7109375" style="236" customWidth="1"/>
    <col min="2302" max="2302" width="0" style="1" hidden="1" customWidth="1"/>
    <col min="2303" max="2303" width="22.28515625" style="236" customWidth="1"/>
    <col min="2304" max="2304" width="5.28515625" style="236" customWidth="1"/>
    <col min="2305" max="2305" width="36.28515625" style="236" customWidth="1"/>
    <col min="2306" max="2306" width="5.7109375" style="236" customWidth="1"/>
    <col min="2307" max="2307" width="0" style="1" hidden="1" customWidth="1"/>
    <col min="2308" max="2308" width="20.7109375" style="236" customWidth="1"/>
    <col min="2309" max="2309" width="4.85546875" style="236" customWidth="1"/>
    <col min="2310" max="2310" width="0" style="1" hidden="1" customWidth="1"/>
    <col min="2311" max="2311" width="24.7109375" style="236" customWidth="1"/>
    <col min="2312" max="2312" width="12.28515625" style="236" customWidth="1"/>
    <col min="2313" max="2313" width="0" style="1" hidden="1" customWidth="1"/>
    <col min="2314" max="2314" width="3.42578125" style="236" customWidth="1"/>
    <col min="2315" max="2315" width="0" style="1" hidden="1" customWidth="1"/>
    <col min="2316" max="2316" width="17.7109375" style="236" customWidth="1"/>
    <col min="2317" max="2317" width="3.42578125" style="236" customWidth="1"/>
    <col min="2318" max="2318" width="0" style="1" hidden="1" customWidth="1"/>
    <col min="2319" max="2319" width="23.7109375" style="236" customWidth="1"/>
    <col min="2320" max="2320" width="10" style="236" customWidth="1"/>
    <col min="2321" max="2321" width="0" style="1" hidden="1" customWidth="1"/>
    <col min="2322" max="2323" width="14.7109375" style="236" customWidth="1"/>
    <col min="2324" max="2324" width="12.85546875" style="236" customWidth="1"/>
    <col min="2325" max="2325" width="3.28515625" style="236" customWidth="1"/>
    <col min="2326" max="2326" width="30.28515625" style="236" customWidth="1"/>
    <col min="2327" max="2327" width="5" style="236" customWidth="1"/>
    <col min="2328" max="2328" width="0" style="1" hidden="1" customWidth="1"/>
    <col min="2329" max="2329" width="14.28515625" style="236" customWidth="1"/>
    <col min="2330" max="2330" width="5.7109375" style="236" customWidth="1"/>
    <col min="2331" max="2331" width="0" style="1" hidden="1" customWidth="1"/>
    <col min="2332" max="2332" width="17.28515625" style="236" customWidth="1"/>
    <col min="2333" max="2333" width="12.7109375" style="236" customWidth="1"/>
    <col min="2334" max="2334" width="0" style="1" hidden="1" customWidth="1"/>
    <col min="2335" max="2335" width="5.28515625" style="236" customWidth="1"/>
    <col min="2336" max="2336" width="0" style="1" hidden="1" customWidth="1"/>
    <col min="2337" max="2337" width="17" style="236" customWidth="1"/>
    <col min="2338" max="2338" width="6.28515625" style="236" customWidth="1"/>
    <col min="2339" max="2339" width="0" style="1" hidden="1" customWidth="1"/>
    <col min="2340" max="2340" width="14.28515625" style="236" customWidth="1"/>
    <col min="2341" max="2341" width="7.5703125" style="236" customWidth="1"/>
    <col min="2342" max="2342" width="0" style="1" hidden="1" customWidth="1"/>
    <col min="2343" max="2344" width="14.28515625" style="236" customWidth="1"/>
    <col min="2345" max="2345" width="20.85546875" style="236" customWidth="1"/>
    <col min="2346" max="2346" width="14.42578125" style="236" customWidth="1"/>
    <col min="2347" max="2347" width="15" style="236" customWidth="1"/>
    <col min="2348" max="2348" width="2.7109375" style="236" customWidth="1"/>
    <col min="2349" max="2349" width="11.7109375" style="236" customWidth="1"/>
    <col min="2350" max="2350" width="11.5703125" style="236" customWidth="1"/>
    <col min="2351" max="2351" width="2.28515625" style="236" customWidth="1"/>
    <col min="2352" max="2352" width="41" style="236" customWidth="1"/>
    <col min="2353" max="2353" width="14.28515625" style="236" customWidth="1"/>
    <col min="2354" max="2355" width="11.5703125" style="236" customWidth="1"/>
    <col min="2356" max="2356" width="21.85546875" style="236" customWidth="1"/>
    <col min="2357" max="2548" width="11.42578125" style="236"/>
    <col min="2549" max="2549" width="21.85546875" style="236" customWidth="1"/>
    <col min="2550" max="2550" width="13.85546875" style="236" customWidth="1"/>
    <col min="2551" max="2551" width="38.7109375" style="236" customWidth="1"/>
    <col min="2552" max="2552" width="3" style="236" bestFit="1" customWidth="1"/>
    <col min="2553" max="2553" width="32.28515625" style="236" customWidth="1"/>
    <col min="2554" max="2554" width="46.28515625" style="236" customWidth="1"/>
    <col min="2555" max="2555" width="19" style="236" customWidth="1"/>
    <col min="2556" max="2556" width="0" style="1" hidden="1" customWidth="1"/>
    <col min="2557" max="2557" width="17.7109375" style="236" customWidth="1"/>
    <col min="2558" max="2558" width="0" style="1" hidden="1" customWidth="1"/>
    <col min="2559" max="2559" width="22.28515625" style="236" customWidth="1"/>
    <col min="2560" max="2560" width="5.28515625" style="236" customWidth="1"/>
    <col min="2561" max="2561" width="36.28515625" style="236" customWidth="1"/>
    <col min="2562" max="2562" width="5.7109375" style="236" customWidth="1"/>
    <col min="2563" max="2563" width="0" style="1" hidden="1" customWidth="1"/>
    <col min="2564" max="2564" width="20.7109375" style="236" customWidth="1"/>
    <col min="2565" max="2565" width="4.85546875" style="236" customWidth="1"/>
    <col min="2566" max="2566" width="0" style="1" hidden="1" customWidth="1"/>
    <col min="2567" max="2567" width="24.7109375" style="236" customWidth="1"/>
    <col min="2568" max="2568" width="12.28515625" style="236" customWidth="1"/>
    <col min="2569" max="2569" width="0" style="1" hidden="1" customWidth="1"/>
    <col min="2570" max="2570" width="3.42578125" style="236" customWidth="1"/>
    <col min="2571" max="2571" width="0" style="1" hidden="1" customWidth="1"/>
    <col min="2572" max="2572" width="17.7109375" style="236" customWidth="1"/>
    <col min="2573" max="2573" width="3.42578125" style="236" customWidth="1"/>
    <col min="2574" max="2574" width="0" style="1" hidden="1" customWidth="1"/>
    <col min="2575" max="2575" width="23.7109375" style="236" customWidth="1"/>
    <col min="2576" max="2576" width="10" style="236" customWidth="1"/>
    <col min="2577" max="2577" width="0" style="1" hidden="1" customWidth="1"/>
    <col min="2578" max="2579" width="14.7109375" style="236" customWidth="1"/>
    <col min="2580" max="2580" width="12.85546875" style="236" customWidth="1"/>
    <col min="2581" max="2581" width="3.28515625" style="236" customWidth="1"/>
    <col min="2582" max="2582" width="30.28515625" style="236" customWidth="1"/>
    <col min="2583" max="2583" width="5" style="236" customWidth="1"/>
    <col min="2584" max="2584" width="0" style="1" hidden="1" customWidth="1"/>
    <col min="2585" max="2585" width="14.28515625" style="236" customWidth="1"/>
    <col min="2586" max="2586" width="5.7109375" style="236" customWidth="1"/>
    <col min="2587" max="2587" width="0" style="1" hidden="1" customWidth="1"/>
    <col min="2588" max="2588" width="17.28515625" style="236" customWidth="1"/>
    <col min="2589" max="2589" width="12.7109375" style="236" customWidth="1"/>
    <col min="2590" max="2590" width="0" style="1" hidden="1" customWidth="1"/>
    <col min="2591" max="2591" width="5.28515625" style="236" customWidth="1"/>
    <col min="2592" max="2592" width="0" style="1" hidden="1" customWidth="1"/>
    <col min="2593" max="2593" width="17" style="236" customWidth="1"/>
    <col min="2594" max="2594" width="6.28515625" style="236" customWidth="1"/>
    <col min="2595" max="2595" width="0" style="1" hidden="1" customWidth="1"/>
    <col min="2596" max="2596" width="14.28515625" style="236" customWidth="1"/>
    <col min="2597" max="2597" width="7.5703125" style="236" customWidth="1"/>
    <col min="2598" max="2598" width="0" style="1" hidden="1" customWidth="1"/>
    <col min="2599" max="2600" width="14.28515625" style="236" customWidth="1"/>
    <col min="2601" max="2601" width="20.85546875" style="236" customWidth="1"/>
    <col min="2602" max="2602" width="14.42578125" style="236" customWidth="1"/>
    <col min="2603" max="2603" width="15" style="236" customWidth="1"/>
    <col min="2604" max="2604" width="2.7109375" style="236" customWidth="1"/>
    <col min="2605" max="2605" width="11.7109375" style="236" customWidth="1"/>
    <col min="2606" max="2606" width="11.5703125" style="236" customWidth="1"/>
    <col min="2607" max="2607" width="2.28515625" style="236" customWidth="1"/>
    <col min="2608" max="2608" width="41" style="236" customWidth="1"/>
    <col min="2609" max="2609" width="14.28515625" style="236" customWidth="1"/>
    <col min="2610" max="2611" width="11.5703125" style="236" customWidth="1"/>
    <col min="2612" max="2612" width="21.85546875" style="236" customWidth="1"/>
    <col min="2613" max="2804" width="11.42578125" style="236"/>
    <col min="2805" max="2805" width="21.85546875" style="236" customWidth="1"/>
    <col min="2806" max="2806" width="13.85546875" style="236" customWidth="1"/>
    <col min="2807" max="2807" width="38.7109375" style="236" customWidth="1"/>
    <col min="2808" max="2808" width="3" style="236" bestFit="1" customWidth="1"/>
    <col min="2809" max="2809" width="32.28515625" style="236" customWidth="1"/>
    <col min="2810" max="2810" width="46.28515625" style="236" customWidth="1"/>
    <col min="2811" max="2811" width="19" style="236" customWidth="1"/>
    <col min="2812" max="2812" width="0" style="1" hidden="1" customWidth="1"/>
    <col min="2813" max="2813" width="17.7109375" style="236" customWidth="1"/>
    <col min="2814" max="2814" width="0" style="1" hidden="1" customWidth="1"/>
    <col min="2815" max="2815" width="22.28515625" style="236" customWidth="1"/>
    <col min="2816" max="2816" width="5.28515625" style="236" customWidth="1"/>
    <col min="2817" max="2817" width="36.28515625" style="236" customWidth="1"/>
    <col min="2818" max="2818" width="5.7109375" style="236" customWidth="1"/>
    <col min="2819" max="2819" width="0" style="1" hidden="1" customWidth="1"/>
    <col min="2820" max="2820" width="20.7109375" style="236" customWidth="1"/>
    <col min="2821" max="2821" width="4.85546875" style="236" customWidth="1"/>
    <col min="2822" max="2822" width="0" style="1" hidden="1" customWidth="1"/>
    <col min="2823" max="2823" width="24.7109375" style="236" customWidth="1"/>
    <col min="2824" max="2824" width="12.28515625" style="236" customWidth="1"/>
    <col min="2825" max="2825" width="0" style="1" hidden="1" customWidth="1"/>
    <col min="2826" max="2826" width="3.42578125" style="236" customWidth="1"/>
    <col min="2827" max="2827" width="0" style="1" hidden="1" customWidth="1"/>
    <col min="2828" max="2828" width="17.7109375" style="236" customWidth="1"/>
    <col min="2829" max="2829" width="3.42578125" style="236" customWidth="1"/>
    <col min="2830" max="2830" width="0" style="1" hidden="1" customWidth="1"/>
    <col min="2831" max="2831" width="23.7109375" style="236" customWidth="1"/>
    <col min="2832" max="2832" width="10" style="236" customWidth="1"/>
    <col min="2833" max="2833" width="0" style="1" hidden="1" customWidth="1"/>
    <col min="2834" max="2835" width="14.7109375" style="236" customWidth="1"/>
    <col min="2836" max="2836" width="12.85546875" style="236" customWidth="1"/>
    <col min="2837" max="2837" width="3.28515625" style="236" customWidth="1"/>
    <col min="2838" max="2838" width="30.28515625" style="236" customWidth="1"/>
    <col min="2839" max="2839" width="5" style="236" customWidth="1"/>
    <col min="2840" max="2840" width="0" style="1" hidden="1" customWidth="1"/>
    <col min="2841" max="2841" width="14.28515625" style="236" customWidth="1"/>
    <col min="2842" max="2842" width="5.7109375" style="236" customWidth="1"/>
    <col min="2843" max="2843" width="0" style="1" hidden="1" customWidth="1"/>
    <col min="2844" max="2844" width="17.28515625" style="236" customWidth="1"/>
    <col min="2845" max="2845" width="12.7109375" style="236" customWidth="1"/>
    <col min="2846" max="2846" width="0" style="1" hidden="1" customWidth="1"/>
    <col min="2847" max="2847" width="5.28515625" style="236" customWidth="1"/>
    <col min="2848" max="2848" width="0" style="1" hidden="1" customWidth="1"/>
    <col min="2849" max="2849" width="17" style="236" customWidth="1"/>
    <col min="2850" max="2850" width="6.28515625" style="236" customWidth="1"/>
    <col min="2851" max="2851" width="0" style="1" hidden="1" customWidth="1"/>
    <col min="2852" max="2852" width="14.28515625" style="236" customWidth="1"/>
    <col min="2853" max="2853" width="7.5703125" style="236" customWidth="1"/>
    <col min="2854" max="2854" width="0" style="1" hidden="1" customWidth="1"/>
    <col min="2855" max="2856" width="14.28515625" style="236" customWidth="1"/>
    <col min="2857" max="2857" width="20.85546875" style="236" customWidth="1"/>
    <col min="2858" max="2858" width="14.42578125" style="236" customWidth="1"/>
    <col min="2859" max="2859" width="15" style="236" customWidth="1"/>
    <col min="2860" max="2860" width="2.7109375" style="236" customWidth="1"/>
    <col min="2861" max="2861" width="11.7109375" style="236" customWidth="1"/>
    <col min="2862" max="2862" width="11.5703125" style="236" customWidth="1"/>
    <col min="2863" max="2863" width="2.28515625" style="236" customWidth="1"/>
    <col min="2864" max="2864" width="41" style="236" customWidth="1"/>
    <col min="2865" max="2865" width="14.28515625" style="236" customWidth="1"/>
    <col min="2866" max="2867" width="11.5703125" style="236" customWidth="1"/>
    <col min="2868" max="2868" width="21.85546875" style="236" customWidth="1"/>
    <col min="2869" max="3060" width="11.42578125" style="236"/>
    <col min="3061" max="3061" width="21.85546875" style="236" customWidth="1"/>
    <col min="3062" max="3062" width="13.85546875" style="236" customWidth="1"/>
    <col min="3063" max="3063" width="38.7109375" style="236" customWidth="1"/>
    <col min="3064" max="3064" width="3" style="236" bestFit="1" customWidth="1"/>
    <col min="3065" max="3065" width="32.28515625" style="236" customWidth="1"/>
    <col min="3066" max="3066" width="46.28515625" style="236" customWidth="1"/>
    <col min="3067" max="3067" width="19" style="236" customWidth="1"/>
    <col min="3068" max="3068" width="0" style="1" hidden="1" customWidth="1"/>
    <col min="3069" max="3069" width="17.7109375" style="236" customWidth="1"/>
    <col min="3070" max="3070" width="0" style="1" hidden="1" customWidth="1"/>
    <col min="3071" max="3071" width="22.28515625" style="236" customWidth="1"/>
    <col min="3072" max="3072" width="5.28515625" style="236" customWidth="1"/>
    <col min="3073" max="3073" width="36.28515625" style="236" customWidth="1"/>
    <col min="3074" max="3074" width="5.7109375" style="236" customWidth="1"/>
    <col min="3075" max="3075" width="0" style="1" hidden="1" customWidth="1"/>
    <col min="3076" max="3076" width="20.7109375" style="236" customWidth="1"/>
    <col min="3077" max="3077" width="4.85546875" style="236" customWidth="1"/>
    <col min="3078" max="3078" width="0" style="1" hidden="1" customWidth="1"/>
    <col min="3079" max="3079" width="24.7109375" style="236" customWidth="1"/>
    <col min="3080" max="3080" width="12.28515625" style="236" customWidth="1"/>
    <col min="3081" max="3081" width="0" style="1" hidden="1" customWidth="1"/>
    <col min="3082" max="3082" width="3.42578125" style="236" customWidth="1"/>
    <col min="3083" max="3083" width="0" style="1" hidden="1" customWidth="1"/>
    <col min="3084" max="3084" width="17.7109375" style="236" customWidth="1"/>
    <col min="3085" max="3085" width="3.42578125" style="236" customWidth="1"/>
    <col min="3086" max="3086" width="0" style="1" hidden="1" customWidth="1"/>
    <col min="3087" max="3087" width="23.7109375" style="236" customWidth="1"/>
    <col min="3088" max="3088" width="10" style="236" customWidth="1"/>
    <col min="3089" max="3089" width="0" style="1" hidden="1" customWidth="1"/>
    <col min="3090" max="3091" width="14.7109375" style="236" customWidth="1"/>
    <col min="3092" max="3092" width="12.85546875" style="236" customWidth="1"/>
    <col min="3093" max="3093" width="3.28515625" style="236" customWidth="1"/>
    <col min="3094" max="3094" width="30.28515625" style="236" customWidth="1"/>
    <col min="3095" max="3095" width="5" style="236" customWidth="1"/>
    <col min="3096" max="3096" width="0" style="1" hidden="1" customWidth="1"/>
    <col min="3097" max="3097" width="14.28515625" style="236" customWidth="1"/>
    <col min="3098" max="3098" width="5.7109375" style="236" customWidth="1"/>
    <col min="3099" max="3099" width="0" style="1" hidden="1" customWidth="1"/>
    <col min="3100" max="3100" width="17.28515625" style="236" customWidth="1"/>
    <col min="3101" max="3101" width="12.7109375" style="236" customWidth="1"/>
    <col min="3102" max="3102" width="0" style="1" hidden="1" customWidth="1"/>
    <col min="3103" max="3103" width="5.28515625" style="236" customWidth="1"/>
    <col min="3104" max="3104" width="0" style="1" hidden="1" customWidth="1"/>
    <col min="3105" max="3105" width="17" style="236" customWidth="1"/>
    <col min="3106" max="3106" width="6.28515625" style="236" customWidth="1"/>
    <col min="3107" max="3107" width="0" style="1" hidden="1" customWidth="1"/>
    <col min="3108" max="3108" width="14.28515625" style="236" customWidth="1"/>
    <col min="3109" max="3109" width="7.5703125" style="236" customWidth="1"/>
    <col min="3110" max="3110" width="0" style="1" hidden="1" customWidth="1"/>
    <col min="3111" max="3112" width="14.28515625" style="236" customWidth="1"/>
    <col min="3113" max="3113" width="20.85546875" style="236" customWidth="1"/>
    <col min="3114" max="3114" width="14.42578125" style="236" customWidth="1"/>
    <col min="3115" max="3115" width="15" style="236" customWidth="1"/>
    <col min="3116" max="3116" width="2.7109375" style="236" customWidth="1"/>
    <col min="3117" max="3117" width="11.7109375" style="236" customWidth="1"/>
    <col min="3118" max="3118" width="11.5703125" style="236" customWidth="1"/>
    <col min="3119" max="3119" width="2.28515625" style="236" customWidth="1"/>
    <col min="3120" max="3120" width="41" style="236" customWidth="1"/>
    <col min="3121" max="3121" width="14.28515625" style="236" customWidth="1"/>
    <col min="3122" max="3123" width="11.5703125" style="236" customWidth="1"/>
    <col min="3124" max="3124" width="21.85546875" style="236" customWidth="1"/>
    <col min="3125" max="3316" width="11.42578125" style="236"/>
    <col min="3317" max="3317" width="21.85546875" style="236" customWidth="1"/>
    <col min="3318" max="3318" width="13.85546875" style="236" customWidth="1"/>
    <col min="3319" max="3319" width="38.7109375" style="236" customWidth="1"/>
    <col min="3320" max="3320" width="3" style="236" bestFit="1" customWidth="1"/>
    <col min="3321" max="3321" width="32.28515625" style="236" customWidth="1"/>
    <col min="3322" max="3322" width="46.28515625" style="236" customWidth="1"/>
    <col min="3323" max="3323" width="19" style="236" customWidth="1"/>
    <col min="3324" max="3324" width="0" style="1" hidden="1" customWidth="1"/>
    <col min="3325" max="3325" width="17.7109375" style="236" customWidth="1"/>
    <col min="3326" max="3326" width="0" style="1" hidden="1" customWidth="1"/>
    <col min="3327" max="3327" width="22.28515625" style="236" customWidth="1"/>
    <col min="3328" max="3328" width="5.28515625" style="236" customWidth="1"/>
    <col min="3329" max="3329" width="36.28515625" style="236" customWidth="1"/>
    <col min="3330" max="3330" width="5.7109375" style="236" customWidth="1"/>
    <col min="3331" max="3331" width="0" style="1" hidden="1" customWidth="1"/>
    <col min="3332" max="3332" width="20.7109375" style="236" customWidth="1"/>
    <col min="3333" max="3333" width="4.85546875" style="236" customWidth="1"/>
    <col min="3334" max="3334" width="0" style="1" hidden="1" customWidth="1"/>
    <col min="3335" max="3335" width="24.7109375" style="236" customWidth="1"/>
    <col min="3336" max="3336" width="12.28515625" style="236" customWidth="1"/>
    <col min="3337" max="3337" width="0" style="1" hidden="1" customWidth="1"/>
    <col min="3338" max="3338" width="3.42578125" style="236" customWidth="1"/>
    <col min="3339" max="3339" width="0" style="1" hidden="1" customWidth="1"/>
    <col min="3340" max="3340" width="17.7109375" style="236" customWidth="1"/>
    <col min="3341" max="3341" width="3.42578125" style="236" customWidth="1"/>
    <col min="3342" max="3342" width="0" style="1" hidden="1" customWidth="1"/>
    <col min="3343" max="3343" width="23.7109375" style="236" customWidth="1"/>
    <col min="3344" max="3344" width="10" style="236" customWidth="1"/>
    <col min="3345" max="3345" width="0" style="1" hidden="1" customWidth="1"/>
    <col min="3346" max="3347" width="14.7109375" style="236" customWidth="1"/>
    <col min="3348" max="3348" width="12.85546875" style="236" customWidth="1"/>
    <col min="3349" max="3349" width="3.28515625" style="236" customWidth="1"/>
    <col min="3350" max="3350" width="30.28515625" style="236" customWidth="1"/>
    <col min="3351" max="3351" width="5" style="236" customWidth="1"/>
    <col min="3352" max="3352" width="0" style="1" hidden="1" customWidth="1"/>
    <col min="3353" max="3353" width="14.28515625" style="236" customWidth="1"/>
    <col min="3354" max="3354" width="5.7109375" style="236" customWidth="1"/>
    <col min="3355" max="3355" width="0" style="1" hidden="1" customWidth="1"/>
    <col min="3356" max="3356" width="17.28515625" style="236" customWidth="1"/>
    <col min="3357" max="3357" width="12.7109375" style="236" customWidth="1"/>
    <col min="3358" max="3358" width="0" style="1" hidden="1" customWidth="1"/>
    <col min="3359" max="3359" width="5.28515625" style="236" customWidth="1"/>
    <col min="3360" max="3360" width="0" style="1" hidden="1" customWidth="1"/>
    <col min="3361" max="3361" width="17" style="236" customWidth="1"/>
    <col min="3362" max="3362" width="6.28515625" style="236" customWidth="1"/>
    <col min="3363" max="3363" width="0" style="1" hidden="1" customWidth="1"/>
    <col min="3364" max="3364" width="14.28515625" style="236" customWidth="1"/>
    <col min="3365" max="3365" width="7.5703125" style="236" customWidth="1"/>
    <col min="3366" max="3366" width="0" style="1" hidden="1" customWidth="1"/>
    <col min="3367" max="3368" width="14.28515625" style="236" customWidth="1"/>
    <col min="3369" max="3369" width="20.85546875" style="236" customWidth="1"/>
    <col min="3370" max="3370" width="14.42578125" style="236" customWidth="1"/>
    <col min="3371" max="3371" width="15" style="236" customWidth="1"/>
    <col min="3372" max="3372" width="2.7109375" style="236" customWidth="1"/>
    <col min="3373" max="3373" width="11.7109375" style="236" customWidth="1"/>
    <col min="3374" max="3374" width="11.5703125" style="236" customWidth="1"/>
    <col min="3375" max="3375" width="2.28515625" style="236" customWidth="1"/>
    <col min="3376" max="3376" width="41" style="236" customWidth="1"/>
    <col min="3377" max="3377" width="14.28515625" style="236" customWidth="1"/>
    <col min="3378" max="3379" width="11.5703125" style="236" customWidth="1"/>
    <col min="3380" max="3380" width="21.85546875" style="236" customWidth="1"/>
    <col min="3381" max="3572" width="11.42578125" style="236"/>
    <col min="3573" max="3573" width="21.85546875" style="236" customWidth="1"/>
    <col min="3574" max="3574" width="13.85546875" style="236" customWidth="1"/>
    <col min="3575" max="3575" width="38.7109375" style="236" customWidth="1"/>
    <col min="3576" max="3576" width="3" style="236" bestFit="1" customWidth="1"/>
    <col min="3577" max="3577" width="32.28515625" style="236" customWidth="1"/>
    <col min="3578" max="3578" width="46.28515625" style="236" customWidth="1"/>
    <col min="3579" max="3579" width="19" style="236" customWidth="1"/>
    <col min="3580" max="3580" width="0" style="1" hidden="1" customWidth="1"/>
    <col min="3581" max="3581" width="17.7109375" style="236" customWidth="1"/>
    <col min="3582" max="3582" width="0" style="1" hidden="1" customWidth="1"/>
    <col min="3583" max="3583" width="22.28515625" style="236" customWidth="1"/>
    <col min="3584" max="3584" width="5.28515625" style="236" customWidth="1"/>
    <col min="3585" max="3585" width="36.28515625" style="236" customWidth="1"/>
    <col min="3586" max="3586" width="5.7109375" style="236" customWidth="1"/>
    <col min="3587" max="3587" width="0" style="1" hidden="1" customWidth="1"/>
    <col min="3588" max="3588" width="20.7109375" style="236" customWidth="1"/>
    <col min="3589" max="3589" width="4.85546875" style="236" customWidth="1"/>
    <col min="3590" max="3590" width="0" style="1" hidden="1" customWidth="1"/>
    <col min="3591" max="3591" width="24.7109375" style="236" customWidth="1"/>
    <col min="3592" max="3592" width="12.28515625" style="236" customWidth="1"/>
    <col min="3593" max="3593" width="0" style="1" hidden="1" customWidth="1"/>
    <col min="3594" max="3594" width="3.42578125" style="236" customWidth="1"/>
    <col min="3595" max="3595" width="0" style="1" hidden="1" customWidth="1"/>
    <col min="3596" max="3596" width="17.7109375" style="236" customWidth="1"/>
    <col min="3597" max="3597" width="3.42578125" style="236" customWidth="1"/>
    <col min="3598" max="3598" width="0" style="1" hidden="1" customWidth="1"/>
    <col min="3599" max="3599" width="23.7109375" style="236" customWidth="1"/>
    <col min="3600" max="3600" width="10" style="236" customWidth="1"/>
    <col min="3601" max="3601" width="0" style="1" hidden="1" customWidth="1"/>
    <col min="3602" max="3603" width="14.7109375" style="236" customWidth="1"/>
    <col min="3604" max="3604" width="12.85546875" style="236" customWidth="1"/>
    <col min="3605" max="3605" width="3.28515625" style="236" customWidth="1"/>
    <col min="3606" max="3606" width="30.28515625" style="236" customWidth="1"/>
    <col min="3607" max="3607" width="5" style="236" customWidth="1"/>
    <col min="3608" max="3608" width="0" style="1" hidden="1" customWidth="1"/>
    <col min="3609" max="3609" width="14.28515625" style="236" customWidth="1"/>
    <col min="3610" max="3610" width="5.7109375" style="236" customWidth="1"/>
    <col min="3611" max="3611" width="0" style="1" hidden="1" customWidth="1"/>
    <col min="3612" max="3612" width="17.28515625" style="236" customWidth="1"/>
    <col min="3613" max="3613" width="12.7109375" style="236" customWidth="1"/>
    <col min="3614" max="3614" width="0" style="1" hidden="1" customWidth="1"/>
    <col min="3615" max="3615" width="5.28515625" style="236" customWidth="1"/>
    <col min="3616" max="3616" width="0" style="1" hidden="1" customWidth="1"/>
    <col min="3617" max="3617" width="17" style="236" customWidth="1"/>
    <col min="3618" max="3618" width="6.28515625" style="236" customWidth="1"/>
    <col min="3619" max="3619" width="0" style="1" hidden="1" customWidth="1"/>
    <col min="3620" max="3620" width="14.28515625" style="236" customWidth="1"/>
    <col min="3621" max="3621" width="7.5703125" style="236" customWidth="1"/>
    <col min="3622" max="3622" width="0" style="1" hidden="1" customWidth="1"/>
    <col min="3623" max="3624" width="14.28515625" style="236" customWidth="1"/>
    <col min="3625" max="3625" width="20.85546875" style="236" customWidth="1"/>
    <col min="3626" max="3626" width="14.42578125" style="236" customWidth="1"/>
    <col min="3627" max="3627" width="15" style="236" customWidth="1"/>
    <col min="3628" max="3628" width="2.7109375" style="236" customWidth="1"/>
    <col min="3629" max="3629" width="11.7109375" style="236" customWidth="1"/>
    <col min="3630" max="3630" width="11.5703125" style="236" customWidth="1"/>
    <col min="3631" max="3631" width="2.28515625" style="236" customWidth="1"/>
    <col min="3632" max="3632" width="41" style="236" customWidth="1"/>
    <col min="3633" max="3633" width="14.28515625" style="236" customWidth="1"/>
    <col min="3634" max="3635" width="11.5703125" style="236" customWidth="1"/>
    <col min="3636" max="3636" width="21.85546875" style="236" customWidth="1"/>
    <col min="3637" max="3828" width="11.42578125" style="236"/>
    <col min="3829" max="3829" width="21.85546875" style="236" customWidth="1"/>
    <col min="3830" max="3830" width="13.85546875" style="236" customWidth="1"/>
    <col min="3831" max="3831" width="38.7109375" style="236" customWidth="1"/>
    <col min="3832" max="3832" width="3" style="236" bestFit="1" customWidth="1"/>
    <col min="3833" max="3833" width="32.28515625" style="236" customWidth="1"/>
    <col min="3834" max="3834" width="46.28515625" style="236" customWidth="1"/>
    <col min="3835" max="3835" width="19" style="236" customWidth="1"/>
    <col min="3836" max="3836" width="0" style="1" hidden="1" customWidth="1"/>
    <col min="3837" max="3837" width="17.7109375" style="236" customWidth="1"/>
    <col min="3838" max="3838" width="0" style="1" hidden="1" customWidth="1"/>
    <col min="3839" max="3839" width="22.28515625" style="236" customWidth="1"/>
    <col min="3840" max="3840" width="5.28515625" style="236" customWidth="1"/>
    <col min="3841" max="3841" width="36.28515625" style="236" customWidth="1"/>
    <col min="3842" max="3842" width="5.7109375" style="236" customWidth="1"/>
    <col min="3843" max="3843" width="0" style="1" hidden="1" customWidth="1"/>
    <col min="3844" max="3844" width="20.7109375" style="236" customWidth="1"/>
    <col min="3845" max="3845" width="4.85546875" style="236" customWidth="1"/>
    <col min="3846" max="3846" width="0" style="1" hidden="1" customWidth="1"/>
    <col min="3847" max="3847" width="24.7109375" style="236" customWidth="1"/>
    <col min="3848" max="3848" width="12.28515625" style="236" customWidth="1"/>
    <col min="3849" max="3849" width="0" style="1" hidden="1" customWidth="1"/>
    <col min="3850" max="3850" width="3.42578125" style="236" customWidth="1"/>
    <col min="3851" max="3851" width="0" style="1" hidden="1" customWidth="1"/>
    <col min="3852" max="3852" width="17.7109375" style="236" customWidth="1"/>
    <col min="3853" max="3853" width="3.42578125" style="236" customWidth="1"/>
    <col min="3854" max="3854" width="0" style="1" hidden="1" customWidth="1"/>
    <col min="3855" max="3855" width="23.7109375" style="236" customWidth="1"/>
    <col min="3856" max="3856" width="10" style="236" customWidth="1"/>
    <col min="3857" max="3857" width="0" style="1" hidden="1" customWidth="1"/>
    <col min="3858" max="3859" width="14.7109375" style="236" customWidth="1"/>
    <col min="3860" max="3860" width="12.85546875" style="236" customWidth="1"/>
    <col min="3861" max="3861" width="3.28515625" style="236" customWidth="1"/>
    <col min="3862" max="3862" width="30.28515625" style="236" customWidth="1"/>
    <col min="3863" max="3863" width="5" style="236" customWidth="1"/>
    <col min="3864" max="3864" width="0" style="1" hidden="1" customWidth="1"/>
    <col min="3865" max="3865" width="14.28515625" style="236" customWidth="1"/>
    <col min="3866" max="3866" width="5.7109375" style="236" customWidth="1"/>
    <col min="3867" max="3867" width="0" style="1" hidden="1" customWidth="1"/>
    <col min="3868" max="3868" width="17.28515625" style="236" customWidth="1"/>
    <col min="3869" max="3869" width="12.7109375" style="236" customWidth="1"/>
    <col min="3870" max="3870" width="0" style="1" hidden="1" customWidth="1"/>
    <col min="3871" max="3871" width="5.28515625" style="236" customWidth="1"/>
    <col min="3872" max="3872" width="0" style="1" hidden="1" customWidth="1"/>
    <col min="3873" max="3873" width="17" style="236" customWidth="1"/>
    <col min="3874" max="3874" width="6.28515625" style="236" customWidth="1"/>
    <col min="3875" max="3875" width="0" style="1" hidden="1" customWidth="1"/>
    <col min="3876" max="3876" width="14.28515625" style="236" customWidth="1"/>
    <col min="3877" max="3877" width="7.5703125" style="236" customWidth="1"/>
    <col min="3878" max="3878" width="0" style="1" hidden="1" customWidth="1"/>
    <col min="3879" max="3880" width="14.28515625" style="236" customWidth="1"/>
    <col min="3881" max="3881" width="20.85546875" style="236" customWidth="1"/>
    <col min="3882" max="3882" width="14.42578125" style="236" customWidth="1"/>
    <col min="3883" max="3883" width="15" style="236" customWidth="1"/>
    <col min="3884" max="3884" width="2.7109375" style="236" customWidth="1"/>
    <col min="3885" max="3885" width="11.7109375" style="236" customWidth="1"/>
    <col min="3886" max="3886" width="11.5703125" style="236" customWidth="1"/>
    <col min="3887" max="3887" width="2.28515625" style="236" customWidth="1"/>
    <col min="3888" max="3888" width="41" style="236" customWidth="1"/>
    <col min="3889" max="3889" width="14.28515625" style="236" customWidth="1"/>
    <col min="3890" max="3891" width="11.5703125" style="236" customWidth="1"/>
    <col min="3892" max="3892" width="21.85546875" style="236" customWidth="1"/>
    <col min="3893" max="4084" width="11.42578125" style="236"/>
    <col min="4085" max="4085" width="21.85546875" style="236" customWidth="1"/>
    <col min="4086" max="4086" width="13.85546875" style="236" customWidth="1"/>
    <col min="4087" max="4087" width="38.7109375" style="236" customWidth="1"/>
    <col min="4088" max="4088" width="3" style="236" bestFit="1" customWidth="1"/>
    <col min="4089" max="4089" width="32.28515625" style="236" customWidth="1"/>
    <col min="4090" max="4090" width="46.28515625" style="236" customWidth="1"/>
    <col min="4091" max="4091" width="19" style="236" customWidth="1"/>
    <col min="4092" max="4092" width="0" style="1" hidden="1" customWidth="1"/>
    <col min="4093" max="4093" width="17.7109375" style="236" customWidth="1"/>
    <col min="4094" max="4094" width="0" style="1" hidden="1" customWidth="1"/>
    <col min="4095" max="4095" width="22.28515625" style="236" customWidth="1"/>
    <col min="4096" max="4096" width="5.28515625" style="236" customWidth="1"/>
    <col min="4097" max="4097" width="36.28515625" style="236" customWidth="1"/>
    <col min="4098" max="4098" width="5.7109375" style="236" customWidth="1"/>
    <col min="4099" max="4099" width="0" style="1" hidden="1" customWidth="1"/>
    <col min="4100" max="4100" width="20.7109375" style="236" customWidth="1"/>
    <col min="4101" max="4101" width="4.85546875" style="236" customWidth="1"/>
    <col min="4102" max="4102" width="0" style="1" hidden="1" customWidth="1"/>
    <col min="4103" max="4103" width="24.7109375" style="236" customWidth="1"/>
    <col min="4104" max="4104" width="12.28515625" style="236" customWidth="1"/>
    <col min="4105" max="4105" width="0" style="1" hidden="1" customWidth="1"/>
    <col min="4106" max="4106" width="3.42578125" style="236" customWidth="1"/>
    <col min="4107" max="4107" width="0" style="1" hidden="1" customWidth="1"/>
    <col min="4108" max="4108" width="17.7109375" style="236" customWidth="1"/>
    <col min="4109" max="4109" width="3.42578125" style="236" customWidth="1"/>
    <col min="4110" max="4110" width="0" style="1" hidden="1" customWidth="1"/>
    <col min="4111" max="4111" width="23.7109375" style="236" customWidth="1"/>
    <col min="4112" max="4112" width="10" style="236" customWidth="1"/>
    <col min="4113" max="4113" width="0" style="1" hidden="1" customWidth="1"/>
    <col min="4114" max="4115" width="14.7109375" style="236" customWidth="1"/>
    <col min="4116" max="4116" width="12.85546875" style="236" customWidth="1"/>
    <col min="4117" max="4117" width="3.28515625" style="236" customWidth="1"/>
    <col min="4118" max="4118" width="30.28515625" style="236" customWidth="1"/>
    <col min="4119" max="4119" width="5" style="236" customWidth="1"/>
    <col min="4120" max="4120" width="0" style="1" hidden="1" customWidth="1"/>
    <col min="4121" max="4121" width="14.28515625" style="236" customWidth="1"/>
    <col min="4122" max="4122" width="5.7109375" style="236" customWidth="1"/>
    <col min="4123" max="4123" width="0" style="1" hidden="1" customWidth="1"/>
    <col min="4124" max="4124" width="17.28515625" style="236" customWidth="1"/>
    <col min="4125" max="4125" width="12.7109375" style="236" customWidth="1"/>
    <col min="4126" max="4126" width="0" style="1" hidden="1" customWidth="1"/>
    <col min="4127" max="4127" width="5.28515625" style="236" customWidth="1"/>
    <col min="4128" max="4128" width="0" style="1" hidden="1" customWidth="1"/>
    <col min="4129" max="4129" width="17" style="236" customWidth="1"/>
    <col min="4130" max="4130" width="6.28515625" style="236" customWidth="1"/>
    <col min="4131" max="4131" width="0" style="1" hidden="1" customWidth="1"/>
    <col min="4132" max="4132" width="14.28515625" style="236" customWidth="1"/>
    <col min="4133" max="4133" width="7.5703125" style="236" customWidth="1"/>
    <col min="4134" max="4134" width="0" style="1" hidden="1" customWidth="1"/>
    <col min="4135" max="4136" width="14.28515625" style="236" customWidth="1"/>
    <col min="4137" max="4137" width="20.85546875" style="236" customWidth="1"/>
    <col min="4138" max="4138" width="14.42578125" style="236" customWidth="1"/>
    <col min="4139" max="4139" width="15" style="236" customWidth="1"/>
    <col min="4140" max="4140" width="2.7109375" style="236" customWidth="1"/>
    <col min="4141" max="4141" width="11.7109375" style="236" customWidth="1"/>
    <col min="4142" max="4142" width="11.5703125" style="236" customWidth="1"/>
    <col min="4143" max="4143" width="2.28515625" style="236" customWidth="1"/>
    <col min="4144" max="4144" width="41" style="236" customWidth="1"/>
    <col min="4145" max="4145" width="14.28515625" style="236" customWidth="1"/>
    <col min="4146" max="4147" width="11.5703125" style="236" customWidth="1"/>
    <col min="4148" max="4148" width="21.85546875" style="236" customWidth="1"/>
    <col min="4149" max="4340" width="11.42578125" style="236"/>
    <col min="4341" max="4341" width="21.85546875" style="236" customWidth="1"/>
    <col min="4342" max="4342" width="13.85546875" style="236" customWidth="1"/>
    <col min="4343" max="4343" width="38.7109375" style="236" customWidth="1"/>
    <col min="4344" max="4344" width="3" style="236" bestFit="1" customWidth="1"/>
    <col min="4345" max="4345" width="32.28515625" style="236" customWidth="1"/>
    <col min="4346" max="4346" width="46.28515625" style="236" customWidth="1"/>
    <col min="4347" max="4347" width="19" style="236" customWidth="1"/>
    <col min="4348" max="4348" width="0" style="1" hidden="1" customWidth="1"/>
    <col min="4349" max="4349" width="17.7109375" style="236" customWidth="1"/>
    <col min="4350" max="4350" width="0" style="1" hidden="1" customWidth="1"/>
    <col min="4351" max="4351" width="22.28515625" style="236" customWidth="1"/>
    <col min="4352" max="4352" width="5.28515625" style="236" customWidth="1"/>
    <col min="4353" max="4353" width="36.28515625" style="236" customWidth="1"/>
    <col min="4354" max="4354" width="5.7109375" style="236" customWidth="1"/>
    <col min="4355" max="4355" width="0" style="1" hidden="1" customWidth="1"/>
    <col min="4356" max="4356" width="20.7109375" style="236" customWidth="1"/>
    <col min="4357" max="4357" width="4.85546875" style="236" customWidth="1"/>
    <col min="4358" max="4358" width="0" style="1" hidden="1" customWidth="1"/>
    <col min="4359" max="4359" width="24.7109375" style="236" customWidth="1"/>
    <col min="4360" max="4360" width="12.28515625" style="236" customWidth="1"/>
    <col min="4361" max="4361" width="0" style="1" hidden="1" customWidth="1"/>
    <col min="4362" max="4362" width="3.42578125" style="236" customWidth="1"/>
    <col min="4363" max="4363" width="0" style="1" hidden="1" customWidth="1"/>
    <col min="4364" max="4364" width="17.7109375" style="236" customWidth="1"/>
    <col min="4365" max="4365" width="3.42578125" style="236" customWidth="1"/>
    <col min="4366" max="4366" width="0" style="1" hidden="1" customWidth="1"/>
    <col min="4367" max="4367" width="23.7109375" style="236" customWidth="1"/>
    <col min="4368" max="4368" width="10" style="236" customWidth="1"/>
    <col min="4369" max="4369" width="0" style="1" hidden="1" customWidth="1"/>
    <col min="4370" max="4371" width="14.7109375" style="236" customWidth="1"/>
    <col min="4372" max="4372" width="12.85546875" style="236" customWidth="1"/>
    <col min="4373" max="4373" width="3.28515625" style="236" customWidth="1"/>
    <col min="4374" max="4374" width="30.28515625" style="236" customWidth="1"/>
    <col min="4375" max="4375" width="5" style="236" customWidth="1"/>
    <col min="4376" max="4376" width="0" style="1" hidden="1" customWidth="1"/>
    <col min="4377" max="4377" width="14.28515625" style="236" customWidth="1"/>
    <col min="4378" max="4378" width="5.7109375" style="236" customWidth="1"/>
    <col min="4379" max="4379" width="0" style="1" hidden="1" customWidth="1"/>
    <col min="4380" max="4380" width="17.28515625" style="236" customWidth="1"/>
    <col min="4381" max="4381" width="12.7109375" style="236" customWidth="1"/>
    <col min="4382" max="4382" width="0" style="1" hidden="1" customWidth="1"/>
    <col min="4383" max="4383" width="5.28515625" style="236" customWidth="1"/>
    <col min="4384" max="4384" width="0" style="1" hidden="1" customWidth="1"/>
    <col min="4385" max="4385" width="17" style="236" customWidth="1"/>
    <col min="4386" max="4386" width="6.28515625" style="236" customWidth="1"/>
    <col min="4387" max="4387" width="0" style="1" hidden="1" customWidth="1"/>
    <col min="4388" max="4388" width="14.28515625" style="236" customWidth="1"/>
    <col min="4389" max="4389" width="7.5703125" style="236" customWidth="1"/>
    <col min="4390" max="4390" width="0" style="1" hidden="1" customWidth="1"/>
    <col min="4391" max="4392" width="14.28515625" style="236" customWidth="1"/>
    <col min="4393" max="4393" width="20.85546875" style="236" customWidth="1"/>
    <col min="4394" max="4394" width="14.42578125" style="236" customWidth="1"/>
    <col min="4395" max="4395" width="15" style="236" customWidth="1"/>
    <col min="4396" max="4396" width="2.7109375" style="236" customWidth="1"/>
    <col min="4397" max="4397" width="11.7109375" style="236" customWidth="1"/>
    <col min="4398" max="4398" width="11.5703125" style="236" customWidth="1"/>
    <col min="4399" max="4399" width="2.28515625" style="236" customWidth="1"/>
    <col min="4400" max="4400" width="41" style="236" customWidth="1"/>
    <col min="4401" max="4401" width="14.28515625" style="236" customWidth="1"/>
    <col min="4402" max="4403" width="11.5703125" style="236" customWidth="1"/>
    <col min="4404" max="4404" width="21.85546875" style="236" customWidth="1"/>
    <col min="4405" max="4596" width="11.42578125" style="236"/>
    <col min="4597" max="4597" width="21.85546875" style="236" customWidth="1"/>
    <col min="4598" max="4598" width="13.85546875" style="236" customWidth="1"/>
    <col min="4599" max="4599" width="38.7109375" style="236" customWidth="1"/>
    <col min="4600" max="4600" width="3" style="236" bestFit="1" customWidth="1"/>
    <col min="4601" max="4601" width="32.28515625" style="236" customWidth="1"/>
    <col min="4602" max="4602" width="46.28515625" style="236" customWidth="1"/>
    <col min="4603" max="4603" width="19" style="236" customWidth="1"/>
    <col min="4604" max="4604" width="0" style="1" hidden="1" customWidth="1"/>
    <col min="4605" max="4605" width="17.7109375" style="236" customWidth="1"/>
    <col min="4606" max="4606" width="0" style="1" hidden="1" customWidth="1"/>
    <col min="4607" max="4607" width="22.28515625" style="236" customWidth="1"/>
    <col min="4608" max="4608" width="5.28515625" style="236" customWidth="1"/>
    <col min="4609" max="4609" width="36.28515625" style="236" customWidth="1"/>
    <col min="4610" max="4610" width="5.7109375" style="236" customWidth="1"/>
    <col min="4611" max="4611" width="0" style="1" hidden="1" customWidth="1"/>
    <col min="4612" max="4612" width="20.7109375" style="236" customWidth="1"/>
    <col min="4613" max="4613" width="4.85546875" style="236" customWidth="1"/>
    <col min="4614" max="4614" width="0" style="1" hidden="1" customWidth="1"/>
    <col min="4615" max="4615" width="24.7109375" style="236" customWidth="1"/>
    <col min="4616" max="4616" width="12.28515625" style="236" customWidth="1"/>
    <col min="4617" max="4617" width="0" style="1" hidden="1" customWidth="1"/>
    <col min="4618" max="4618" width="3.42578125" style="236" customWidth="1"/>
    <col min="4619" max="4619" width="0" style="1" hidden="1" customWidth="1"/>
    <col min="4620" max="4620" width="17.7109375" style="236" customWidth="1"/>
    <col min="4621" max="4621" width="3.42578125" style="236" customWidth="1"/>
    <col min="4622" max="4622" width="0" style="1" hidden="1" customWidth="1"/>
    <col min="4623" max="4623" width="23.7109375" style="236" customWidth="1"/>
    <col min="4624" max="4624" width="10" style="236" customWidth="1"/>
    <col min="4625" max="4625" width="0" style="1" hidden="1" customWidth="1"/>
    <col min="4626" max="4627" width="14.7109375" style="236" customWidth="1"/>
    <col min="4628" max="4628" width="12.85546875" style="236" customWidth="1"/>
    <col min="4629" max="4629" width="3.28515625" style="236" customWidth="1"/>
    <col min="4630" max="4630" width="30.28515625" style="236" customWidth="1"/>
    <col min="4631" max="4631" width="5" style="236" customWidth="1"/>
    <col min="4632" max="4632" width="0" style="1" hidden="1" customWidth="1"/>
    <col min="4633" max="4633" width="14.28515625" style="236" customWidth="1"/>
    <col min="4634" max="4634" width="5.7109375" style="236" customWidth="1"/>
    <col min="4635" max="4635" width="0" style="1" hidden="1" customWidth="1"/>
    <col min="4636" max="4636" width="17.28515625" style="236" customWidth="1"/>
    <col min="4637" max="4637" width="12.7109375" style="236" customWidth="1"/>
    <col min="4638" max="4638" width="0" style="1" hidden="1" customWidth="1"/>
    <col min="4639" max="4639" width="5.28515625" style="236" customWidth="1"/>
    <col min="4640" max="4640" width="0" style="1" hidden="1" customWidth="1"/>
    <col min="4641" max="4641" width="17" style="236" customWidth="1"/>
    <col min="4642" max="4642" width="6.28515625" style="236" customWidth="1"/>
    <col min="4643" max="4643" width="0" style="1" hidden="1" customWidth="1"/>
    <col min="4644" max="4644" width="14.28515625" style="236" customWidth="1"/>
    <col min="4645" max="4645" width="7.5703125" style="236" customWidth="1"/>
    <col min="4646" max="4646" width="0" style="1" hidden="1" customWidth="1"/>
    <col min="4647" max="4648" width="14.28515625" style="236" customWidth="1"/>
    <col min="4649" max="4649" width="20.85546875" style="236" customWidth="1"/>
    <col min="4650" max="4650" width="14.42578125" style="236" customWidth="1"/>
    <col min="4651" max="4651" width="15" style="236" customWidth="1"/>
    <col min="4652" max="4652" width="2.7109375" style="236" customWidth="1"/>
    <col min="4653" max="4653" width="11.7109375" style="236" customWidth="1"/>
    <col min="4654" max="4654" width="11.5703125" style="236" customWidth="1"/>
    <col min="4655" max="4655" width="2.28515625" style="236" customWidth="1"/>
    <col min="4656" max="4656" width="41" style="236" customWidth="1"/>
    <col min="4657" max="4657" width="14.28515625" style="236" customWidth="1"/>
    <col min="4658" max="4659" width="11.5703125" style="236" customWidth="1"/>
    <col min="4660" max="4660" width="21.85546875" style="236" customWidth="1"/>
    <col min="4661" max="4852" width="11.42578125" style="236"/>
    <col min="4853" max="4853" width="21.85546875" style="236" customWidth="1"/>
    <col min="4854" max="4854" width="13.85546875" style="236" customWidth="1"/>
    <col min="4855" max="4855" width="38.7109375" style="236" customWidth="1"/>
    <col min="4856" max="4856" width="3" style="236" bestFit="1" customWidth="1"/>
    <col min="4857" max="4857" width="32.28515625" style="236" customWidth="1"/>
    <col min="4858" max="4858" width="46.28515625" style="236" customWidth="1"/>
    <col min="4859" max="4859" width="19" style="236" customWidth="1"/>
    <col min="4860" max="4860" width="0" style="1" hidden="1" customWidth="1"/>
    <col min="4861" max="4861" width="17.7109375" style="236" customWidth="1"/>
    <col min="4862" max="4862" width="0" style="1" hidden="1" customWidth="1"/>
    <col min="4863" max="4863" width="22.28515625" style="236" customWidth="1"/>
    <col min="4864" max="4864" width="5.28515625" style="236" customWidth="1"/>
    <col min="4865" max="4865" width="36.28515625" style="236" customWidth="1"/>
    <col min="4866" max="4866" width="5.7109375" style="236" customWidth="1"/>
    <col min="4867" max="4867" width="0" style="1" hidden="1" customWidth="1"/>
    <col min="4868" max="4868" width="20.7109375" style="236" customWidth="1"/>
    <col min="4869" max="4869" width="4.85546875" style="236" customWidth="1"/>
    <col min="4870" max="4870" width="0" style="1" hidden="1" customWidth="1"/>
    <col min="4871" max="4871" width="24.7109375" style="236" customWidth="1"/>
    <col min="4872" max="4872" width="12.28515625" style="236" customWidth="1"/>
    <col min="4873" max="4873" width="0" style="1" hidden="1" customWidth="1"/>
    <col min="4874" max="4874" width="3.42578125" style="236" customWidth="1"/>
    <col min="4875" max="4875" width="0" style="1" hidden="1" customWidth="1"/>
    <col min="4876" max="4876" width="17.7109375" style="236" customWidth="1"/>
    <col min="4877" max="4877" width="3.42578125" style="236" customWidth="1"/>
    <col min="4878" max="4878" width="0" style="1" hidden="1" customWidth="1"/>
    <col min="4879" max="4879" width="23.7109375" style="236" customWidth="1"/>
    <col min="4880" max="4880" width="10" style="236" customWidth="1"/>
    <col min="4881" max="4881" width="0" style="1" hidden="1" customWidth="1"/>
    <col min="4882" max="4883" width="14.7109375" style="236" customWidth="1"/>
    <col min="4884" max="4884" width="12.85546875" style="236" customWidth="1"/>
    <col min="4885" max="4885" width="3.28515625" style="236" customWidth="1"/>
    <col min="4886" max="4886" width="30.28515625" style="236" customWidth="1"/>
    <col min="4887" max="4887" width="5" style="236" customWidth="1"/>
    <col min="4888" max="4888" width="0" style="1" hidden="1" customWidth="1"/>
    <col min="4889" max="4889" width="14.28515625" style="236" customWidth="1"/>
    <col min="4890" max="4890" width="5.7109375" style="236" customWidth="1"/>
    <col min="4891" max="4891" width="0" style="1" hidden="1" customWidth="1"/>
    <col min="4892" max="4892" width="17.28515625" style="236" customWidth="1"/>
    <col min="4893" max="4893" width="12.7109375" style="236" customWidth="1"/>
    <col min="4894" max="4894" width="0" style="1" hidden="1" customWidth="1"/>
    <col min="4895" max="4895" width="5.28515625" style="236" customWidth="1"/>
    <col min="4896" max="4896" width="0" style="1" hidden="1" customWidth="1"/>
    <col min="4897" max="4897" width="17" style="236" customWidth="1"/>
    <col min="4898" max="4898" width="6.28515625" style="236" customWidth="1"/>
    <col min="4899" max="4899" width="0" style="1" hidden="1" customWidth="1"/>
    <col min="4900" max="4900" width="14.28515625" style="236" customWidth="1"/>
    <col min="4901" max="4901" width="7.5703125" style="236" customWidth="1"/>
    <col min="4902" max="4902" width="0" style="1" hidden="1" customWidth="1"/>
    <col min="4903" max="4904" width="14.28515625" style="236" customWidth="1"/>
    <col min="4905" max="4905" width="20.85546875" style="236" customWidth="1"/>
    <col min="4906" max="4906" width="14.42578125" style="236" customWidth="1"/>
    <col min="4907" max="4907" width="15" style="236" customWidth="1"/>
    <col min="4908" max="4908" width="2.7109375" style="236" customWidth="1"/>
    <col min="4909" max="4909" width="11.7109375" style="236" customWidth="1"/>
    <col min="4910" max="4910" width="11.5703125" style="236" customWidth="1"/>
    <col min="4911" max="4911" width="2.28515625" style="236" customWidth="1"/>
    <col min="4912" max="4912" width="41" style="236" customWidth="1"/>
    <col min="4913" max="4913" width="14.28515625" style="236" customWidth="1"/>
    <col min="4914" max="4915" width="11.5703125" style="236" customWidth="1"/>
    <col min="4916" max="4916" width="21.85546875" style="236" customWidth="1"/>
    <col min="4917" max="5108" width="11.42578125" style="236"/>
    <col min="5109" max="5109" width="21.85546875" style="236" customWidth="1"/>
    <col min="5110" max="5110" width="13.85546875" style="236" customWidth="1"/>
    <col min="5111" max="5111" width="38.7109375" style="236" customWidth="1"/>
    <col min="5112" max="5112" width="3" style="236" bestFit="1" customWidth="1"/>
    <col min="5113" max="5113" width="32.28515625" style="236" customWidth="1"/>
    <col min="5114" max="5114" width="46.28515625" style="236" customWidth="1"/>
    <col min="5115" max="5115" width="19" style="236" customWidth="1"/>
    <col min="5116" max="5116" width="0" style="1" hidden="1" customWidth="1"/>
    <col min="5117" max="5117" width="17.7109375" style="236" customWidth="1"/>
    <col min="5118" max="5118" width="0" style="1" hidden="1" customWidth="1"/>
    <col min="5119" max="5119" width="22.28515625" style="236" customWidth="1"/>
    <col min="5120" max="5120" width="5.28515625" style="236" customWidth="1"/>
    <col min="5121" max="5121" width="36.28515625" style="236" customWidth="1"/>
    <col min="5122" max="5122" width="5.7109375" style="236" customWidth="1"/>
    <col min="5123" max="5123" width="0" style="1" hidden="1" customWidth="1"/>
    <col min="5124" max="5124" width="20.7109375" style="236" customWidth="1"/>
    <col min="5125" max="5125" width="4.85546875" style="236" customWidth="1"/>
    <col min="5126" max="5126" width="0" style="1" hidden="1" customWidth="1"/>
    <col min="5127" max="5127" width="24.7109375" style="236" customWidth="1"/>
    <col min="5128" max="5128" width="12.28515625" style="236" customWidth="1"/>
    <col min="5129" max="5129" width="0" style="1" hidden="1" customWidth="1"/>
    <col min="5130" max="5130" width="3.42578125" style="236" customWidth="1"/>
    <col min="5131" max="5131" width="0" style="1" hidden="1" customWidth="1"/>
    <col min="5132" max="5132" width="17.7109375" style="236" customWidth="1"/>
    <col min="5133" max="5133" width="3.42578125" style="236" customWidth="1"/>
    <col min="5134" max="5134" width="0" style="1" hidden="1" customWidth="1"/>
    <col min="5135" max="5135" width="23.7109375" style="236" customWidth="1"/>
    <col min="5136" max="5136" width="10" style="236" customWidth="1"/>
    <col min="5137" max="5137" width="0" style="1" hidden="1" customWidth="1"/>
    <col min="5138" max="5139" width="14.7109375" style="236" customWidth="1"/>
    <col min="5140" max="5140" width="12.85546875" style="236" customWidth="1"/>
    <col min="5141" max="5141" width="3.28515625" style="236" customWidth="1"/>
    <col min="5142" max="5142" width="30.28515625" style="236" customWidth="1"/>
    <col min="5143" max="5143" width="5" style="236" customWidth="1"/>
    <col min="5144" max="5144" width="0" style="1" hidden="1" customWidth="1"/>
    <col min="5145" max="5145" width="14.28515625" style="236" customWidth="1"/>
    <col min="5146" max="5146" width="5.7109375" style="236" customWidth="1"/>
    <col min="5147" max="5147" width="0" style="1" hidden="1" customWidth="1"/>
    <col min="5148" max="5148" width="17.28515625" style="236" customWidth="1"/>
    <col min="5149" max="5149" width="12.7109375" style="236" customWidth="1"/>
    <col min="5150" max="5150" width="0" style="1" hidden="1" customWidth="1"/>
    <col min="5151" max="5151" width="5.28515625" style="236" customWidth="1"/>
    <col min="5152" max="5152" width="0" style="1" hidden="1" customWidth="1"/>
    <col min="5153" max="5153" width="17" style="236" customWidth="1"/>
    <col min="5154" max="5154" width="6.28515625" style="236" customWidth="1"/>
    <col min="5155" max="5155" width="0" style="1" hidden="1" customWidth="1"/>
    <col min="5156" max="5156" width="14.28515625" style="236" customWidth="1"/>
    <col min="5157" max="5157" width="7.5703125" style="236" customWidth="1"/>
    <col min="5158" max="5158" width="0" style="1" hidden="1" customWidth="1"/>
    <col min="5159" max="5160" width="14.28515625" style="236" customWidth="1"/>
    <col min="5161" max="5161" width="20.85546875" style="236" customWidth="1"/>
    <col min="5162" max="5162" width="14.42578125" style="236" customWidth="1"/>
    <col min="5163" max="5163" width="15" style="236" customWidth="1"/>
    <col min="5164" max="5164" width="2.7109375" style="236" customWidth="1"/>
    <col min="5165" max="5165" width="11.7109375" style="236" customWidth="1"/>
    <col min="5166" max="5166" width="11.5703125" style="236" customWidth="1"/>
    <col min="5167" max="5167" width="2.28515625" style="236" customWidth="1"/>
    <col min="5168" max="5168" width="41" style="236" customWidth="1"/>
    <col min="5169" max="5169" width="14.28515625" style="236" customWidth="1"/>
    <col min="5170" max="5171" width="11.5703125" style="236" customWidth="1"/>
    <col min="5172" max="5172" width="21.85546875" style="236" customWidth="1"/>
    <col min="5173" max="5364" width="11.42578125" style="236"/>
    <col min="5365" max="5365" width="21.85546875" style="236" customWidth="1"/>
    <col min="5366" max="5366" width="13.85546875" style="236" customWidth="1"/>
    <col min="5367" max="5367" width="38.7109375" style="236" customWidth="1"/>
    <col min="5368" max="5368" width="3" style="236" bestFit="1" customWidth="1"/>
    <col min="5369" max="5369" width="32.28515625" style="236" customWidth="1"/>
    <col min="5370" max="5370" width="46.28515625" style="236" customWidth="1"/>
    <col min="5371" max="5371" width="19" style="236" customWidth="1"/>
    <col min="5372" max="5372" width="0" style="1" hidden="1" customWidth="1"/>
    <col min="5373" max="5373" width="17.7109375" style="236" customWidth="1"/>
    <col min="5374" max="5374" width="0" style="1" hidden="1" customWidth="1"/>
    <col min="5375" max="5375" width="22.28515625" style="236" customWidth="1"/>
    <col min="5376" max="5376" width="5.28515625" style="236" customWidth="1"/>
    <col min="5377" max="5377" width="36.28515625" style="236" customWidth="1"/>
    <col min="5378" max="5378" width="5.7109375" style="236" customWidth="1"/>
    <col min="5379" max="5379" width="0" style="1" hidden="1" customWidth="1"/>
    <col min="5380" max="5380" width="20.7109375" style="236" customWidth="1"/>
    <col min="5381" max="5381" width="4.85546875" style="236" customWidth="1"/>
    <col min="5382" max="5382" width="0" style="1" hidden="1" customWidth="1"/>
    <col min="5383" max="5383" width="24.7109375" style="236" customWidth="1"/>
    <col min="5384" max="5384" width="12.28515625" style="236" customWidth="1"/>
    <col min="5385" max="5385" width="0" style="1" hidden="1" customWidth="1"/>
    <col min="5386" max="5386" width="3.42578125" style="236" customWidth="1"/>
    <col min="5387" max="5387" width="0" style="1" hidden="1" customWidth="1"/>
    <col min="5388" max="5388" width="17.7109375" style="236" customWidth="1"/>
    <col min="5389" max="5389" width="3.42578125" style="236" customWidth="1"/>
    <col min="5390" max="5390" width="0" style="1" hidden="1" customWidth="1"/>
    <col min="5391" max="5391" width="23.7109375" style="236" customWidth="1"/>
    <col min="5392" max="5392" width="10" style="236" customWidth="1"/>
    <col min="5393" max="5393" width="0" style="1" hidden="1" customWidth="1"/>
    <col min="5394" max="5395" width="14.7109375" style="236" customWidth="1"/>
    <col min="5396" max="5396" width="12.85546875" style="236" customWidth="1"/>
    <col min="5397" max="5397" width="3.28515625" style="236" customWidth="1"/>
    <col min="5398" max="5398" width="30.28515625" style="236" customWidth="1"/>
    <col min="5399" max="5399" width="5" style="236" customWidth="1"/>
    <col min="5400" max="5400" width="0" style="1" hidden="1" customWidth="1"/>
    <col min="5401" max="5401" width="14.28515625" style="236" customWidth="1"/>
    <col min="5402" max="5402" width="5.7109375" style="236" customWidth="1"/>
    <col min="5403" max="5403" width="0" style="1" hidden="1" customWidth="1"/>
    <col min="5404" max="5404" width="17.28515625" style="236" customWidth="1"/>
    <col min="5405" max="5405" width="12.7109375" style="236" customWidth="1"/>
    <col min="5406" max="5406" width="0" style="1" hidden="1" customWidth="1"/>
    <col min="5407" max="5407" width="5.28515625" style="236" customWidth="1"/>
    <col min="5408" max="5408" width="0" style="1" hidden="1" customWidth="1"/>
    <col min="5409" max="5409" width="17" style="236" customWidth="1"/>
    <col min="5410" max="5410" width="6.28515625" style="236" customWidth="1"/>
    <col min="5411" max="5411" width="0" style="1" hidden="1" customWidth="1"/>
    <col min="5412" max="5412" width="14.28515625" style="236" customWidth="1"/>
    <col min="5413" max="5413" width="7.5703125" style="236" customWidth="1"/>
    <col min="5414" max="5414" width="0" style="1" hidden="1" customWidth="1"/>
    <col min="5415" max="5416" width="14.28515625" style="236" customWidth="1"/>
    <col min="5417" max="5417" width="20.85546875" style="236" customWidth="1"/>
    <col min="5418" max="5418" width="14.42578125" style="236" customWidth="1"/>
    <col min="5419" max="5419" width="15" style="236" customWidth="1"/>
    <col min="5420" max="5420" width="2.7109375" style="236" customWidth="1"/>
    <col min="5421" max="5421" width="11.7109375" style="236" customWidth="1"/>
    <col min="5422" max="5422" width="11.5703125" style="236" customWidth="1"/>
    <col min="5423" max="5423" width="2.28515625" style="236" customWidth="1"/>
    <col min="5424" max="5424" width="41" style="236" customWidth="1"/>
    <col min="5425" max="5425" width="14.28515625" style="236" customWidth="1"/>
    <col min="5426" max="5427" width="11.5703125" style="236" customWidth="1"/>
    <col min="5428" max="5428" width="21.85546875" style="236" customWidth="1"/>
    <col min="5429" max="5620" width="11.42578125" style="236"/>
    <col min="5621" max="5621" width="21.85546875" style="236" customWidth="1"/>
    <col min="5622" max="5622" width="13.85546875" style="236" customWidth="1"/>
    <col min="5623" max="5623" width="38.7109375" style="236" customWidth="1"/>
    <col min="5624" max="5624" width="3" style="236" bestFit="1" customWidth="1"/>
    <col min="5625" max="5625" width="32.28515625" style="236" customWidth="1"/>
    <col min="5626" max="5626" width="46.28515625" style="236" customWidth="1"/>
    <col min="5627" max="5627" width="19" style="236" customWidth="1"/>
    <col min="5628" max="5628" width="0" style="1" hidden="1" customWidth="1"/>
    <col min="5629" max="5629" width="17.7109375" style="236" customWidth="1"/>
    <col min="5630" max="5630" width="0" style="1" hidden="1" customWidth="1"/>
    <col min="5631" max="5631" width="22.28515625" style="236" customWidth="1"/>
    <col min="5632" max="5632" width="5.28515625" style="236" customWidth="1"/>
    <col min="5633" max="5633" width="36.28515625" style="236" customWidth="1"/>
    <col min="5634" max="5634" width="5.7109375" style="236" customWidth="1"/>
    <col min="5635" max="5635" width="0" style="1" hidden="1" customWidth="1"/>
    <col min="5636" max="5636" width="20.7109375" style="236" customWidth="1"/>
    <col min="5637" max="5637" width="4.85546875" style="236" customWidth="1"/>
    <col min="5638" max="5638" width="0" style="1" hidden="1" customWidth="1"/>
    <col min="5639" max="5639" width="24.7109375" style="236" customWidth="1"/>
    <col min="5640" max="5640" width="12.28515625" style="236" customWidth="1"/>
    <col min="5641" max="5641" width="0" style="1" hidden="1" customWidth="1"/>
    <col min="5642" max="5642" width="3.42578125" style="236" customWidth="1"/>
    <col min="5643" max="5643" width="0" style="1" hidden="1" customWidth="1"/>
    <col min="5644" max="5644" width="17.7109375" style="236" customWidth="1"/>
    <col min="5645" max="5645" width="3.42578125" style="236" customWidth="1"/>
    <col min="5646" max="5646" width="0" style="1" hidden="1" customWidth="1"/>
    <col min="5647" max="5647" width="23.7109375" style="236" customWidth="1"/>
    <col min="5648" max="5648" width="10" style="236" customWidth="1"/>
    <col min="5649" max="5649" width="0" style="1" hidden="1" customWidth="1"/>
    <col min="5650" max="5651" width="14.7109375" style="236" customWidth="1"/>
    <col min="5652" max="5652" width="12.85546875" style="236" customWidth="1"/>
    <col min="5653" max="5653" width="3.28515625" style="236" customWidth="1"/>
    <col min="5654" max="5654" width="30.28515625" style="236" customWidth="1"/>
    <col min="5655" max="5655" width="5" style="236" customWidth="1"/>
    <col min="5656" max="5656" width="0" style="1" hidden="1" customWidth="1"/>
    <col min="5657" max="5657" width="14.28515625" style="236" customWidth="1"/>
    <col min="5658" max="5658" width="5.7109375" style="236" customWidth="1"/>
    <col min="5659" max="5659" width="0" style="1" hidden="1" customWidth="1"/>
    <col min="5660" max="5660" width="17.28515625" style="236" customWidth="1"/>
    <col min="5661" max="5661" width="12.7109375" style="236" customWidth="1"/>
    <col min="5662" max="5662" width="0" style="1" hidden="1" customWidth="1"/>
    <col min="5663" max="5663" width="5.28515625" style="236" customWidth="1"/>
    <col min="5664" max="5664" width="0" style="1" hidden="1" customWidth="1"/>
    <col min="5665" max="5665" width="17" style="236" customWidth="1"/>
    <col min="5666" max="5666" width="6.28515625" style="236" customWidth="1"/>
    <col min="5667" max="5667" width="0" style="1" hidden="1" customWidth="1"/>
    <col min="5668" max="5668" width="14.28515625" style="236" customWidth="1"/>
    <col min="5669" max="5669" width="7.5703125" style="236" customWidth="1"/>
    <col min="5670" max="5670" width="0" style="1" hidden="1" customWidth="1"/>
    <col min="5671" max="5672" width="14.28515625" style="236" customWidth="1"/>
    <col min="5673" max="5673" width="20.85546875" style="236" customWidth="1"/>
    <col min="5674" max="5674" width="14.42578125" style="236" customWidth="1"/>
    <col min="5675" max="5675" width="15" style="236" customWidth="1"/>
    <col min="5676" max="5676" width="2.7109375" style="236" customWidth="1"/>
    <col min="5677" max="5677" width="11.7109375" style="236" customWidth="1"/>
    <col min="5678" max="5678" width="11.5703125" style="236" customWidth="1"/>
    <col min="5679" max="5679" width="2.28515625" style="236" customWidth="1"/>
    <col min="5680" max="5680" width="41" style="236" customWidth="1"/>
    <col min="5681" max="5681" width="14.28515625" style="236" customWidth="1"/>
    <col min="5682" max="5683" width="11.5703125" style="236" customWidth="1"/>
    <col min="5684" max="5684" width="21.85546875" style="236" customWidth="1"/>
    <col min="5685" max="5876" width="11.42578125" style="236"/>
    <col min="5877" max="5877" width="21.85546875" style="236" customWidth="1"/>
    <col min="5878" max="5878" width="13.85546875" style="236" customWidth="1"/>
    <col min="5879" max="5879" width="38.7109375" style="236" customWidth="1"/>
    <col min="5880" max="5880" width="3" style="236" bestFit="1" customWidth="1"/>
    <col min="5881" max="5881" width="32.28515625" style="236" customWidth="1"/>
    <col min="5882" max="5882" width="46.28515625" style="236" customWidth="1"/>
    <col min="5883" max="5883" width="19" style="236" customWidth="1"/>
    <col min="5884" max="5884" width="0" style="1" hidden="1" customWidth="1"/>
    <col min="5885" max="5885" width="17.7109375" style="236" customWidth="1"/>
    <col min="5886" max="5886" width="0" style="1" hidden="1" customWidth="1"/>
    <col min="5887" max="5887" width="22.28515625" style="236" customWidth="1"/>
    <col min="5888" max="5888" width="5.28515625" style="236" customWidth="1"/>
    <col min="5889" max="5889" width="36.28515625" style="236" customWidth="1"/>
    <col min="5890" max="5890" width="5.7109375" style="236" customWidth="1"/>
    <col min="5891" max="5891" width="0" style="1" hidden="1" customWidth="1"/>
    <col min="5892" max="5892" width="20.7109375" style="236" customWidth="1"/>
    <col min="5893" max="5893" width="4.85546875" style="236" customWidth="1"/>
    <col min="5894" max="5894" width="0" style="1" hidden="1" customWidth="1"/>
    <col min="5895" max="5895" width="24.7109375" style="236" customWidth="1"/>
    <col min="5896" max="5896" width="12.28515625" style="236" customWidth="1"/>
    <col min="5897" max="5897" width="0" style="1" hidden="1" customWidth="1"/>
    <col min="5898" max="5898" width="3.42578125" style="236" customWidth="1"/>
    <col min="5899" max="5899" width="0" style="1" hidden="1" customWidth="1"/>
    <col min="5900" max="5900" width="17.7109375" style="236" customWidth="1"/>
    <col min="5901" max="5901" width="3.42578125" style="236" customWidth="1"/>
    <col min="5902" max="5902" width="0" style="1" hidden="1" customWidth="1"/>
    <col min="5903" max="5903" width="23.7109375" style="236" customWidth="1"/>
    <col min="5904" max="5904" width="10" style="236" customWidth="1"/>
    <col min="5905" max="5905" width="0" style="1" hidden="1" customWidth="1"/>
    <col min="5906" max="5907" width="14.7109375" style="236" customWidth="1"/>
    <col min="5908" max="5908" width="12.85546875" style="236" customWidth="1"/>
    <col min="5909" max="5909" width="3.28515625" style="236" customWidth="1"/>
    <col min="5910" max="5910" width="30.28515625" style="236" customWidth="1"/>
    <col min="5911" max="5911" width="5" style="236" customWidth="1"/>
    <col min="5912" max="5912" width="0" style="1" hidden="1" customWidth="1"/>
    <col min="5913" max="5913" width="14.28515625" style="236" customWidth="1"/>
    <col min="5914" max="5914" width="5.7109375" style="236" customWidth="1"/>
    <col min="5915" max="5915" width="0" style="1" hidden="1" customWidth="1"/>
    <col min="5916" max="5916" width="17.28515625" style="236" customWidth="1"/>
    <col min="5917" max="5917" width="12.7109375" style="236" customWidth="1"/>
    <col min="5918" max="5918" width="0" style="1" hidden="1" customWidth="1"/>
    <col min="5919" max="5919" width="5.28515625" style="236" customWidth="1"/>
    <col min="5920" max="5920" width="0" style="1" hidden="1" customWidth="1"/>
    <col min="5921" max="5921" width="17" style="236" customWidth="1"/>
    <col min="5922" max="5922" width="6.28515625" style="236" customWidth="1"/>
    <col min="5923" max="5923" width="0" style="1" hidden="1" customWidth="1"/>
    <col min="5924" max="5924" width="14.28515625" style="236" customWidth="1"/>
    <col min="5925" max="5925" width="7.5703125" style="236" customWidth="1"/>
    <col min="5926" max="5926" width="0" style="1" hidden="1" customWidth="1"/>
    <col min="5927" max="5928" width="14.28515625" style="236" customWidth="1"/>
    <col min="5929" max="5929" width="20.85546875" style="236" customWidth="1"/>
    <col min="5930" max="5930" width="14.42578125" style="236" customWidth="1"/>
    <col min="5931" max="5931" width="15" style="236" customWidth="1"/>
    <col min="5932" max="5932" width="2.7109375" style="236" customWidth="1"/>
    <col min="5933" max="5933" width="11.7109375" style="236" customWidth="1"/>
    <col min="5934" max="5934" width="11.5703125" style="236" customWidth="1"/>
    <col min="5935" max="5935" width="2.28515625" style="236" customWidth="1"/>
    <col min="5936" max="5936" width="41" style="236" customWidth="1"/>
    <col min="5937" max="5937" width="14.28515625" style="236" customWidth="1"/>
    <col min="5938" max="5939" width="11.5703125" style="236" customWidth="1"/>
    <col min="5940" max="5940" width="21.85546875" style="236" customWidth="1"/>
    <col min="5941" max="6132" width="11.42578125" style="236"/>
    <col min="6133" max="6133" width="21.85546875" style="236" customWidth="1"/>
    <col min="6134" max="6134" width="13.85546875" style="236" customWidth="1"/>
    <col min="6135" max="6135" width="38.7109375" style="236" customWidth="1"/>
    <col min="6136" max="6136" width="3" style="236" bestFit="1" customWidth="1"/>
    <col min="6137" max="6137" width="32.28515625" style="236" customWidth="1"/>
    <col min="6138" max="6138" width="46.28515625" style="236" customWidth="1"/>
    <col min="6139" max="6139" width="19" style="236" customWidth="1"/>
    <col min="6140" max="6140" width="0" style="1" hidden="1" customWidth="1"/>
    <col min="6141" max="6141" width="17.7109375" style="236" customWidth="1"/>
    <col min="6142" max="6142" width="0" style="1" hidden="1" customWidth="1"/>
    <col min="6143" max="6143" width="22.28515625" style="236" customWidth="1"/>
    <col min="6144" max="6144" width="5.28515625" style="236" customWidth="1"/>
    <col min="6145" max="6145" width="36.28515625" style="236" customWidth="1"/>
    <col min="6146" max="6146" width="5.7109375" style="236" customWidth="1"/>
    <col min="6147" max="6147" width="0" style="1" hidden="1" customWidth="1"/>
    <col min="6148" max="6148" width="20.7109375" style="236" customWidth="1"/>
    <col min="6149" max="6149" width="4.85546875" style="236" customWidth="1"/>
    <col min="6150" max="6150" width="0" style="1" hidden="1" customWidth="1"/>
    <col min="6151" max="6151" width="24.7109375" style="236" customWidth="1"/>
    <col min="6152" max="6152" width="12.28515625" style="236" customWidth="1"/>
    <col min="6153" max="6153" width="0" style="1" hidden="1" customWidth="1"/>
    <col min="6154" max="6154" width="3.42578125" style="236" customWidth="1"/>
    <col min="6155" max="6155" width="0" style="1" hidden="1" customWidth="1"/>
    <col min="6156" max="6156" width="17.7109375" style="236" customWidth="1"/>
    <col min="6157" max="6157" width="3.42578125" style="236" customWidth="1"/>
    <col min="6158" max="6158" width="0" style="1" hidden="1" customWidth="1"/>
    <col min="6159" max="6159" width="23.7109375" style="236" customWidth="1"/>
    <col min="6160" max="6160" width="10" style="236" customWidth="1"/>
    <col min="6161" max="6161" width="0" style="1" hidden="1" customWidth="1"/>
    <col min="6162" max="6163" width="14.7109375" style="236" customWidth="1"/>
    <col min="6164" max="6164" width="12.85546875" style="236" customWidth="1"/>
    <col min="6165" max="6165" width="3.28515625" style="236" customWidth="1"/>
    <col min="6166" max="6166" width="30.28515625" style="236" customWidth="1"/>
    <col min="6167" max="6167" width="5" style="236" customWidth="1"/>
    <col min="6168" max="6168" width="0" style="1" hidden="1" customWidth="1"/>
    <col min="6169" max="6169" width="14.28515625" style="236" customWidth="1"/>
    <col min="6170" max="6170" width="5.7109375" style="236" customWidth="1"/>
    <col min="6171" max="6171" width="0" style="1" hidden="1" customWidth="1"/>
    <col min="6172" max="6172" width="17.28515625" style="236" customWidth="1"/>
    <col min="6173" max="6173" width="12.7109375" style="236" customWidth="1"/>
    <col min="6174" max="6174" width="0" style="1" hidden="1" customWidth="1"/>
    <col min="6175" max="6175" width="5.28515625" style="236" customWidth="1"/>
    <col min="6176" max="6176" width="0" style="1" hidden="1" customWidth="1"/>
    <col min="6177" max="6177" width="17" style="236" customWidth="1"/>
    <col min="6178" max="6178" width="6.28515625" style="236" customWidth="1"/>
    <col min="6179" max="6179" width="0" style="1" hidden="1" customWidth="1"/>
    <col min="6180" max="6180" width="14.28515625" style="236" customWidth="1"/>
    <col min="6181" max="6181" width="7.5703125" style="236" customWidth="1"/>
    <col min="6182" max="6182" width="0" style="1" hidden="1" customWidth="1"/>
    <col min="6183" max="6184" width="14.28515625" style="236" customWidth="1"/>
    <col min="6185" max="6185" width="20.85546875" style="236" customWidth="1"/>
    <col min="6186" max="6186" width="14.42578125" style="236" customWidth="1"/>
    <col min="6187" max="6187" width="15" style="236" customWidth="1"/>
    <col min="6188" max="6188" width="2.7109375" style="236" customWidth="1"/>
    <col min="6189" max="6189" width="11.7109375" style="236" customWidth="1"/>
    <col min="6190" max="6190" width="11.5703125" style="236" customWidth="1"/>
    <col min="6191" max="6191" width="2.28515625" style="236" customWidth="1"/>
    <col min="6192" max="6192" width="41" style="236" customWidth="1"/>
    <col min="6193" max="6193" width="14.28515625" style="236" customWidth="1"/>
    <col min="6194" max="6195" width="11.5703125" style="236" customWidth="1"/>
    <col min="6196" max="6196" width="21.85546875" style="236" customWidth="1"/>
    <col min="6197" max="6388" width="11.42578125" style="236"/>
    <col min="6389" max="6389" width="21.85546875" style="236" customWidth="1"/>
    <col min="6390" max="6390" width="13.85546875" style="236" customWidth="1"/>
    <col min="6391" max="6391" width="38.7109375" style="236" customWidth="1"/>
    <col min="6392" max="6392" width="3" style="236" bestFit="1" customWidth="1"/>
    <col min="6393" max="6393" width="32.28515625" style="236" customWidth="1"/>
    <col min="6394" max="6394" width="46.28515625" style="236" customWidth="1"/>
    <col min="6395" max="6395" width="19" style="236" customWidth="1"/>
    <col min="6396" max="6396" width="0" style="1" hidden="1" customWidth="1"/>
    <col min="6397" max="6397" width="17.7109375" style="236" customWidth="1"/>
    <col min="6398" max="6398" width="0" style="1" hidden="1" customWidth="1"/>
    <col min="6399" max="6399" width="22.28515625" style="236" customWidth="1"/>
    <col min="6400" max="6400" width="5.28515625" style="236" customWidth="1"/>
    <col min="6401" max="6401" width="36.28515625" style="236" customWidth="1"/>
    <col min="6402" max="6402" width="5.7109375" style="236" customWidth="1"/>
    <col min="6403" max="6403" width="0" style="1" hidden="1" customWidth="1"/>
    <col min="6404" max="6404" width="20.7109375" style="236" customWidth="1"/>
    <col min="6405" max="6405" width="4.85546875" style="236" customWidth="1"/>
    <col min="6406" max="6406" width="0" style="1" hidden="1" customWidth="1"/>
    <col min="6407" max="6407" width="24.7109375" style="236" customWidth="1"/>
    <col min="6408" max="6408" width="12.28515625" style="236" customWidth="1"/>
    <col min="6409" max="6409" width="0" style="1" hidden="1" customWidth="1"/>
    <col min="6410" max="6410" width="3.42578125" style="236" customWidth="1"/>
    <col min="6411" max="6411" width="0" style="1" hidden="1" customWidth="1"/>
    <col min="6412" max="6412" width="17.7109375" style="236" customWidth="1"/>
    <col min="6413" max="6413" width="3.42578125" style="236" customWidth="1"/>
    <col min="6414" max="6414" width="0" style="1" hidden="1" customWidth="1"/>
    <col min="6415" max="6415" width="23.7109375" style="236" customWidth="1"/>
    <col min="6416" max="6416" width="10" style="236" customWidth="1"/>
    <col min="6417" max="6417" width="0" style="1" hidden="1" customWidth="1"/>
    <col min="6418" max="6419" width="14.7109375" style="236" customWidth="1"/>
    <col min="6420" max="6420" width="12.85546875" style="236" customWidth="1"/>
    <col min="6421" max="6421" width="3.28515625" style="236" customWidth="1"/>
    <col min="6422" max="6422" width="30.28515625" style="236" customWidth="1"/>
    <col min="6423" max="6423" width="5" style="236" customWidth="1"/>
    <col min="6424" max="6424" width="0" style="1" hidden="1" customWidth="1"/>
    <col min="6425" max="6425" width="14.28515625" style="236" customWidth="1"/>
    <col min="6426" max="6426" width="5.7109375" style="236" customWidth="1"/>
    <col min="6427" max="6427" width="0" style="1" hidden="1" customWidth="1"/>
    <col min="6428" max="6428" width="17.28515625" style="236" customWidth="1"/>
    <col min="6429" max="6429" width="12.7109375" style="236" customWidth="1"/>
    <col min="6430" max="6430" width="0" style="1" hidden="1" customWidth="1"/>
    <col min="6431" max="6431" width="5.28515625" style="236" customWidth="1"/>
    <col min="6432" max="6432" width="0" style="1" hidden="1" customWidth="1"/>
    <col min="6433" max="6433" width="17" style="236" customWidth="1"/>
    <col min="6434" max="6434" width="6.28515625" style="236" customWidth="1"/>
    <col min="6435" max="6435" width="0" style="1" hidden="1" customWidth="1"/>
    <col min="6436" max="6436" width="14.28515625" style="236" customWidth="1"/>
    <col min="6437" max="6437" width="7.5703125" style="236" customWidth="1"/>
    <col min="6438" max="6438" width="0" style="1" hidden="1" customWidth="1"/>
    <col min="6439" max="6440" width="14.28515625" style="236" customWidth="1"/>
    <col min="6441" max="6441" width="20.85546875" style="236" customWidth="1"/>
    <col min="6442" max="6442" width="14.42578125" style="236" customWidth="1"/>
    <col min="6443" max="6443" width="15" style="236" customWidth="1"/>
    <col min="6444" max="6444" width="2.7109375" style="236" customWidth="1"/>
    <col min="6445" max="6445" width="11.7109375" style="236" customWidth="1"/>
    <col min="6446" max="6446" width="11.5703125" style="236" customWidth="1"/>
    <col min="6447" max="6447" width="2.28515625" style="236" customWidth="1"/>
    <col min="6448" max="6448" width="41" style="236" customWidth="1"/>
    <col min="6449" max="6449" width="14.28515625" style="236" customWidth="1"/>
    <col min="6450" max="6451" width="11.5703125" style="236" customWidth="1"/>
    <col min="6452" max="6452" width="21.85546875" style="236" customWidth="1"/>
    <col min="6453" max="6644" width="11.42578125" style="236"/>
    <col min="6645" max="6645" width="21.85546875" style="236" customWidth="1"/>
    <col min="6646" max="6646" width="13.85546875" style="236" customWidth="1"/>
    <col min="6647" max="6647" width="38.7109375" style="236" customWidth="1"/>
    <col min="6648" max="6648" width="3" style="236" bestFit="1" customWidth="1"/>
    <col min="6649" max="6649" width="32.28515625" style="236" customWidth="1"/>
    <col min="6650" max="6650" width="46.28515625" style="236" customWidth="1"/>
    <col min="6651" max="6651" width="19" style="236" customWidth="1"/>
    <col min="6652" max="6652" width="0" style="1" hidden="1" customWidth="1"/>
    <col min="6653" max="6653" width="17.7109375" style="236" customWidth="1"/>
    <col min="6654" max="6654" width="0" style="1" hidden="1" customWidth="1"/>
    <col min="6655" max="6655" width="22.28515625" style="236" customWidth="1"/>
    <col min="6656" max="6656" width="5.28515625" style="236" customWidth="1"/>
    <col min="6657" max="6657" width="36.28515625" style="236" customWidth="1"/>
    <col min="6658" max="6658" width="5.7109375" style="236" customWidth="1"/>
    <col min="6659" max="6659" width="0" style="1" hidden="1" customWidth="1"/>
    <col min="6660" max="6660" width="20.7109375" style="236" customWidth="1"/>
    <col min="6661" max="6661" width="4.85546875" style="236" customWidth="1"/>
    <col min="6662" max="6662" width="0" style="1" hidden="1" customWidth="1"/>
    <col min="6663" max="6663" width="24.7109375" style="236" customWidth="1"/>
    <col min="6664" max="6664" width="12.28515625" style="236" customWidth="1"/>
    <col min="6665" max="6665" width="0" style="1" hidden="1" customWidth="1"/>
    <col min="6666" max="6666" width="3.42578125" style="236" customWidth="1"/>
    <col min="6667" max="6667" width="0" style="1" hidden="1" customWidth="1"/>
    <col min="6668" max="6668" width="17.7109375" style="236" customWidth="1"/>
    <col min="6669" max="6669" width="3.42578125" style="236" customWidth="1"/>
    <col min="6670" max="6670" width="0" style="1" hidden="1" customWidth="1"/>
    <col min="6671" max="6671" width="23.7109375" style="236" customWidth="1"/>
    <col min="6672" max="6672" width="10" style="236" customWidth="1"/>
    <col min="6673" max="6673" width="0" style="1" hidden="1" customWidth="1"/>
    <col min="6674" max="6675" width="14.7109375" style="236" customWidth="1"/>
    <col min="6676" max="6676" width="12.85546875" style="236" customWidth="1"/>
    <col min="6677" max="6677" width="3.28515625" style="236" customWidth="1"/>
    <col min="6678" max="6678" width="30.28515625" style="236" customWidth="1"/>
    <col min="6679" max="6679" width="5" style="236" customWidth="1"/>
    <col min="6680" max="6680" width="0" style="1" hidden="1" customWidth="1"/>
    <col min="6681" max="6681" width="14.28515625" style="236" customWidth="1"/>
    <col min="6682" max="6682" width="5.7109375" style="236" customWidth="1"/>
    <col min="6683" max="6683" width="0" style="1" hidden="1" customWidth="1"/>
    <col min="6684" max="6684" width="17.28515625" style="236" customWidth="1"/>
    <col min="6685" max="6685" width="12.7109375" style="236" customWidth="1"/>
    <col min="6686" max="6686" width="0" style="1" hidden="1" customWidth="1"/>
    <col min="6687" max="6687" width="5.28515625" style="236" customWidth="1"/>
    <col min="6688" max="6688" width="0" style="1" hidden="1" customWidth="1"/>
    <col min="6689" max="6689" width="17" style="236" customWidth="1"/>
    <col min="6690" max="6690" width="6.28515625" style="236" customWidth="1"/>
    <col min="6691" max="6691" width="0" style="1" hidden="1" customWidth="1"/>
    <col min="6692" max="6692" width="14.28515625" style="236" customWidth="1"/>
    <col min="6693" max="6693" width="7.5703125" style="236" customWidth="1"/>
    <col min="6694" max="6694" width="0" style="1" hidden="1" customWidth="1"/>
    <col min="6695" max="6696" width="14.28515625" style="236" customWidth="1"/>
    <col min="6697" max="6697" width="20.85546875" style="236" customWidth="1"/>
    <col min="6698" max="6698" width="14.42578125" style="236" customWidth="1"/>
    <col min="6699" max="6699" width="15" style="236" customWidth="1"/>
    <col min="6700" max="6700" width="2.7109375" style="236" customWidth="1"/>
    <col min="6701" max="6701" width="11.7109375" style="236" customWidth="1"/>
    <col min="6702" max="6702" width="11.5703125" style="236" customWidth="1"/>
    <col min="6703" max="6703" width="2.28515625" style="236" customWidth="1"/>
    <col min="6704" max="6704" width="41" style="236" customWidth="1"/>
    <col min="6705" max="6705" width="14.28515625" style="236" customWidth="1"/>
    <col min="6706" max="6707" width="11.5703125" style="236" customWidth="1"/>
    <col min="6708" max="6708" width="21.85546875" style="236" customWidth="1"/>
    <col min="6709" max="6900" width="11.42578125" style="236"/>
    <col min="6901" max="6901" width="21.85546875" style="236" customWidth="1"/>
    <col min="6902" max="6902" width="13.85546875" style="236" customWidth="1"/>
    <col min="6903" max="6903" width="38.7109375" style="236" customWidth="1"/>
    <col min="6904" max="6904" width="3" style="236" bestFit="1" customWidth="1"/>
    <col min="6905" max="6905" width="32.28515625" style="236" customWidth="1"/>
    <col min="6906" max="6906" width="46.28515625" style="236" customWidth="1"/>
    <col min="6907" max="6907" width="19" style="236" customWidth="1"/>
    <col min="6908" max="6908" width="0" style="1" hidden="1" customWidth="1"/>
    <col min="6909" max="6909" width="17.7109375" style="236" customWidth="1"/>
    <col min="6910" max="6910" width="0" style="1" hidden="1" customWidth="1"/>
    <col min="6911" max="6911" width="22.28515625" style="236" customWidth="1"/>
    <col min="6912" max="6912" width="5.28515625" style="236" customWidth="1"/>
    <col min="6913" max="6913" width="36.28515625" style="236" customWidth="1"/>
    <col min="6914" max="6914" width="5.7109375" style="236" customWidth="1"/>
    <col min="6915" max="6915" width="0" style="1" hidden="1" customWidth="1"/>
    <col min="6916" max="6916" width="20.7109375" style="236" customWidth="1"/>
    <col min="6917" max="6917" width="4.85546875" style="236" customWidth="1"/>
    <col min="6918" max="6918" width="0" style="1" hidden="1" customWidth="1"/>
    <col min="6919" max="6919" width="24.7109375" style="236" customWidth="1"/>
    <col min="6920" max="6920" width="12.28515625" style="236" customWidth="1"/>
    <col min="6921" max="6921" width="0" style="1" hidden="1" customWidth="1"/>
    <col min="6922" max="6922" width="3.42578125" style="236" customWidth="1"/>
    <col min="6923" max="6923" width="0" style="1" hidden="1" customWidth="1"/>
    <col min="6924" max="6924" width="17.7109375" style="236" customWidth="1"/>
    <col min="6925" max="6925" width="3.42578125" style="236" customWidth="1"/>
    <col min="6926" max="6926" width="0" style="1" hidden="1" customWidth="1"/>
    <col min="6927" max="6927" width="23.7109375" style="236" customWidth="1"/>
    <col min="6928" max="6928" width="10" style="236" customWidth="1"/>
    <col min="6929" max="6929" width="0" style="1" hidden="1" customWidth="1"/>
    <col min="6930" max="6931" width="14.7109375" style="236" customWidth="1"/>
    <col min="6932" max="6932" width="12.85546875" style="236" customWidth="1"/>
    <col min="6933" max="6933" width="3.28515625" style="236" customWidth="1"/>
    <col min="6934" max="6934" width="30.28515625" style="236" customWidth="1"/>
    <col min="6935" max="6935" width="5" style="236" customWidth="1"/>
    <col min="6936" max="6936" width="0" style="1" hidden="1" customWidth="1"/>
    <col min="6937" max="6937" width="14.28515625" style="236" customWidth="1"/>
    <col min="6938" max="6938" width="5.7109375" style="236" customWidth="1"/>
    <col min="6939" max="6939" width="0" style="1" hidden="1" customWidth="1"/>
    <col min="6940" max="6940" width="17.28515625" style="236" customWidth="1"/>
    <col min="6941" max="6941" width="12.7109375" style="236" customWidth="1"/>
    <col min="6942" max="6942" width="0" style="1" hidden="1" customWidth="1"/>
    <col min="6943" max="6943" width="5.28515625" style="236" customWidth="1"/>
    <col min="6944" max="6944" width="0" style="1" hidden="1" customWidth="1"/>
    <col min="6945" max="6945" width="17" style="236" customWidth="1"/>
    <col min="6946" max="6946" width="6.28515625" style="236" customWidth="1"/>
    <col min="6947" max="6947" width="0" style="1" hidden="1" customWidth="1"/>
    <col min="6948" max="6948" width="14.28515625" style="236" customWidth="1"/>
    <col min="6949" max="6949" width="7.5703125" style="236" customWidth="1"/>
    <col min="6950" max="6950" width="0" style="1" hidden="1" customWidth="1"/>
    <col min="6951" max="6952" width="14.28515625" style="236" customWidth="1"/>
    <col min="6953" max="6953" width="20.85546875" style="236" customWidth="1"/>
    <col min="6954" max="6954" width="14.42578125" style="236" customWidth="1"/>
    <col min="6955" max="6955" width="15" style="236" customWidth="1"/>
    <col min="6956" max="6956" width="2.7109375" style="236" customWidth="1"/>
    <col min="6957" max="6957" width="11.7109375" style="236" customWidth="1"/>
    <col min="6958" max="6958" width="11.5703125" style="236" customWidth="1"/>
    <col min="6959" max="6959" width="2.28515625" style="236" customWidth="1"/>
    <col min="6960" max="6960" width="41" style="236" customWidth="1"/>
    <col min="6961" max="6961" width="14.28515625" style="236" customWidth="1"/>
    <col min="6962" max="6963" width="11.5703125" style="236" customWidth="1"/>
    <col min="6964" max="6964" width="21.85546875" style="236" customWidth="1"/>
    <col min="6965" max="7156" width="11.42578125" style="236"/>
    <col min="7157" max="7157" width="21.85546875" style="236" customWidth="1"/>
    <col min="7158" max="7158" width="13.85546875" style="236" customWidth="1"/>
    <col min="7159" max="7159" width="38.7109375" style="236" customWidth="1"/>
    <col min="7160" max="7160" width="3" style="236" bestFit="1" customWidth="1"/>
    <col min="7161" max="7161" width="32.28515625" style="236" customWidth="1"/>
    <col min="7162" max="7162" width="46.28515625" style="236" customWidth="1"/>
    <col min="7163" max="7163" width="19" style="236" customWidth="1"/>
    <col min="7164" max="7164" width="0" style="1" hidden="1" customWidth="1"/>
    <col min="7165" max="7165" width="17.7109375" style="236" customWidth="1"/>
    <col min="7166" max="7166" width="0" style="1" hidden="1" customWidth="1"/>
    <col min="7167" max="7167" width="22.28515625" style="236" customWidth="1"/>
    <col min="7168" max="7168" width="5.28515625" style="236" customWidth="1"/>
    <col min="7169" max="7169" width="36.28515625" style="236" customWidth="1"/>
    <col min="7170" max="7170" width="5.7109375" style="236" customWidth="1"/>
    <col min="7171" max="7171" width="0" style="1" hidden="1" customWidth="1"/>
    <col min="7172" max="7172" width="20.7109375" style="236" customWidth="1"/>
    <col min="7173" max="7173" width="4.85546875" style="236" customWidth="1"/>
    <col min="7174" max="7174" width="0" style="1" hidden="1" customWidth="1"/>
    <col min="7175" max="7175" width="24.7109375" style="236" customWidth="1"/>
    <col min="7176" max="7176" width="12.28515625" style="236" customWidth="1"/>
    <col min="7177" max="7177" width="0" style="1" hidden="1" customWidth="1"/>
    <col min="7178" max="7178" width="3.42578125" style="236" customWidth="1"/>
    <col min="7179" max="7179" width="0" style="1" hidden="1" customWidth="1"/>
    <col min="7180" max="7180" width="17.7109375" style="236" customWidth="1"/>
    <col min="7181" max="7181" width="3.42578125" style="236" customWidth="1"/>
    <col min="7182" max="7182" width="0" style="1" hidden="1" customWidth="1"/>
    <col min="7183" max="7183" width="23.7109375" style="236" customWidth="1"/>
    <col min="7184" max="7184" width="10" style="236" customWidth="1"/>
    <col min="7185" max="7185" width="0" style="1" hidden="1" customWidth="1"/>
    <col min="7186" max="7187" width="14.7109375" style="236" customWidth="1"/>
    <col min="7188" max="7188" width="12.85546875" style="236" customWidth="1"/>
    <col min="7189" max="7189" width="3.28515625" style="236" customWidth="1"/>
    <col min="7190" max="7190" width="30.28515625" style="236" customWidth="1"/>
    <col min="7191" max="7191" width="5" style="236" customWidth="1"/>
    <col min="7192" max="7192" width="0" style="1" hidden="1" customWidth="1"/>
    <col min="7193" max="7193" width="14.28515625" style="236" customWidth="1"/>
    <col min="7194" max="7194" width="5.7109375" style="236" customWidth="1"/>
    <col min="7195" max="7195" width="0" style="1" hidden="1" customWidth="1"/>
    <col min="7196" max="7196" width="17.28515625" style="236" customWidth="1"/>
    <col min="7197" max="7197" width="12.7109375" style="236" customWidth="1"/>
    <col min="7198" max="7198" width="0" style="1" hidden="1" customWidth="1"/>
    <col min="7199" max="7199" width="5.28515625" style="236" customWidth="1"/>
    <col min="7200" max="7200" width="0" style="1" hidden="1" customWidth="1"/>
    <col min="7201" max="7201" width="17" style="236" customWidth="1"/>
    <col min="7202" max="7202" width="6.28515625" style="236" customWidth="1"/>
    <col min="7203" max="7203" width="0" style="1" hidden="1" customWidth="1"/>
    <col min="7204" max="7204" width="14.28515625" style="236" customWidth="1"/>
    <col min="7205" max="7205" width="7.5703125" style="236" customWidth="1"/>
    <col min="7206" max="7206" width="0" style="1" hidden="1" customWidth="1"/>
    <col min="7207" max="7208" width="14.28515625" style="236" customWidth="1"/>
    <col min="7209" max="7209" width="20.85546875" style="236" customWidth="1"/>
    <col min="7210" max="7210" width="14.42578125" style="236" customWidth="1"/>
    <col min="7211" max="7211" width="15" style="236" customWidth="1"/>
    <col min="7212" max="7212" width="2.7109375" style="236" customWidth="1"/>
    <col min="7213" max="7213" width="11.7109375" style="236" customWidth="1"/>
    <col min="7214" max="7214" width="11.5703125" style="236" customWidth="1"/>
    <col min="7215" max="7215" width="2.28515625" style="236" customWidth="1"/>
    <col min="7216" max="7216" width="41" style="236" customWidth="1"/>
    <col min="7217" max="7217" width="14.28515625" style="236" customWidth="1"/>
    <col min="7218" max="7219" width="11.5703125" style="236" customWidth="1"/>
    <col min="7220" max="7220" width="21.85546875" style="236" customWidth="1"/>
    <col min="7221" max="7412" width="11.42578125" style="236"/>
    <col min="7413" max="7413" width="21.85546875" style="236" customWidth="1"/>
    <col min="7414" max="7414" width="13.85546875" style="236" customWidth="1"/>
    <col min="7415" max="7415" width="38.7109375" style="236" customWidth="1"/>
    <col min="7416" max="7416" width="3" style="236" bestFit="1" customWidth="1"/>
    <col min="7417" max="7417" width="32.28515625" style="236" customWidth="1"/>
    <col min="7418" max="7418" width="46.28515625" style="236" customWidth="1"/>
    <col min="7419" max="7419" width="19" style="236" customWidth="1"/>
    <col min="7420" max="7420" width="0" style="1" hidden="1" customWidth="1"/>
    <col min="7421" max="7421" width="17.7109375" style="236" customWidth="1"/>
    <col min="7422" max="7422" width="0" style="1" hidden="1" customWidth="1"/>
    <col min="7423" max="7423" width="22.28515625" style="236" customWidth="1"/>
    <col min="7424" max="7424" width="5.28515625" style="236" customWidth="1"/>
    <col min="7425" max="7425" width="36.28515625" style="236" customWidth="1"/>
    <col min="7426" max="7426" width="5.7109375" style="236" customWidth="1"/>
    <col min="7427" max="7427" width="0" style="1" hidden="1" customWidth="1"/>
    <col min="7428" max="7428" width="20.7109375" style="236" customWidth="1"/>
    <col min="7429" max="7429" width="4.85546875" style="236" customWidth="1"/>
    <col min="7430" max="7430" width="0" style="1" hidden="1" customWidth="1"/>
    <col min="7431" max="7431" width="24.7109375" style="236" customWidth="1"/>
    <col min="7432" max="7432" width="12.28515625" style="236" customWidth="1"/>
    <col min="7433" max="7433" width="0" style="1" hidden="1" customWidth="1"/>
    <col min="7434" max="7434" width="3.42578125" style="236" customWidth="1"/>
    <col min="7435" max="7435" width="0" style="1" hidden="1" customWidth="1"/>
    <col min="7436" max="7436" width="17.7109375" style="236" customWidth="1"/>
    <col min="7437" max="7437" width="3.42578125" style="236" customWidth="1"/>
    <col min="7438" max="7438" width="0" style="1" hidden="1" customWidth="1"/>
    <col min="7439" max="7439" width="23.7109375" style="236" customWidth="1"/>
    <col min="7440" max="7440" width="10" style="236" customWidth="1"/>
    <col min="7441" max="7441" width="0" style="1" hidden="1" customWidth="1"/>
    <col min="7442" max="7443" width="14.7109375" style="236" customWidth="1"/>
    <col min="7444" max="7444" width="12.85546875" style="236" customWidth="1"/>
    <col min="7445" max="7445" width="3.28515625" style="236" customWidth="1"/>
    <col min="7446" max="7446" width="30.28515625" style="236" customWidth="1"/>
    <col min="7447" max="7447" width="5" style="236" customWidth="1"/>
    <col min="7448" max="7448" width="0" style="1" hidden="1" customWidth="1"/>
    <col min="7449" max="7449" width="14.28515625" style="236" customWidth="1"/>
    <col min="7450" max="7450" width="5.7109375" style="236" customWidth="1"/>
    <col min="7451" max="7451" width="0" style="1" hidden="1" customWidth="1"/>
    <col min="7452" max="7452" width="17.28515625" style="236" customWidth="1"/>
    <col min="7453" max="7453" width="12.7109375" style="236" customWidth="1"/>
    <col min="7454" max="7454" width="0" style="1" hidden="1" customWidth="1"/>
    <col min="7455" max="7455" width="5.28515625" style="236" customWidth="1"/>
    <col min="7456" max="7456" width="0" style="1" hidden="1" customWidth="1"/>
    <col min="7457" max="7457" width="17" style="236" customWidth="1"/>
    <col min="7458" max="7458" width="6.28515625" style="236" customWidth="1"/>
    <col min="7459" max="7459" width="0" style="1" hidden="1" customWidth="1"/>
    <col min="7460" max="7460" width="14.28515625" style="236" customWidth="1"/>
    <col min="7461" max="7461" width="7.5703125" style="236" customWidth="1"/>
    <col min="7462" max="7462" width="0" style="1" hidden="1" customWidth="1"/>
    <col min="7463" max="7464" width="14.28515625" style="236" customWidth="1"/>
    <col min="7465" max="7465" width="20.85546875" style="236" customWidth="1"/>
    <col min="7466" max="7466" width="14.42578125" style="236" customWidth="1"/>
    <col min="7467" max="7467" width="15" style="236" customWidth="1"/>
    <col min="7468" max="7468" width="2.7109375" style="236" customWidth="1"/>
    <col min="7469" max="7469" width="11.7109375" style="236" customWidth="1"/>
    <col min="7470" max="7470" width="11.5703125" style="236" customWidth="1"/>
    <col min="7471" max="7471" width="2.28515625" style="236" customWidth="1"/>
    <col min="7472" max="7472" width="41" style="236" customWidth="1"/>
    <col min="7473" max="7473" width="14.28515625" style="236" customWidth="1"/>
    <col min="7474" max="7475" width="11.5703125" style="236" customWidth="1"/>
    <col min="7476" max="7476" width="21.85546875" style="236" customWidth="1"/>
    <col min="7477" max="7668" width="11.42578125" style="236"/>
    <col min="7669" max="7669" width="21.85546875" style="236" customWidth="1"/>
    <col min="7670" max="7670" width="13.85546875" style="236" customWidth="1"/>
    <col min="7671" max="7671" width="38.7109375" style="236" customWidth="1"/>
    <col min="7672" max="7672" width="3" style="236" bestFit="1" customWidth="1"/>
    <col min="7673" max="7673" width="32.28515625" style="236" customWidth="1"/>
    <col min="7674" max="7674" width="46.28515625" style="236" customWidth="1"/>
    <col min="7675" max="7675" width="19" style="236" customWidth="1"/>
    <col min="7676" max="7676" width="0" style="1" hidden="1" customWidth="1"/>
    <col min="7677" max="7677" width="17.7109375" style="236" customWidth="1"/>
    <col min="7678" max="7678" width="0" style="1" hidden="1" customWidth="1"/>
    <col min="7679" max="7679" width="22.28515625" style="236" customWidth="1"/>
    <col min="7680" max="7680" width="5.28515625" style="236" customWidth="1"/>
    <col min="7681" max="7681" width="36.28515625" style="236" customWidth="1"/>
    <col min="7682" max="7682" width="5.7109375" style="236" customWidth="1"/>
    <col min="7683" max="7683" width="0" style="1" hidden="1" customWidth="1"/>
    <col min="7684" max="7684" width="20.7109375" style="236" customWidth="1"/>
    <col min="7685" max="7685" width="4.85546875" style="236" customWidth="1"/>
    <col min="7686" max="7686" width="0" style="1" hidden="1" customWidth="1"/>
    <col min="7687" max="7687" width="24.7109375" style="236" customWidth="1"/>
    <col min="7688" max="7688" width="12.28515625" style="236" customWidth="1"/>
    <col min="7689" max="7689" width="0" style="1" hidden="1" customWidth="1"/>
    <col min="7690" max="7690" width="3.42578125" style="236" customWidth="1"/>
    <col min="7691" max="7691" width="0" style="1" hidden="1" customWidth="1"/>
    <col min="7692" max="7692" width="17.7109375" style="236" customWidth="1"/>
    <col min="7693" max="7693" width="3.42578125" style="236" customWidth="1"/>
    <col min="7694" max="7694" width="0" style="1" hidden="1" customWidth="1"/>
    <col min="7695" max="7695" width="23.7109375" style="236" customWidth="1"/>
    <col min="7696" max="7696" width="10" style="236" customWidth="1"/>
    <col min="7697" max="7697" width="0" style="1" hidden="1" customWidth="1"/>
    <col min="7698" max="7699" width="14.7109375" style="236" customWidth="1"/>
    <col min="7700" max="7700" width="12.85546875" style="236" customWidth="1"/>
    <col min="7701" max="7701" width="3.28515625" style="236" customWidth="1"/>
    <col min="7702" max="7702" width="30.28515625" style="236" customWidth="1"/>
    <col min="7703" max="7703" width="5" style="236" customWidth="1"/>
    <col min="7704" max="7704" width="0" style="1" hidden="1" customWidth="1"/>
    <col min="7705" max="7705" width="14.28515625" style="236" customWidth="1"/>
    <col min="7706" max="7706" width="5.7109375" style="236" customWidth="1"/>
    <col min="7707" max="7707" width="0" style="1" hidden="1" customWidth="1"/>
    <col min="7708" max="7708" width="17.28515625" style="236" customWidth="1"/>
    <col min="7709" max="7709" width="12.7109375" style="236" customWidth="1"/>
    <col min="7710" max="7710" width="0" style="1" hidden="1" customWidth="1"/>
    <col min="7711" max="7711" width="5.28515625" style="236" customWidth="1"/>
    <col min="7712" max="7712" width="0" style="1" hidden="1" customWidth="1"/>
    <col min="7713" max="7713" width="17" style="236" customWidth="1"/>
    <col min="7714" max="7714" width="6.28515625" style="236" customWidth="1"/>
    <col min="7715" max="7715" width="0" style="1" hidden="1" customWidth="1"/>
    <col min="7716" max="7716" width="14.28515625" style="236" customWidth="1"/>
    <col min="7717" max="7717" width="7.5703125" style="236" customWidth="1"/>
    <col min="7718" max="7718" width="0" style="1" hidden="1" customWidth="1"/>
    <col min="7719" max="7720" width="14.28515625" style="236" customWidth="1"/>
    <col min="7721" max="7721" width="20.85546875" style="236" customWidth="1"/>
    <col min="7722" max="7722" width="14.42578125" style="236" customWidth="1"/>
    <col min="7723" max="7723" width="15" style="236" customWidth="1"/>
    <col min="7724" max="7724" width="2.7109375" style="236" customWidth="1"/>
    <col min="7725" max="7725" width="11.7109375" style="236" customWidth="1"/>
    <col min="7726" max="7726" width="11.5703125" style="236" customWidth="1"/>
    <col min="7727" max="7727" width="2.28515625" style="236" customWidth="1"/>
    <col min="7728" max="7728" width="41" style="236" customWidth="1"/>
    <col min="7729" max="7729" width="14.28515625" style="236" customWidth="1"/>
    <col min="7730" max="7731" width="11.5703125" style="236" customWidth="1"/>
    <col min="7732" max="7732" width="21.85546875" style="236" customWidth="1"/>
    <col min="7733" max="7924" width="11.42578125" style="236"/>
    <col min="7925" max="7925" width="21.85546875" style="236" customWidth="1"/>
    <col min="7926" max="7926" width="13.85546875" style="236" customWidth="1"/>
    <col min="7927" max="7927" width="38.7109375" style="236" customWidth="1"/>
    <col min="7928" max="7928" width="3" style="236" bestFit="1" customWidth="1"/>
    <col min="7929" max="7929" width="32.28515625" style="236" customWidth="1"/>
    <col min="7930" max="7930" width="46.28515625" style="236" customWidth="1"/>
    <col min="7931" max="7931" width="19" style="236" customWidth="1"/>
    <col min="7932" max="7932" width="0" style="1" hidden="1" customWidth="1"/>
    <col min="7933" max="7933" width="17.7109375" style="236" customWidth="1"/>
    <col min="7934" max="7934" width="0" style="1" hidden="1" customWidth="1"/>
    <col min="7935" max="7935" width="22.28515625" style="236" customWidth="1"/>
    <col min="7936" max="7936" width="5.28515625" style="236" customWidth="1"/>
    <col min="7937" max="7937" width="36.28515625" style="236" customWidth="1"/>
    <col min="7938" max="7938" width="5.7109375" style="236" customWidth="1"/>
    <col min="7939" max="7939" width="0" style="1" hidden="1" customWidth="1"/>
    <col min="7940" max="7940" width="20.7109375" style="236" customWidth="1"/>
    <col min="7941" max="7941" width="4.85546875" style="236" customWidth="1"/>
    <col min="7942" max="7942" width="0" style="1" hidden="1" customWidth="1"/>
    <col min="7943" max="7943" width="24.7109375" style="236" customWidth="1"/>
    <col min="7944" max="7944" width="12.28515625" style="236" customWidth="1"/>
    <col min="7945" max="7945" width="0" style="1" hidden="1" customWidth="1"/>
    <col min="7946" max="7946" width="3.42578125" style="236" customWidth="1"/>
    <col min="7947" max="7947" width="0" style="1" hidden="1" customWidth="1"/>
    <col min="7948" max="7948" width="17.7109375" style="236" customWidth="1"/>
    <col min="7949" max="7949" width="3.42578125" style="236" customWidth="1"/>
    <col min="7950" max="7950" width="0" style="1" hidden="1" customWidth="1"/>
    <col min="7951" max="7951" width="23.7109375" style="236" customWidth="1"/>
    <col min="7952" max="7952" width="10" style="236" customWidth="1"/>
    <col min="7953" max="7953" width="0" style="1" hidden="1" customWidth="1"/>
    <col min="7954" max="7955" width="14.7109375" style="236" customWidth="1"/>
    <col min="7956" max="7956" width="12.85546875" style="236" customWidth="1"/>
    <col min="7957" max="7957" width="3.28515625" style="236" customWidth="1"/>
    <col min="7958" max="7958" width="30.28515625" style="236" customWidth="1"/>
    <col min="7959" max="7959" width="5" style="236" customWidth="1"/>
    <col min="7960" max="7960" width="0" style="1" hidden="1" customWidth="1"/>
    <col min="7961" max="7961" width="14.28515625" style="236" customWidth="1"/>
    <col min="7962" max="7962" width="5.7109375" style="236" customWidth="1"/>
    <col min="7963" max="7963" width="0" style="1" hidden="1" customWidth="1"/>
    <col min="7964" max="7964" width="17.28515625" style="236" customWidth="1"/>
    <col min="7965" max="7965" width="12.7109375" style="236" customWidth="1"/>
    <col min="7966" max="7966" width="0" style="1" hidden="1" customWidth="1"/>
    <col min="7967" max="7967" width="5.28515625" style="236" customWidth="1"/>
    <col min="7968" max="7968" width="0" style="1" hidden="1" customWidth="1"/>
    <col min="7969" max="7969" width="17" style="236" customWidth="1"/>
    <col min="7970" max="7970" width="6.28515625" style="236" customWidth="1"/>
    <col min="7971" max="7971" width="0" style="1" hidden="1" customWidth="1"/>
    <col min="7972" max="7972" width="14.28515625" style="236" customWidth="1"/>
    <col min="7973" max="7973" width="7.5703125" style="236" customWidth="1"/>
    <col min="7974" max="7974" width="0" style="1" hidden="1" customWidth="1"/>
    <col min="7975" max="7976" width="14.28515625" style="236" customWidth="1"/>
    <col min="7977" max="7977" width="20.85546875" style="236" customWidth="1"/>
    <col min="7978" max="7978" width="14.42578125" style="236" customWidth="1"/>
    <col min="7979" max="7979" width="15" style="236" customWidth="1"/>
    <col min="7980" max="7980" width="2.7109375" style="236" customWidth="1"/>
    <col min="7981" max="7981" width="11.7109375" style="236" customWidth="1"/>
    <col min="7982" max="7982" width="11.5703125" style="236" customWidth="1"/>
    <col min="7983" max="7983" width="2.28515625" style="236" customWidth="1"/>
    <col min="7984" max="7984" width="41" style="236" customWidth="1"/>
    <col min="7985" max="7985" width="14.28515625" style="236" customWidth="1"/>
    <col min="7986" max="7987" width="11.5703125" style="236" customWidth="1"/>
    <col min="7988" max="7988" width="21.85546875" style="236" customWidth="1"/>
    <col min="7989" max="8180" width="11.42578125" style="236"/>
    <col min="8181" max="8181" width="21.85546875" style="236" customWidth="1"/>
    <col min="8182" max="8182" width="13.85546875" style="236" customWidth="1"/>
    <col min="8183" max="8183" width="38.7109375" style="236" customWidth="1"/>
    <col min="8184" max="8184" width="3" style="236" bestFit="1" customWidth="1"/>
    <col min="8185" max="8185" width="32.28515625" style="236" customWidth="1"/>
    <col min="8186" max="8186" width="46.28515625" style="236" customWidth="1"/>
    <col min="8187" max="8187" width="19" style="236" customWidth="1"/>
    <col min="8188" max="8188" width="0" style="1" hidden="1" customWidth="1"/>
    <col min="8189" max="8189" width="17.7109375" style="236" customWidth="1"/>
    <col min="8190" max="8190" width="0" style="1" hidden="1" customWidth="1"/>
    <col min="8191" max="8191" width="22.28515625" style="236" customWidth="1"/>
    <col min="8192" max="8192" width="5.28515625" style="236" customWidth="1"/>
    <col min="8193" max="8193" width="36.28515625" style="236" customWidth="1"/>
    <col min="8194" max="8194" width="5.7109375" style="236" customWidth="1"/>
    <col min="8195" max="8195" width="0" style="1" hidden="1" customWidth="1"/>
    <col min="8196" max="8196" width="20.7109375" style="236" customWidth="1"/>
    <col min="8197" max="8197" width="4.85546875" style="236" customWidth="1"/>
    <col min="8198" max="8198" width="0" style="1" hidden="1" customWidth="1"/>
    <col min="8199" max="8199" width="24.7109375" style="236" customWidth="1"/>
    <col min="8200" max="8200" width="12.28515625" style="236" customWidth="1"/>
    <col min="8201" max="8201" width="0" style="1" hidden="1" customWidth="1"/>
    <col min="8202" max="8202" width="3.42578125" style="236" customWidth="1"/>
    <col min="8203" max="8203" width="0" style="1" hidden="1" customWidth="1"/>
    <col min="8204" max="8204" width="17.7109375" style="236" customWidth="1"/>
    <col min="8205" max="8205" width="3.42578125" style="236" customWidth="1"/>
    <col min="8206" max="8206" width="0" style="1" hidden="1" customWidth="1"/>
    <col min="8207" max="8207" width="23.7109375" style="236" customWidth="1"/>
    <col min="8208" max="8208" width="10" style="236" customWidth="1"/>
    <col min="8209" max="8209" width="0" style="1" hidden="1" customWidth="1"/>
    <col min="8210" max="8211" width="14.7109375" style="236" customWidth="1"/>
    <col min="8212" max="8212" width="12.85546875" style="236" customWidth="1"/>
    <col min="8213" max="8213" width="3.28515625" style="236" customWidth="1"/>
    <col min="8214" max="8214" width="30.28515625" style="236" customWidth="1"/>
    <col min="8215" max="8215" width="5" style="236" customWidth="1"/>
    <col min="8216" max="8216" width="0" style="1" hidden="1" customWidth="1"/>
    <col min="8217" max="8217" width="14.28515625" style="236" customWidth="1"/>
    <col min="8218" max="8218" width="5.7109375" style="236" customWidth="1"/>
    <col min="8219" max="8219" width="0" style="1" hidden="1" customWidth="1"/>
    <col min="8220" max="8220" width="17.28515625" style="236" customWidth="1"/>
    <col min="8221" max="8221" width="12.7109375" style="236" customWidth="1"/>
    <col min="8222" max="8222" width="0" style="1" hidden="1" customWidth="1"/>
    <col min="8223" max="8223" width="5.28515625" style="236" customWidth="1"/>
    <col min="8224" max="8224" width="0" style="1" hidden="1" customWidth="1"/>
    <col min="8225" max="8225" width="17" style="236" customWidth="1"/>
    <col min="8226" max="8226" width="6.28515625" style="236" customWidth="1"/>
    <col min="8227" max="8227" width="0" style="1" hidden="1" customWidth="1"/>
    <col min="8228" max="8228" width="14.28515625" style="236" customWidth="1"/>
    <col min="8229" max="8229" width="7.5703125" style="236" customWidth="1"/>
    <col min="8230" max="8230" width="0" style="1" hidden="1" customWidth="1"/>
    <col min="8231" max="8232" width="14.28515625" style="236" customWidth="1"/>
    <col min="8233" max="8233" width="20.85546875" style="236" customWidth="1"/>
    <col min="8234" max="8234" width="14.42578125" style="236" customWidth="1"/>
    <col min="8235" max="8235" width="15" style="236" customWidth="1"/>
    <col min="8236" max="8236" width="2.7109375" style="236" customWidth="1"/>
    <col min="8237" max="8237" width="11.7109375" style="236" customWidth="1"/>
    <col min="8238" max="8238" width="11.5703125" style="236" customWidth="1"/>
    <col min="8239" max="8239" width="2.28515625" style="236" customWidth="1"/>
    <col min="8240" max="8240" width="41" style="236" customWidth="1"/>
    <col min="8241" max="8241" width="14.28515625" style="236" customWidth="1"/>
    <col min="8242" max="8243" width="11.5703125" style="236" customWidth="1"/>
    <col min="8244" max="8244" width="21.85546875" style="236" customWidth="1"/>
    <col min="8245" max="8436" width="11.42578125" style="236"/>
    <col min="8437" max="8437" width="21.85546875" style="236" customWidth="1"/>
    <col min="8438" max="8438" width="13.85546875" style="236" customWidth="1"/>
    <col min="8439" max="8439" width="38.7109375" style="236" customWidth="1"/>
    <col min="8440" max="8440" width="3" style="236" bestFit="1" customWidth="1"/>
    <col min="8441" max="8441" width="32.28515625" style="236" customWidth="1"/>
    <col min="8442" max="8442" width="46.28515625" style="236" customWidth="1"/>
    <col min="8443" max="8443" width="19" style="236" customWidth="1"/>
    <col min="8444" max="8444" width="0" style="1" hidden="1" customWidth="1"/>
    <col min="8445" max="8445" width="17.7109375" style="236" customWidth="1"/>
    <col min="8446" max="8446" width="0" style="1" hidden="1" customWidth="1"/>
    <col min="8447" max="8447" width="22.28515625" style="236" customWidth="1"/>
    <col min="8448" max="8448" width="5.28515625" style="236" customWidth="1"/>
    <col min="8449" max="8449" width="36.28515625" style="236" customWidth="1"/>
    <col min="8450" max="8450" width="5.7109375" style="236" customWidth="1"/>
    <col min="8451" max="8451" width="0" style="1" hidden="1" customWidth="1"/>
    <col min="8452" max="8452" width="20.7109375" style="236" customWidth="1"/>
    <col min="8453" max="8453" width="4.85546875" style="236" customWidth="1"/>
    <col min="8454" max="8454" width="0" style="1" hidden="1" customWidth="1"/>
    <col min="8455" max="8455" width="24.7109375" style="236" customWidth="1"/>
    <col min="8456" max="8456" width="12.28515625" style="236" customWidth="1"/>
    <col min="8457" max="8457" width="0" style="1" hidden="1" customWidth="1"/>
    <col min="8458" max="8458" width="3.42578125" style="236" customWidth="1"/>
    <col min="8459" max="8459" width="0" style="1" hidden="1" customWidth="1"/>
    <col min="8460" max="8460" width="17.7109375" style="236" customWidth="1"/>
    <col min="8461" max="8461" width="3.42578125" style="236" customWidth="1"/>
    <col min="8462" max="8462" width="0" style="1" hidden="1" customWidth="1"/>
    <col min="8463" max="8463" width="23.7109375" style="236" customWidth="1"/>
    <col min="8464" max="8464" width="10" style="236" customWidth="1"/>
    <col min="8465" max="8465" width="0" style="1" hidden="1" customWidth="1"/>
    <col min="8466" max="8467" width="14.7109375" style="236" customWidth="1"/>
    <col min="8468" max="8468" width="12.85546875" style="236" customWidth="1"/>
    <col min="8469" max="8469" width="3.28515625" style="236" customWidth="1"/>
    <col min="8470" max="8470" width="30.28515625" style="236" customWidth="1"/>
    <col min="8471" max="8471" width="5" style="236" customWidth="1"/>
    <col min="8472" max="8472" width="0" style="1" hidden="1" customWidth="1"/>
    <col min="8473" max="8473" width="14.28515625" style="236" customWidth="1"/>
    <col min="8474" max="8474" width="5.7109375" style="236" customWidth="1"/>
    <col min="8475" max="8475" width="0" style="1" hidden="1" customWidth="1"/>
    <col min="8476" max="8476" width="17.28515625" style="236" customWidth="1"/>
    <col min="8477" max="8477" width="12.7109375" style="236" customWidth="1"/>
    <col min="8478" max="8478" width="0" style="1" hidden="1" customWidth="1"/>
    <col min="8479" max="8479" width="5.28515625" style="236" customWidth="1"/>
    <col min="8480" max="8480" width="0" style="1" hidden="1" customWidth="1"/>
    <col min="8481" max="8481" width="17" style="236" customWidth="1"/>
    <col min="8482" max="8482" width="6.28515625" style="236" customWidth="1"/>
    <col min="8483" max="8483" width="0" style="1" hidden="1" customWidth="1"/>
    <col min="8484" max="8484" width="14.28515625" style="236" customWidth="1"/>
    <col min="8485" max="8485" width="7.5703125" style="236" customWidth="1"/>
    <col min="8486" max="8486" width="0" style="1" hidden="1" customWidth="1"/>
    <col min="8487" max="8488" width="14.28515625" style="236" customWidth="1"/>
    <col min="8489" max="8489" width="20.85546875" style="236" customWidth="1"/>
    <col min="8490" max="8490" width="14.42578125" style="236" customWidth="1"/>
    <col min="8491" max="8491" width="15" style="236" customWidth="1"/>
    <col min="8492" max="8492" width="2.7109375" style="236" customWidth="1"/>
    <col min="8493" max="8493" width="11.7109375" style="236" customWidth="1"/>
    <col min="8494" max="8494" width="11.5703125" style="236" customWidth="1"/>
    <col min="8495" max="8495" width="2.28515625" style="236" customWidth="1"/>
    <col min="8496" max="8496" width="41" style="236" customWidth="1"/>
    <col min="8497" max="8497" width="14.28515625" style="236" customWidth="1"/>
    <col min="8498" max="8499" width="11.5703125" style="236" customWidth="1"/>
    <col min="8500" max="8500" width="21.85546875" style="236" customWidth="1"/>
    <col min="8501" max="8692" width="11.42578125" style="236"/>
    <col min="8693" max="8693" width="21.85546875" style="236" customWidth="1"/>
    <col min="8694" max="8694" width="13.85546875" style="236" customWidth="1"/>
    <col min="8695" max="8695" width="38.7109375" style="236" customWidth="1"/>
    <col min="8696" max="8696" width="3" style="236" bestFit="1" customWidth="1"/>
    <col min="8697" max="8697" width="32.28515625" style="236" customWidth="1"/>
    <col min="8698" max="8698" width="46.28515625" style="236" customWidth="1"/>
    <col min="8699" max="8699" width="19" style="236" customWidth="1"/>
    <col min="8700" max="8700" width="0" style="1" hidden="1" customWidth="1"/>
    <col min="8701" max="8701" width="17.7109375" style="236" customWidth="1"/>
    <col min="8702" max="8702" width="0" style="1" hidden="1" customWidth="1"/>
    <col min="8703" max="8703" width="22.28515625" style="236" customWidth="1"/>
    <col min="8704" max="8704" width="5.28515625" style="236" customWidth="1"/>
    <col min="8705" max="8705" width="36.28515625" style="236" customWidth="1"/>
    <col min="8706" max="8706" width="5.7109375" style="236" customWidth="1"/>
    <col min="8707" max="8707" width="0" style="1" hidden="1" customWidth="1"/>
    <col min="8708" max="8708" width="20.7109375" style="236" customWidth="1"/>
    <col min="8709" max="8709" width="4.85546875" style="236" customWidth="1"/>
    <col min="8710" max="8710" width="0" style="1" hidden="1" customWidth="1"/>
    <col min="8711" max="8711" width="24.7109375" style="236" customWidth="1"/>
    <col min="8712" max="8712" width="12.28515625" style="236" customWidth="1"/>
    <col min="8713" max="8713" width="0" style="1" hidden="1" customWidth="1"/>
    <col min="8714" max="8714" width="3.42578125" style="236" customWidth="1"/>
    <col min="8715" max="8715" width="0" style="1" hidden="1" customWidth="1"/>
    <col min="8716" max="8716" width="17.7109375" style="236" customWidth="1"/>
    <col min="8717" max="8717" width="3.42578125" style="236" customWidth="1"/>
    <col min="8718" max="8718" width="0" style="1" hidden="1" customWidth="1"/>
    <col min="8719" max="8719" width="23.7109375" style="236" customWidth="1"/>
    <col min="8720" max="8720" width="10" style="236" customWidth="1"/>
    <col min="8721" max="8721" width="0" style="1" hidden="1" customWidth="1"/>
    <col min="8722" max="8723" width="14.7109375" style="236" customWidth="1"/>
    <col min="8724" max="8724" width="12.85546875" style="236" customWidth="1"/>
    <col min="8725" max="8725" width="3.28515625" style="236" customWidth="1"/>
    <col min="8726" max="8726" width="30.28515625" style="236" customWidth="1"/>
    <col min="8727" max="8727" width="5" style="236" customWidth="1"/>
    <col min="8728" max="8728" width="0" style="1" hidden="1" customWidth="1"/>
    <col min="8729" max="8729" width="14.28515625" style="236" customWidth="1"/>
    <col min="8730" max="8730" width="5.7109375" style="236" customWidth="1"/>
    <col min="8731" max="8731" width="0" style="1" hidden="1" customWidth="1"/>
    <col min="8732" max="8732" width="17.28515625" style="236" customWidth="1"/>
    <col min="8733" max="8733" width="12.7109375" style="236" customWidth="1"/>
    <col min="8734" max="8734" width="0" style="1" hidden="1" customWidth="1"/>
    <col min="8735" max="8735" width="5.28515625" style="236" customWidth="1"/>
    <col min="8736" max="8736" width="0" style="1" hidden="1" customWidth="1"/>
    <col min="8737" max="8737" width="17" style="236" customWidth="1"/>
    <col min="8738" max="8738" width="6.28515625" style="236" customWidth="1"/>
    <col min="8739" max="8739" width="0" style="1" hidden="1" customWidth="1"/>
    <col min="8740" max="8740" width="14.28515625" style="236" customWidth="1"/>
    <col min="8741" max="8741" width="7.5703125" style="236" customWidth="1"/>
    <col min="8742" max="8742" width="0" style="1" hidden="1" customWidth="1"/>
    <col min="8743" max="8744" width="14.28515625" style="236" customWidth="1"/>
    <col min="8745" max="8745" width="20.85546875" style="236" customWidth="1"/>
    <col min="8746" max="8746" width="14.42578125" style="236" customWidth="1"/>
    <col min="8747" max="8747" width="15" style="236" customWidth="1"/>
    <col min="8748" max="8748" width="2.7109375" style="236" customWidth="1"/>
    <col min="8749" max="8749" width="11.7109375" style="236" customWidth="1"/>
    <col min="8750" max="8750" width="11.5703125" style="236" customWidth="1"/>
    <col min="8751" max="8751" width="2.28515625" style="236" customWidth="1"/>
    <col min="8752" max="8752" width="41" style="236" customWidth="1"/>
    <col min="8753" max="8753" width="14.28515625" style="236" customWidth="1"/>
    <col min="8754" max="8755" width="11.5703125" style="236" customWidth="1"/>
    <col min="8756" max="8756" width="21.85546875" style="236" customWidth="1"/>
    <col min="8757" max="8948" width="11.42578125" style="236"/>
    <col min="8949" max="8949" width="21.85546875" style="236" customWidth="1"/>
    <col min="8950" max="8950" width="13.85546875" style="236" customWidth="1"/>
    <col min="8951" max="8951" width="38.7109375" style="236" customWidth="1"/>
    <col min="8952" max="8952" width="3" style="236" bestFit="1" customWidth="1"/>
    <col min="8953" max="8953" width="32.28515625" style="236" customWidth="1"/>
    <col min="8954" max="8954" width="46.28515625" style="236" customWidth="1"/>
    <col min="8955" max="8955" width="19" style="236" customWidth="1"/>
    <col min="8956" max="8956" width="0" style="1" hidden="1" customWidth="1"/>
    <col min="8957" max="8957" width="17.7109375" style="236" customWidth="1"/>
    <col min="8958" max="8958" width="0" style="1" hidden="1" customWidth="1"/>
    <col min="8959" max="8959" width="22.28515625" style="236" customWidth="1"/>
    <col min="8960" max="8960" width="5.28515625" style="236" customWidth="1"/>
    <col min="8961" max="8961" width="36.28515625" style="236" customWidth="1"/>
    <col min="8962" max="8962" width="5.7109375" style="236" customWidth="1"/>
    <col min="8963" max="8963" width="0" style="1" hidden="1" customWidth="1"/>
    <col min="8964" max="8964" width="20.7109375" style="236" customWidth="1"/>
    <col min="8965" max="8965" width="4.85546875" style="236" customWidth="1"/>
    <col min="8966" max="8966" width="0" style="1" hidden="1" customWidth="1"/>
    <col min="8967" max="8967" width="24.7109375" style="236" customWidth="1"/>
    <col min="8968" max="8968" width="12.28515625" style="236" customWidth="1"/>
    <col min="8969" max="8969" width="0" style="1" hidden="1" customWidth="1"/>
    <col min="8970" max="8970" width="3.42578125" style="236" customWidth="1"/>
    <col min="8971" max="8971" width="0" style="1" hidden="1" customWidth="1"/>
    <col min="8972" max="8972" width="17.7109375" style="236" customWidth="1"/>
    <col min="8973" max="8973" width="3.42578125" style="236" customWidth="1"/>
    <col min="8974" max="8974" width="0" style="1" hidden="1" customWidth="1"/>
    <col min="8975" max="8975" width="23.7109375" style="236" customWidth="1"/>
    <col min="8976" max="8976" width="10" style="236" customWidth="1"/>
    <col min="8977" max="8977" width="0" style="1" hidden="1" customWidth="1"/>
    <col min="8978" max="8979" width="14.7109375" style="236" customWidth="1"/>
    <col min="8980" max="8980" width="12.85546875" style="236" customWidth="1"/>
    <col min="8981" max="8981" width="3.28515625" style="236" customWidth="1"/>
    <col min="8982" max="8982" width="30.28515625" style="236" customWidth="1"/>
    <col min="8983" max="8983" width="5" style="236" customWidth="1"/>
    <col min="8984" max="8984" width="0" style="1" hidden="1" customWidth="1"/>
    <col min="8985" max="8985" width="14.28515625" style="236" customWidth="1"/>
    <col min="8986" max="8986" width="5.7109375" style="236" customWidth="1"/>
    <col min="8987" max="8987" width="0" style="1" hidden="1" customWidth="1"/>
    <col min="8988" max="8988" width="17.28515625" style="236" customWidth="1"/>
    <col min="8989" max="8989" width="12.7109375" style="236" customWidth="1"/>
    <col min="8990" max="8990" width="0" style="1" hidden="1" customWidth="1"/>
    <col min="8991" max="8991" width="5.28515625" style="236" customWidth="1"/>
    <col min="8992" max="8992" width="0" style="1" hidden="1" customWidth="1"/>
    <col min="8993" max="8993" width="17" style="236" customWidth="1"/>
    <col min="8994" max="8994" width="6.28515625" style="236" customWidth="1"/>
    <col min="8995" max="8995" width="0" style="1" hidden="1" customWidth="1"/>
    <col min="8996" max="8996" width="14.28515625" style="236" customWidth="1"/>
    <col min="8997" max="8997" width="7.5703125" style="236" customWidth="1"/>
    <col min="8998" max="8998" width="0" style="1" hidden="1" customWidth="1"/>
    <col min="8999" max="9000" width="14.28515625" style="236" customWidth="1"/>
    <col min="9001" max="9001" width="20.85546875" style="236" customWidth="1"/>
    <col min="9002" max="9002" width="14.42578125" style="236" customWidth="1"/>
    <col min="9003" max="9003" width="15" style="236" customWidth="1"/>
    <col min="9004" max="9004" width="2.7109375" style="236" customWidth="1"/>
    <col min="9005" max="9005" width="11.7109375" style="236" customWidth="1"/>
    <col min="9006" max="9006" width="11.5703125" style="236" customWidth="1"/>
    <col min="9007" max="9007" width="2.28515625" style="236" customWidth="1"/>
    <col min="9008" max="9008" width="41" style="236" customWidth="1"/>
    <col min="9009" max="9009" width="14.28515625" style="236" customWidth="1"/>
    <col min="9010" max="9011" width="11.5703125" style="236" customWidth="1"/>
    <col min="9012" max="9012" width="21.85546875" style="236" customWidth="1"/>
    <col min="9013" max="9204" width="11.42578125" style="236"/>
    <col min="9205" max="9205" width="21.85546875" style="236" customWidth="1"/>
    <col min="9206" max="9206" width="13.85546875" style="236" customWidth="1"/>
    <col min="9207" max="9207" width="38.7109375" style="236" customWidth="1"/>
    <col min="9208" max="9208" width="3" style="236" bestFit="1" customWidth="1"/>
    <col min="9209" max="9209" width="32.28515625" style="236" customWidth="1"/>
    <col min="9210" max="9210" width="46.28515625" style="236" customWidth="1"/>
    <col min="9211" max="9211" width="19" style="236" customWidth="1"/>
    <col min="9212" max="9212" width="0" style="1" hidden="1" customWidth="1"/>
    <col min="9213" max="9213" width="17.7109375" style="236" customWidth="1"/>
    <col min="9214" max="9214" width="0" style="1" hidden="1" customWidth="1"/>
    <col min="9215" max="9215" width="22.28515625" style="236" customWidth="1"/>
    <col min="9216" max="9216" width="5.28515625" style="236" customWidth="1"/>
    <col min="9217" max="9217" width="36.28515625" style="236" customWidth="1"/>
    <col min="9218" max="9218" width="5.7109375" style="236" customWidth="1"/>
    <col min="9219" max="9219" width="0" style="1" hidden="1" customWidth="1"/>
    <col min="9220" max="9220" width="20.7109375" style="236" customWidth="1"/>
    <col min="9221" max="9221" width="4.85546875" style="236" customWidth="1"/>
    <col min="9222" max="9222" width="0" style="1" hidden="1" customWidth="1"/>
    <col min="9223" max="9223" width="24.7109375" style="236" customWidth="1"/>
    <col min="9224" max="9224" width="12.28515625" style="236" customWidth="1"/>
    <col min="9225" max="9225" width="0" style="1" hidden="1" customWidth="1"/>
    <col min="9226" max="9226" width="3.42578125" style="236" customWidth="1"/>
    <col min="9227" max="9227" width="0" style="1" hidden="1" customWidth="1"/>
    <col min="9228" max="9228" width="17.7109375" style="236" customWidth="1"/>
    <col min="9229" max="9229" width="3.42578125" style="236" customWidth="1"/>
    <col min="9230" max="9230" width="0" style="1" hidden="1" customWidth="1"/>
    <col min="9231" max="9231" width="23.7109375" style="236" customWidth="1"/>
    <col min="9232" max="9232" width="10" style="236" customWidth="1"/>
    <col min="9233" max="9233" width="0" style="1" hidden="1" customWidth="1"/>
    <col min="9234" max="9235" width="14.7109375" style="236" customWidth="1"/>
    <col min="9236" max="9236" width="12.85546875" style="236" customWidth="1"/>
    <col min="9237" max="9237" width="3.28515625" style="236" customWidth="1"/>
    <col min="9238" max="9238" width="30.28515625" style="236" customWidth="1"/>
    <col min="9239" max="9239" width="5" style="236" customWidth="1"/>
    <col min="9240" max="9240" width="0" style="1" hidden="1" customWidth="1"/>
    <col min="9241" max="9241" width="14.28515625" style="236" customWidth="1"/>
    <col min="9242" max="9242" width="5.7109375" style="236" customWidth="1"/>
    <col min="9243" max="9243" width="0" style="1" hidden="1" customWidth="1"/>
    <col min="9244" max="9244" width="17.28515625" style="236" customWidth="1"/>
    <col min="9245" max="9245" width="12.7109375" style="236" customWidth="1"/>
    <col min="9246" max="9246" width="0" style="1" hidden="1" customWidth="1"/>
    <col min="9247" max="9247" width="5.28515625" style="236" customWidth="1"/>
    <col min="9248" max="9248" width="0" style="1" hidden="1" customWidth="1"/>
    <col min="9249" max="9249" width="17" style="236" customWidth="1"/>
    <col min="9250" max="9250" width="6.28515625" style="236" customWidth="1"/>
    <col min="9251" max="9251" width="0" style="1" hidden="1" customWidth="1"/>
    <col min="9252" max="9252" width="14.28515625" style="236" customWidth="1"/>
    <col min="9253" max="9253" width="7.5703125" style="236" customWidth="1"/>
    <col min="9254" max="9254" width="0" style="1" hidden="1" customWidth="1"/>
    <col min="9255" max="9256" width="14.28515625" style="236" customWidth="1"/>
    <col min="9257" max="9257" width="20.85546875" style="236" customWidth="1"/>
    <col min="9258" max="9258" width="14.42578125" style="236" customWidth="1"/>
    <col min="9259" max="9259" width="15" style="236" customWidth="1"/>
    <col min="9260" max="9260" width="2.7109375" style="236" customWidth="1"/>
    <col min="9261" max="9261" width="11.7109375" style="236" customWidth="1"/>
    <col min="9262" max="9262" width="11.5703125" style="236" customWidth="1"/>
    <col min="9263" max="9263" width="2.28515625" style="236" customWidth="1"/>
    <col min="9264" max="9264" width="41" style="236" customWidth="1"/>
    <col min="9265" max="9265" width="14.28515625" style="236" customWidth="1"/>
    <col min="9266" max="9267" width="11.5703125" style="236" customWidth="1"/>
    <col min="9268" max="9268" width="21.85546875" style="236" customWidth="1"/>
    <col min="9269" max="9460" width="11.42578125" style="236"/>
    <col min="9461" max="9461" width="21.85546875" style="236" customWidth="1"/>
    <col min="9462" max="9462" width="13.85546875" style="236" customWidth="1"/>
    <col min="9463" max="9463" width="38.7109375" style="236" customWidth="1"/>
    <col min="9464" max="9464" width="3" style="236" bestFit="1" customWidth="1"/>
    <col min="9465" max="9465" width="32.28515625" style="236" customWidth="1"/>
    <col min="9466" max="9466" width="46.28515625" style="236" customWidth="1"/>
    <col min="9467" max="9467" width="19" style="236" customWidth="1"/>
    <col min="9468" max="9468" width="0" style="1" hidden="1" customWidth="1"/>
    <col min="9469" max="9469" width="17.7109375" style="236" customWidth="1"/>
    <col min="9470" max="9470" width="0" style="1" hidden="1" customWidth="1"/>
    <col min="9471" max="9471" width="22.28515625" style="236" customWidth="1"/>
    <col min="9472" max="9472" width="5.28515625" style="236" customWidth="1"/>
    <col min="9473" max="9473" width="36.28515625" style="236" customWidth="1"/>
    <col min="9474" max="9474" width="5.7109375" style="236" customWidth="1"/>
    <col min="9475" max="9475" width="0" style="1" hidden="1" customWidth="1"/>
    <col min="9476" max="9476" width="20.7109375" style="236" customWidth="1"/>
    <col min="9477" max="9477" width="4.85546875" style="236" customWidth="1"/>
    <col min="9478" max="9478" width="0" style="1" hidden="1" customWidth="1"/>
    <col min="9479" max="9479" width="24.7109375" style="236" customWidth="1"/>
    <col min="9480" max="9480" width="12.28515625" style="236" customWidth="1"/>
    <col min="9481" max="9481" width="0" style="1" hidden="1" customWidth="1"/>
    <col min="9482" max="9482" width="3.42578125" style="236" customWidth="1"/>
    <col min="9483" max="9483" width="0" style="1" hidden="1" customWidth="1"/>
    <col min="9484" max="9484" width="17.7109375" style="236" customWidth="1"/>
    <col min="9485" max="9485" width="3.42578125" style="236" customWidth="1"/>
    <col min="9486" max="9486" width="0" style="1" hidden="1" customWidth="1"/>
    <col min="9487" max="9487" width="23.7109375" style="236" customWidth="1"/>
    <col min="9488" max="9488" width="10" style="236" customWidth="1"/>
    <col min="9489" max="9489" width="0" style="1" hidden="1" customWidth="1"/>
    <col min="9490" max="9491" width="14.7109375" style="236" customWidth="1"/>
    <col min="9492" max="9492" width="12.85546875" style="236" customWidth="1"/>
    <col min="9493" max="9493" width="3.28515625" style="236" customWidth="1"/>
    <col min="9494" max="9494" width="30.28515625" style="236" customWidth="1"/>
    <col min="9495" max="9495" width="5" style="236" customWidth="1"/>
    <col min="9496" max="9496" width="0" style="1" hidden="1" customWidth="1"/>
    <col min="9497" max="9497" width="14.28515625" style="236" customWidth="1"/>
    <col min="9498" max="9498" width="5.7109375" style="236" customWidth="1"/>
    <col min="9499" max="9499" width="0" style="1" hidden="1" customWidth="1"/>
    <col min="9500" max="9500" width="17.28515625" style="236" customWidth="1"/>
    <col min="9501" max="9501" width="12.7109375" style="236" customWidth="1"/>
    <col min="9502" max="9502" width="0" style="1" hidden="1" customWidth="1"/>
    <col min="9503" max="9503" width="5.28515625" style="236" customWidth="1"/>
    <col min="9504" max="9504" width="0" style="1" hidden="1" customWidth="1"/>
    <col min="9505" max="9505" width="17" style="236" customWidth="1"/>
    <col min="9506" max="9506" width="6.28515625" style="236" customWidth="1"/>
    <col min="9507" max="9507" width="0" style="1" hidden="1" customWidth="1"/>
    <col min="9508" max="9508" width="14.28515625" style="236" customWidth="1"/>
    <col min="9509" max="9509" width="7.5703125" style="236" customWidth="1"/>
    <col min="9510" max="9510" width="0" style="1" hidden="1" customWidth="1"/>
    <col min="9511" max="9512" width="14.28515625" style="236" customWidth="1"/>
    <col min="9513" max="9513" width="20.85546875" style="236" customWidth="1"/>
    <col min="9514" max="9514" width="14.42578125" style="236" customWidth="1"/>
    <col min="9515" max="9515" width="15" style="236" customWidth="1"/>
    <col min="9516" max="9516" width="2.7109375" style="236" customWidth="1"/>
    <col min="9517" max="9517" width="11.7109375" style="236" customWidth="1"/>
    <col min="9518" max="9518" width="11.5703125" style="236" customWidth="1"/>
    <col min="9519" max="9519" width="2.28515625" style="236" customWidth="1"/>
    <col min="9520" max="9520" width="41" style="236" customWidth="1"/>
    <col min="9521" max="9521" width="14.28515625" style="236" customWidth="1"/>
    <col min="9522" max="9523" width="11.5703125" style="236" customWidth="1"/>
    <col min="9524" max="9524" width="21.85546875" style="236" customWidth="1"/>
    <col min="9525" max="9716" width="11.42578125" style="236"/>
    <col min="9717" max="9717" width="21.85546875" style="236" customWidth="1"/>
    <col min="9718" max="9718" width="13.85546875" style="236" customWidth="1"/>
    <col min="9719" max="9719" width="38.7109375" style="236" customWidth="1"/>
    <col min="9720" max="9720" width="3" style="236" bestFit="1" customWidth="1"/>
    <col min="9721" max="9721" width="32.28515625" style="236" customWidth="1"/>
    <col min="9722" max="9722" width="46.28515625" style="236" customWidth="1"/>
    <col min="9723" max="9723" width="19" style="236" customWidth="1"/>
    <col min="9724" max="9724" width="0" style="1" hidden="1" customWidth="1"/>
    <col min="9725" max="9725" width="17.7109375" style="236" customWidth="1"/>
    <col min="9726" max="9726" width="0" style="1" hidden="1" customWidth="1"/>
    <col min="9727" max="9727" width="22.28515625" style="236" customWidth="1"/>
    <col min="9728" max="9728" width="5.28515625" style="236" customWidth="1"/>
    <col min="9729" max="9729" width="36.28515625" style="236" customWidth="1"/>
    <col min="9730" max="9730" width="5.7109375" style="236" customWidth="1"/>
    <col min="9731" max="9731" width="0" style="1" hidden="1" customWidth="1"/>
    <col min="9732" max="9732" width="20.7109375" style="236" customWidth="1"/>
    <col min="9733" max="9733" width="4.85546875" style="236" customWidth="1"/>
    <col min="9734" max="9734" width="0" style="1" hidden="1" customWidth="1"/>
    <col min="9735" max="9735" width="24.7109375" style="236" customWidth="1"/>
    <col min="9736" max="9736" width="12.28515625" style="236" customWidth="1"/>
    <col min="9737" max="9737" width="0" style="1" hidden="1" customWidth="1"/>
    <col min="9738" max="9738" width="3.42578125" style="236" customWidth="1"/>
    <col min="9739" max="9739" width="0" style="1" hidden="1" customWidth="1"/>
    <col min="9740" max="9740" width="17.7109375" style="236" customWidth="1"/>
    <col min="9741" max="9741" width="3.42578125" style="236" customWidth="1"/>
    <col min="9742" max="9742" width="0" style="1" hidden="1" customWidth="1"/>
    <col min="9743" max="9743" width="23.7109375" style="236" customWidth="1"/>
    <col min="9744" max="9744" width="10" style="236" customWidth="1"/>
    <col min="9745" max="9745" width="0" style="1" hidden="1" customWidth="1"/>
    <col min="9746" max="9747" width="14.7109375" style="236" customWidth="1"/>
    <col min="9748" max="9748" width="12.85546875" style="236" customWidth="1"/>
    <col min="9749" max="9749" width="3.28515625" style="236" customWidth="1"/>
    <col min="9750" max="9750" width="30.28515625" style="236" customWidth="1"/>
    <col min="9751" max="9751" width="5" style="236" customWidth="1"/>
    <col min="9752" max="9752" width="0" style="1" hidden="1" customWidth="1"/>
    <col min="9753" max="9753" width="14.28515625" style="236" customWidth="1"/>
    <col min="9754" max="9754" width="5.7109375" style="236" customWidth="1"/>
    <col min="9755" max="9755" width="0" style="1" hidden="1" customWidth="1"/>
    <col min="9756" max="9756" width="17.28515625" style="236" customWidth="1"/>
    <col min="9757" max="9757" width="12.7109375" style="236" customWidth="1"/>
    <col min="9758" max="9758" width="0" style="1" hidden="1" customWidth="1"/>
    <col min="9759" max="9759" width="5.28515625" style="236" customWidth="1"/>
    <col min="9760" max="9760" width="0" style="1" hidden="1" customWidth="1"/>
    <col min="9761" max="9761" width="17" style="236" customWidth="1"/>
    <col min="9762" max="9762" width="6.28515625" style="236" customWidth="1"/>
    <col min="9763" max="9763" width="0" style="1" hidden="1" customWidth="1"/>
    <col min="9764" max="9764" width="14.28515625" style="236" customWidth="1"/>
    <col min="9765" max="9765" width="7.5703125" style="236" customWidth="1"/>
    <col min="9766" max="9766" width="0" style="1" hidden="1" customWidth="1"/>
    <col min="9767" max="9768" width="14.28515625" style="236" customWidth="1"/>
    <col min="9769" max="9769" width="20.85546875" style="236" customWidth="1"/>
    <col min="9770" max="9770" width="14.42578125" style="236" customWidth="1"/>
    <col min="9771" max="9771" width="15" style="236" customWidth="1"/>
    <col min="9772" max="9772" width="2.7109375" style="236" customWidth="1"/>
    <col min="9773" max="9773" width="11.7109375" style="236" customWidth="1"/>
    <col min="9774" max="9774" width="11.5703125" style="236" customWidth="1"/>
    <col min="9775" max="9775" width="2.28515625" style="236" customWidth="1"/>
    <col min="9776" max="9776" width="41" style="236" customWidth="1"/>
    <col min="9777" max="9777" width="14.28515625" style="236" customWidth="1"/>
    <col min="9778" max="9779" width="11.5703125" style="236" customWidth="1"/>
    <col min="9780" max="9780" width="21.85546875" style="236" customWidth="1"/>
    <col min="9781" max="9972" width="11.42578125" style="236"/>
    <col min="9973" max="9973" width="21.85546875" style="236" customWidth="1"/>
    <col min="9974" max="9974" width="13.85546875" style="236" customWidth="1"/>
    <col min="9975" max="9975" width="38.7109375" style="236" customWidth="1"/>
    <col min="9976" max="9976" width="3" style="236" bestFit="1" customWidth="1"/>
    <col min="9977" max="9977" width="32.28515625" style="236" customWidth="1"/>
    <col min="9978" max="9978" width="46.28515625" style="236" customWidth="1"/>
    <col min="9979" max="9979" width="19" style="236" customWidth="1"/>
    <col min="9980" max="9980" width="0" style="1" hidden="1" customWidth="1"/>
    <col min="9981" max="9981" width="17.7109375" style="236" customWidth="1"/>
    <col min="9982" max="9982" width="0" style="1" hidden="1" customWidth="1"/>
    <col min="9983" max="9983" width="22.28515625" style="236" customWidth="1"/>
    <col min="9984" max="9984" width="5.28515625" style="236" customWidth="1"/>
    <col min="9985" max="9985" width="36.28515625" style="236" customWidth="1"/>
    <col min="9986" max="9986" width="5.7109375" style="236" customWidth="1"/>
    <col min="9987" max="9987" width="0" style="1" hidden="1" customWidth="1"/>
    <col min="9988" max="9988" width="20.7109375" style="236" customWidth="1"/>
    <col min="9989" max="9989" width="4.85546875" style="236" customWidth="1"/>
    <col min="9990" max="9990" width="0" style="1" hidden="1" customWidth="1"/>
    <col min="9991" max="9991" width="24.7109375" style="236" customWidth="1"/>
    <col min="9992" max="9992" width="12.28515625" style="236" customWidth="1"/>
    <col min="9993" max="9993" width="0" style="1" hidden="1" customWidth="1"/>
    <col min="9994" max="9994" width="3.42578125" style="236" customWidth="1"/>
    <col min="9995" max="9995" width="0" style="1" hidden="1" customWidth="1"/>
    <col min="9996" max="9996" width="17.7109375" style="236" customWidth="1"/>
    <col min="9997" max="9997" width="3.42578125" style="236" customWidth="1"/>
    <col min="9998" max="9998" width="0" style="1" hidden="1" customWidth="1"/>
    <col min="9999" max="9999" width="23.7109375" style="236" customWidth="1"/>
    <col min="10000" max="10000" width="10" style="236" customWidth="1"/>
    <col min="10001" max="10001" width="0" style="1" hidden="1" customWidth="1"/>
    <col min="10002" max="10003" width="14.7109375" style="236" customWidth="1"/>
    <col min="10004" max="10004" width="12.85546875" style="236" customWidth="1"/>
    <col min="10005" max="10005" width="3.28515625" style="236" customWidth="1"/>
    <col min="10006" max="10006" width="30.28515625" style="236" customWidth="1"/>
    <col min="10007" max="10007" width="5" style="236" customWidth="1"/>
    <col min="10008" max="10008" width="0" style="1" hidden="1" customWidth="1"/>
    <col min="10009" max="10009" width="14.28515625" style="236" customWidth="1"/>
    <col min="10010" max="10010" width="5.7109375" style="236" customWidth="1"/>
    <col min="10011" max="10011" width="0" style="1" hidden="1" customWidth="1"/>
    <col min="10012" max="10012" width="17.28515625" style="236" customWidth="1"/>
    <col min="10013" max="10013" width="12.7109375" style="236" customWidth="1"/>
    <col min="10014" max="10014" width="0" style="1" hidden="1" customWidth="1"/>
    <col min="10015" max="10015" width="5.28515625" style="236" customWidth="1"/>
    <col min="10016" max="10016" width="0" style="1" hidden="1" customWidth="1"/>
    <col min="10017" max="10017" width="17" style="236" customWidth="1"/>
    <col min="10018" max="10018" width="6.28515625" style="236" customWidth="1"/>
    <col min="10019" max="10019" width="0" style="1" hidden="1" customWidth="1"/>
    <col min="10020" max="10020" width="14.28515625" style="236" customWidth="1"/>
    <col min="10021" max="10021" width="7.5703125" style="236" customWidth="1"/>
    <col min="10022" max="10022" width="0" style="1" hidden="1" customWidth="1"/>
    <col min="10023" max="10024" width="14.28515625" style="236" customWidth="1"/>
    <col min="10025" max="10025" width="20.85546875" style="236" customWidth="1"/>
    <col min="10026" max="10026" width="14.42578125" style="236" customWidth="1"/>
    <col min="10027" max="10027" width="15" style="236" customWidth="1"/>
    <col min="10028" max="10028" width="2.7109375" style="236" customWidth="1"/>
    <col min="10029" max="10029" width="11.7109375" style="236" customWidth="1"/>
    <col min="10030" max="10030" width="11.5703125" style="236" customWidth="1"/>
    <col min="10031" max="10031" width="2.28515625" style="236" customWidth="1"/>
    <col min="10032" max="10032" width="41" style="236" customWidth="1"/>
    <col min="10033" max="10033" width="14.28515625" style="236" customWidth="1"/>
    <col min="10034" max="10035" width="11.5703125" style="236" customWidth="1"/>
    <col min="10036" max="10036" width="21.85546875" style="236" customWidth="1"/>
    <col min="10037" max="10228" width="11.42578125" style="236"/>
    <col min="10229" max="10229" width="21.85546875" style="236" customWidth="1"/>
    <col min="10230" max="10230" width="13.85546875" style="236" customWidth="1"/>
    <col min="10231" max="10231" width="38.7109375" style="236" customWidth="1"/>
    <col min="10232" max="10232" width="3" style="236" bestFit="1" customWidth="1"/>
    <col min="10233" max="10233" width="32.28515625" style="236" customWidth="1"/>
    <col min="10234" max="10234" width="46.28515625" style="236" customWidth="1"/>
    <col min="10235" max="10235" width="19" style="236" customWidth="1"/>
    <col min="10236" max="10236" width="0" style="1" hidden="1" customWidth="1"/>
    <col min="10237" max="10237" width="17.7109375" style="236" customWidth="1"/>
    <col min="10238" max="10238" width="0" style="1" hidden="1" customWidth="1"/>
    <col min="10239" max="10239" width="22.28515625" style="236" customWidth="1"/>
    <col min="10240" max="10240" width="5.28515625" style="236" customWidth="1"/>
    <col min="10241" max="10241" width="36.28515625" style="236" customWidth="1"/>
    <col min="10242" max="10242" width="5.7109375" style="236" customWidth="1"/>
    <col min="10243" max="10243" width="0" style="1" hidden="1" customWidth="1"/>
    <col min="10244" max="10244" width="20.7109375" style="236" customWidth="1"/>
    <col min="10245" max="10245" width="4.85546875" style="236" customWidth="1"/>
    <col min="10246" max="10246" width="0" style="1" hidden="1" customWidth="1"/>
    <col min="10247" max="10247" width="24.7109375" style="236" customWidth="1"/>
    <col min="10248" max="10248" width="12.28515625" style="236" customWidth="1"/>
    <col min="10249" max="10249" width="0" style="1" hidden="1" customWidth="1"/>
    <col min="10250" max="10250" width="3.42578125" style="236" customWidth="1"/>
    <col min="10251" max="10251" width="0" style="1" hidden="1" customWidth="1"/>
    <col min="10252" max="10252" width="17.7109375" style="236" customWidth="1"/>
    <col min="10253" max="10253" width="3.42578125" style="236" customWidth="1"/>
    <col min="10254" max="10254" width="0" style="1" hidden="1" customWidth="1"/>
    <col min="10255" max="10255" width="23.7109375" style="236" customWidth="1"/>
    <col min="10256" max="10256" width="10" style="236" customWidth="1"/>
    <col min="10257" max="10257" width="0" style="1" hidden="1" customWidth="1"/>
    <col min="10258" max="10259" width="14.7109375" style="236" customWidth="1"/>
    <col min="10260" max="10260" width="12.85546875" style="236" customWidth="1"/>
    <col min="10261" max="10261" width="3.28515625" style="236" customWidth="1"/>
    <col min="10262" max="10262" width="30.28515625" style="236" customWidth="1"/>
    <col min="10263" max="10263" width="5" style="236" customWidth="1"/>
    <col min="10264" max="10264" width="0" style="1" hidden="1" customWidth="1"/>
    <col min="10265" max="10265" width="14.28515625" style="236" customWidth="1"/>
    <col min="10266" max="10266" width="5.7109375" style="236" customWidth="1"/>
    <col min="10267" max="10267" width="0" style="1" hidden="1" customWidth="1"/>
    <col min="10268" max="10268" width="17.28515625" style="236" customWidth="1"/>
    <col min="10269" max="10269" width="12.7109375" style="236" customWidth="1"/>
    <col min="10270" max="10270" width="0" style="1" hidden="1" customWidth="1"/>
    <col min="10271" max="10271" width="5.28515625" style="236" customWidth="1"/>
    <col min="10272" max="10272" width="0" style="1" hidden="1" customWidth="1"/>
    <col min="10273" max="10273" width="17" style="236" customWidth="1"/>
    <col min="10274" max="10274" width="6.28515625" style="236" customWidth="1"/>
    <col min="10275" max="10275" width="0" style="1" hidden="1" customWidth="1"/>
    <col min="10276" max="10276" width="14.28515625" style="236" customWidth="1"/>
    <col min="10277" max="10277" width="7.5703125" style="236" customWidth="1"/>
    <col min="10278" max="10278" width="0" style="1" hidden="1" customWidth="1"/>
    <col min="10279" max="10280" width="14.28515625" style="236" customWidth="1"/>
    <col min="10281" max="10281" width="20.85546875" style="236" customWidth="1"/>
    <col min="10282" max="10282" width="14.42578125" style="236" customWidth="1"/>
    <col min="10283" max="10283" width="15" style="236" customWidth="1"/>
    <col min="10284" max="10284" width="2.7109375" style="236" customWidth="1"/>
    <col min="10285" max="10285" width="11.7109375" style="236" customWidth="1"/>
    <col min="10286" max="10286" width="11.5703125" style="236" customWidth="1"/>
    <col min="10287" max="10287" width="2.28515625" style="236" customWidth="1"/>
    <col min="10288" max="10288" width="41" style="236" customWidth="1"/>
    <col min="10289" max="10289" width="14.28515625" style="236" customWidth="1"/>
    <col min="10290" max="10291" width="11.5703125" style="236" customWidth="1"/>
    <col min="10292" max="10292" width="21.85546875" style="236" customWidth="1"/>
    <col min="10293" max="10484" width="11.42578125" style="236"/>
    <col min="10485" max="10485" width="21.85546875" style="236" customWidth="1"/>
    <col min="10486" max="10486" width="13.85546875" style="236" customWidth="1"/>
    <col min="10487" max="10487" width="38.7109375" style="236" customWidth="1"/>
    <col min="10488" max="10488" width="3" style="236" bestFit="1" customWidth="1"/>
    <col min="10489" max="10489" width="32.28515625" style="236" customWidth="1"/>
    <col min="10490" max="10490" width="46.28515625" style="236" customWidth="1"/>
    <col min="10491" max="10491" width="19" style="236" customWidth="1"/>
    <col min="10492" max="10492" width="0" style="1" hidden="1" customWidth="1"/>
    <col min="10493" max="10493" width="17.7109375" style="236" customWidth="1"/>
    <col min="10494" max="10494" width="0" style="1" hidden="1" customWidth="1"/>
    <col min="10495" max="10495" width="22.28515625" style="236" customWidth="1"/>
    <col min="10496" max="10496" width="5.28515625" style="236" customWidth="1"/>
    <col min="10497" max="10497" width="36.28515625" style="236" customWidth="1"/>
    <col min="10498" max="10498" width="5.7109375" style="236" customWidth="1"/>
    <col min="10499" max="10499" width="0" style="1" hidden="1" customWidth="1"/>
    <col min="10500" max="10500" width="20.7109375" style="236" customWidth="1"/>
    <col min="10501" max="10501" width="4.85546875" style="236" customWidth="1"/>
    <col min="10502" max="10502" width="0" style="1" hidden="1" customWidth="1"/>
    <col min="10503" max="10503" width="24.7109375" style="236" customWidth="1"/>
    <col min="10504" max="10504" width="12.28515625" style="236" customWidth="1"/>
    <col min="10505" max="10505" width="0" style="1" hidden="1" customWidth="1"/>
    <col min="10506" max="10506" width="3.42578125" style="236" customWidth="1"/>
    <col min="10507" max="10507" width="0" style="1" hidden="1" customWidth="1"/>
    <col min="10508" max="10508" width="17.7109375" style="236" customWidth="1"/>
    <col min="10509" max="10509" width="3.42578125" style="236" customWidth="1"/>
    <col min="10510" max="10510" width="0" style="1" hidden="1" customWidth="1"/>
    <col min="10511" max="10511" width="23.7109375" style="236" customWidth="1"/>
    <col min="10512" max="10512" width="10" style="236" customWidth="1"/>
    <col min="10513" max="10513" width="0" style="1" hidden="1" customWidth="1"/>
    <col min="10514" max="10515" width="14.7109375" style="236" customWidth="1"/>
    <col min="10516" max="10516" width="12.85546875" style="236" customWidth="1"/>
    <col min="10517" max="10517" width="3.28515625" style="236" customWidth="1"/>
    <col min="10518" max="10518" width="30.28515625" style="236" customWidth="1"/>
    <col min="10519" max="10519" width="5" style="236" customWidth="1"/>
    <col min="10520" max="10520" width="0" style="1" hidden="1" customWidth="1"/>
    <col min="10521" max="10521" width="14.28515625" style="236" customWidth="1"/>
    <col min="10522" max="10522" width="5.7109375" style="236" customWidth="1"/>
    <col min="10523" max="10523" width="0" style="1" hidden="1" customWidth="1"/>
    <col min="10524" max="10524" width="17.28515625" style="236" customWidth="1"/>
    <col min="10525" max="10525" width="12.7109375" style="236" customWidth="1"/>
    <col min="10526" max="10526" width="0" style="1" hidden="1" customWidth="1"/>
    <col min="10527" max="10527" width="5.28515625" style="236" customWidth="1"/>
    <col min="10528" max="10528" width="0" style="1" hidden="1" customWidth="1"/>
    <col min="10529" max="10529" width="17" style="236" customWidth="1"/>
    <col min="10530" max="10530" width="6.28515625" style="236" customWidth="1"/>
    <col min="10531" max="10531" width="0" style="1" hidden="1" customWidth="1"/>
    <col min="10532" max="10532" width="14.28515625" style="236" customWidth="1"/>
    <col min="10533" max="10533" width="7.5703125" style="236" customWidth="1"/>
    <col min="10534" max="10534" width="0" style="1" hidden="1" customWidth="1"/>
    <col min="10535" max="10536" width="14.28515625" style="236" customWidth="1"/>
    <col min="10537" max="10537" width="20.85546875" style="236" customWidth="1"/>
    <col min="10538" max="10538" width="14.42578125" style="236" customWidth="1"/>
    <col min="10539" max="10539" width="15" style="236" customWidth="1"/>
    <col min="10540" max="10540" width="2.7109375" style="236" customWidth="1"/>
    <col min="10541" max="10541" width="11.7109375" style="236" customWidth="1"/>
    <col min="10542" max="10542" width="11.5703125" style="236" customWidth="1"/>
    <col min="10543" max="10543" width="2.28515625" style="236" customWidth="1"/>
    <col min="10544" max="10544" width="41" style="236" customWidth="1"/>
    <col min="10545" max="10545" width="14.28515625" style="236" customWidth="1"/>
    <col min="10546" max="10547" width="11.5703125" style="236" customWidth="1"/>
    <col min="10548" max="10548" width="21.85546875" style="236" customWidth="1"/>
    <col min="10549" max="10740" width="11.42578125" style="236"/>
    <col min="10741" max="10741" width="21.85546875" style="236" customWidth="1"/>
    <col min="10742" max="10742" width="13.85546875" style="236" customWidth="1"/>
    <col min="10743" max="10743" width="38.7109375" style="236" customWidth="1"/>
    <col min="10744" max="10744" width="3" style="236" bestFit="1" customWidth="1"/>
    <col min="10745" max="10745" width="32.28515625" style="236" customWidth="1"/>
    <col min="10746" max="10746" width="46.28515625" style="236" customWidth="1"/>
    <col min="10747" max="10747" width="19" style="236" customWidth="1"/>
    <col min="10748" max="10748" width="0" style="1" hidden="1" customWidth="1"/>
    <col min="10749" max="10749" width="17.7109375" style="236" customWidth="1"/>
    <col min="10750" max="10750" width="0" style="1" hidden="1" customWidth="1"/>
    <col min="10751" max="10751" width="22.28515625" style="236" customWidth="1"/>
    <col min="10752" max="10752" width="5.28515625" style="236" customWidth="1"/>
    <col min="10753" max="10753" width="36.28515625" style="236" customWidth="1"/>
    <col min="10754" max="10754" width="5.7109375" style="236" customWidth="1"/>
    <col min="10755" max="10755" width="0" style="1" hidden="1" customWidth="1"/>
    <col min="10756" max="10756" width="20.7109375" style="236" customWidth="1"/>
    <col min="10757" max="10757" width="4.85546875" style="236" customWidth="1"/>
    <col min="10758" max="10758" width="0" style="1" hidden="1" customWidth="1"/>
    <col min="10759" max="10759" width="24.7109375" style="236" customWidth="1"/>
    <col min="10760" max="10760" width="12.28515625" style="236" customWidth="1"/>
    <col min="10761" max="10761" width="0" style="1" hidden="1" customWidth="1"/>
    <col min="10762" max="10762" width="3.42578125" style="236" customWidth="1"/>
    <col min="10763" max="10763" width="0" style="1" hidden="1" customWidth="1"/>
    <col min="10764" max="10764" width="17.7109375" style="236" customWidth="1"/>
    <col min="10765" max="10765" width="3.42578125" style="236" customWidth="1"/>
    <col min="10766" max="10766" width="0" style="1" hidden="1" customWidth="1"/>
    <col min="10767" max="10767" width="23.7109375" style="236" customWidth="1"/>
    <col min="10768" max="10768" width="10" style="236" customWidth="1"/>
    <col min="10769" max="10769" width="0" style="1" hidden="1" customWidth="1"/>
    <col min="10770" max="10771" width="14.7109375" style="236" customWidth="1"/>
    <col min="10772" max="10772" width="12.85546875" style="236" customWidth="1"/>
    <col min="10773" max="10773" width="3.28515625" style="236" customWidth="1"/>
    <col min="10774" max="10774" width="30.28515625" style="236" customWidth="1"/>
    <col min="10775" max="10775" width="5" style="236" customWidth="1"/>
    <col min="10776" max="10776" width="0" style="1" hidden="1" customWidth="1"/>
    <col min="10777" max="10777" width="14.28515625" style="236" customWidth="1"/>
    <col min="10778" max="10778" width="5.7109375" style="236" customWidth="1"/>
    <col min="10779" max="10779" width="0" style="1" hidden="1" customWidth="1"/>
    <col min="10780" max="10780" width="17.28515625" style="236" customWidth="1"/>
    <col min="10781" max="10781" width="12.7109375" style="236" customWidth="1"/>
    <col min="10782" max="10782" width="0" style="1" hidden="1" customWidth="1"/>
    <col min="10783" max="10783" width="5.28515625" style="236" customWidth="1"/>
    <col min="10784" max="10784" width="0" style="1" hidden="1" customWidth="1"/>
    <col min="10785" max="10785" width="17" style="236" customWidth="1"/>
    <col min="10786" max="10786" width="6.28515625" style="236" customWidth="1"/>
    <col min="10787" max="10787" width="0" style="1" hidden="1" customWidth="1"/>
    <col min="10788" max="10788" width="14.28515625" style="236" customWidth="1"/>
    <col min="10789" max="10789" width="7.5703125" style="236" customWidth="1"/>
    <col min="10790" max="10790" width="0" style="1" hidden="1" customWidth="1"/>
    <col min="10791" max="10792" width="14.28515625" style="236" customWidth="1"/>
    <col min="10793" max="10793" width="20.85546875" style="236" customWidth="1"/>
    <col min="10794" max="10794" width="14.42578125" style="236" customWidth="1"/>
    <col min="10795" max="10795" width="15" style="236" customWidth="1"/>
    <col min="10796" max="10796" width="2.7109375" style="236" customWidth="1"/>
    <col min="10797" max="10797" width="11.7109375" style="236" customWidth="1"/>
    <col min="10798" max="10798" width="11.5703125" style="236" customWidth="1"/>
    <col min="10799" max="10799" width="2.28515625" style="236" customWidth="1"/>
    <col min="10800" max="10800" width="41" style="236" customWidth="1"/>
    <col min="10801" max="10801" width="14.28515625" style="236" customWidth="1"/>
    <col min="10802" max="10803" width="11.5703125" style="236" customWidth="1"/>
    <col min="10804" max="10804" width="21.85546875" style="236" customWidth="1"/>
    <col min="10805" max="10996" width="11.42578125" style="236"/>
    <col min="10997" max="10997" width="21.85546875" style="236" customWidth="1"/>
    <col min="10998" max="10998" width="13.85546875" style="236" customWidth="1"/>
    <col min="10999" max="10999" width="38.7109375" style="236" customWidth="1"/>
    <col min="11000" max="11000" width="3" style="236" bestFit="1" customWidth="1"/>
    <col min="11001" max="11001" width="32.28515625" style="236" customWidth="1"/>
    <col min="11002" max="11002" width="46.28515625" style="236" customWidth="1"/>
    <col min="11003" max="11003" width="19" style="236" customWidth="1"/>
    <col min="11004" max="11004" width="0" style="1" hidden="1" customWidth="1"/>
    <col min="11005" max="11005" width="17.7109375" style="236" customWidth="1"/>
    <col min="11006" max="11006" width="0" style="1" hidden="1" customWidth="1"/>
    <col min="11007" max="11007" width="22.28515625" style="236" customWidth="1"/>
    <col min="11008" max="11008" width="5.28515625" style="236" customWidth="1"/>
    <col min="11009" max="11009" width="36.28515625" style="236" customWidth="1"/>
    <col min="11010" max="11010" width="5.7109375" style="236" customWidth="1"/>
    <col min="11011" max="11011" width="0" style="1" hidden="1" customWidth="1"/>
    <col min="11012" max="11012" width="20.7109375" style="236" customWidth="1"/>
    <col min="11013" max="11013" width="4.85546875" style="236" customWidth="1"/>
    <col min="11014" max="11014" width="0" style="1" hidden="1" customWidth="1"/>
    <col min="11015" max="11015" width="24.7109375" style="236" customWidth="1"/>
    <col min="11016" max="11016" width="12.28515625" style="236" customWidth="1"/>
    <col min="11017" max="11017" width="0" style="1" hidden="1" customWidth="1"/>
    <col min="11018" max="11018" width="3.42578125" style="236" customWidth="1"/>
    <col min="11019" max="11019" width="0" style="1" hidden="1" customWidth="1"/>
    <col min="11020" max="11020" width="17.7109375" style="236" customWidth="1"/>
    <col min="11021" max="11021" width="3.42578125" style="236" customWidth="1"/>
    <col min="11022" max="11022" width="0" style="1" hidden="1" customWidth="1"/>
    <col min="11023" max="11023" width="23.7109375" style="236" customWidth="1"/>
    <col min="11024" max="11024" width="10" style="236" customWidth="1"/>
    <col min="11025" max="11025" width="0" style="1" hidden="1" customWidth="1"/>
    <col min="11026" max="11027" width="14.7109375" style="236" customWidth="1"/>
    <col min="11028" max="11028" width="12.85546875" style="236" customWidth="1"/>
    <col min="11029" max="11029" width="3.28515625" style="236" customWidth="1"/>
    <col min="11030" max="11030" width="30.28515625" style="236" customWidth="1"/>
    <col min="11031" max="11031" width="5" style="236" customWidth="1"/>
    <col min="11032" max="11032" width="0" style="1" hidden="1" customWidth="1"/>
    <col min="11033" max="11033" width="14.28515625" style="236" customWidth="1"/>
    <col min="11034" max="11034" width="5.7109375" style="236" customWidth="1"/>
    <col min="11035" max="11035" width="0" style="1" hidden="1" customWidth="1"/>
    <col min="11036" max="11036" width="17.28515625" style="236" customWidth="1"/>
    <col min="11037" max="11037" width="12.7109375" style="236" customWidth="1"/>
    <col min="11038" max="11038" width="0" style="1" hidden="1" customWidth="1"/>
    <col min="11039" max="11039" width="5.28515625" style="236" customWidth="1"/>
    <col min="11040" max="11040" width="0" style="1" hidden="1" customWidth="1"/>
    <col min="11041" max="11041" width="17" style="236" customWidth="1"/>
    <col min="11042" max="11042" width="6.28515625" style="236" customWidth="1"/>
    <col min="11043" max="11043" width="0" style="1" hidden="1" customWidth="1"/>
    <col min="11044" max="11044" width="14.28515625" style="236" customWidth="1"/>
    <col min="11045" max="11045" width="7.5703125" style="236" customWidth="1"/>
    <col min="11046" max="11046" width="0" style="1" hidden="1" customWidth="1"/>
    <col min="11047" max="11048" width="14.28515625" style="236" customWidth="1"/>
    <col min="11049" max="11049" width="20.85546875" style="236" customWidth="1"/>
    <col min="11050" max="11050" width="14.42578125" style="236" customWidth="1"/>
    <col min="11051" max="11051" width="15" style="236" customWidth="1"/>
    <col min="11052" max="11052" width="2.7109375" style="236" customWidth="1"/>
    <col min="11053" max="11053" width="11.7109375" style="236" customWidth="1"/>
    <col min="11054" max="11054" width="11.5703125" style="236" customWidth="1"/>
    <col min="11055" max="11055" width="2.28515625" style="236" customWidth="1"/>
    <col min="11056" max="11056" width="41" style="236" customWidth="1"/>
    <col min="11057" max="11057" width="14.28515625" style="236" customWidth="1"/>
    <col min="11058" max="11059" width="11.5703125" style="236" customWidth="1"/>
    <col min="11060" max="11060" width="21.85546875" style="236" customWidth="1"/>
    <col min="11061" max="11252" width="11.42578125" style="236"/>
    <col min="11253" max="11253" width="21.85546875" style="236" customWidth="1"/>
    <col min="11254" max="11254" width="13.85546875" style="236" customWidth="1"/>
    <col min="11255" max="11255" width="38.7109375" style="236" customWidth="1"/>
    <col min="11256" max="11256" width="3" style="236" bestFit="1" customWidth="1"/>
    <col min="11257" max="11257" width="32.28515625" style="236" customWidth="1"/>
    <col min="11258" max="11258" width="46.28515625" style="236" customWidth="1"/>
    <col min="11259" max="11259" width="19" style="236" customWidth="1"/>
    <col min="11260" max="11260" width="0" style="1" hidden="1" customWidth="1"/>
    <col min="11261" max="11261" width="17.7109375" style="236" customWidth="1"/>
    <col min="11262" max="11262" width="0" style="1" hidden="1" customWidth="1"/>
    <col min="11263" max="11263" width="22.28515625" style="236" customWidth="1"/>
    <col min="11264" max="11264" width="5.28515625" style="236" customWidth="1"/>
    <col min="11265" max="11265" width="36.28515625" style="236" customWidth="1"/>
    <col min="11266" max="11266" width="5.7109375" style="236" customWidth="1"/>
    <col min="11267" max="11267" width="0" style="1" hidden="1" customWidth="1"/>
    <col min="11268" max="11268" width="20.7109375" style="236" customWidth="1"/>
    <col min="11269" max="11269" width="4.85546875" style="236" customWidth="1"/>
    <col min="11270" max="11270" width="0" style="1" hidden="1" customWidth="1"/>
    <col min="11271" max="11271" width="24.7109375" style="236" customWidth="1"/>
    <col min="11272" max="11272" width="12.28515625" style="236" customWidth="1"/>
    <col min="11273" max="11273" width="0" style="1" hidden="1" customWidth="1"/>
    <col min="11274" max="11274" width="3.42578125" style="236" customWidth="1"/>
    <col min="11275" max="11275" width="0" style="1" hidden="1" customWidth="1"/>
    <col min="11276" max="11276" width="17.7109375" style="236" customWidth="1"/>
    <col min="11277" max="11277" width="3.42578125" style="236" customWidth="1"/>
    <col min="11278" max="11278" width="0" style="1" hidden="1" customWidth="1"/>
    <col min="11279" max="11279" width="23.7109375" style="236" customWidth="1"/>
    <col min="11280" max="11280" width="10" style="236" customWidth="1"/>
    <col min="11281" max="11281" width="0" style="1" hidden="1" customWidth="1"/>
    <col min="11282" max="11283" width="14.7109375" style="236" customWidth="1"/>
    <col min="11284" max="11284" width="12.85546875" style="236" customWidth="1"/>
    <col min="11285" max="11285" width="3.28515625" style="236" customWidth="1"/>
    <col min="11286" max="11286" width="30.28515625" style="236" customWidth="1"/>
    <col min="11287" max="11287" width="5" style="236" customWidth="1"/>
    <col min="11288" max="11288" width="0" style="1" hidden="1" customWidth="1"/>
    <col min="11289" max="11289" width="14.28515625" style="236" customWidth="1"/>
    <col min="11290" max="11290" width="5.7109375" style="236" customWidth="1"/>
    <col min="11291" max="11291" width="0" style="1" hidden="1" customWidth="1"/>
    <col min="11292" max="11292" width="17.28515625" style="236" customWidth="1"/>
    <col min="11293" max="11293" width="12.7109375" style="236" customWidth="1"/>
    <col min="11294" max="11294" width="0" style="1" hidden="1" customWidth="1"/>
    <col min="11295" max="11295" width="5.28515625" style="236" customWidth="1"/>
    <col min="11296" max="11296" width="0" style="1" hidden="1" customWidth="1"/>
    <col min="11297" max="11297" width="17" style="236" customWidth="1"/>
    <col min="11298" max="11298" width="6.28515625" style="236" customWidth="1"/>
    <col min="11299" max="11299" width="0" style="1" hidden="1" customWidth="1"/>
    <col min="11300" max="11300" width="14.28515625" style="236" customWidth="1"/>
    <col min="11301" max="11301" width="7.5703125" style="236" customWidth="1"/>
    <col min="11302" max="11302" width="0" style="1" hidden="1" customWidth="1"/>
    <col min="11303" max="11304" width="14.28515625" style="236" customWidth="1"/>
    <col min="11305" max="11305" width="20.85546875" style="236" customWidth="1"/>
    <col min="11306" max="11306" width="14.42578125" style="236" customWidth="1"/>
    <col min="11307" max="11307" width="15" style="236" customWidth="1"/>
    <col min="11308" max="11308" width="2.7109375" style="236" customWidth="1"/>
    <col min="11309" max="11309" width="11.7109375" style="236" customWidth="1"/>
    <col min="11310" max="11310" width="11.5703125" style="236" customWidth="1"/>
    <col min="11311" max="11311" width="2.28515625" style="236" customWidth="1"/>
    <col min="11312" max="11312" width="41" style="236" customWidth="1"/>
    <col min="11313" max="11313" width="14.28515625" style="236" customWidth="1"/>
    <col min="11314" max="11315" width="11.5703125" style="236" customWidth="1"/>
    <col min="11316" max="11316" width="21.85546875" style="236" customWidth="1"/>
    <col min="11317" max="11508" width="11.42578125" style="236"/>
    <col min="11509" max="11509" width="21.85546875" style="236" customWidth="1"/>
    <col min="11510" max="11510" width="13.85546875" style="236" customWidth="1"/>
    <col min="11511" max="11511" width="38.7109375" style="236" customWidth="1"/>
    <col min="11512" max="11512" width="3" style="236" bestFit="1" customWidth="1"/>
    <col min="11513" max="11513" width="32.28515625" style="236" customWidth="1"/>
    <col min="11514" max="11514" width="46.28515625" style="236" customWidth="1"/>
    <col min="11515" max="11515" width="19" style="236" customWidth="1"/>
    <col min="11516" max="11516" width="0" style="1" hidden="1" customWidth="1"/>
    <col min="11517" max="11517" width="17.7109375" style="236" customWidth="1"/>
    <col min="11518" max="11518" width="0" style="1" hidden="1" customWidth="1"/>
    <col min="11519" max="11519" width="22.28515625" style="236" customWidth="1"/>
    <col min="11520" max="11520" width="5.28515625" style="236" customWidth="1"/>
    <col min="11521" max="11521" width="36.28515625" style="236" customWidth="1"/>
    <col min="11522" max="11522" width="5.7109375" style="236" customWidth="1"/>
    <col min="11523" max="11523" width="0" style="1" hidden="1" customWidth="1"/>
    <col min="11524" max="11524" width="20.7109375" style="236" customWidth="1"/>
    <col min="11525" max="11525" width="4.85546875" style="236" customWidth="1"/>
    <col min="11526" max="11526" width="0" style="1" hidden="1" customWidth="1"/>
    <col min="11527" max="11527" width="24.7109375" style="236" customWidth="1"/>
    <col min="11528" max="11528" width="12.28515625" style="236" customWidth="1"/>
    <col min="11529" max="11529" width="0" style="1" hidden="1" customWidth="1"/>
    <col min="11530" max="11530" width="3.42578125" style="236" customWidth="1"/>
    <col min="11531" max="11531" width="0" style="1" hidden="1" customWidth="1"/>
    <col min="11532" max="11532" width="17.7109375" style="236" customWidth="1"/>
    <col min="11533" max="11533" width="3.42578125" style="236" customWidth="1"/>
    <col min="11534" max="11534" width="0" style="1" hidden="1" customWidth="1"/>
    <col min="11535" max="11535" width="23.7109375" style="236" customWidth="1"/>
    <col min="11536" max="11536" width="10" style="236" customWidth="1"/>
    <col min="11537" max="11537" width="0" style="1" hidden="1" customWidth="1"/>
    <col min="11538" max="11539" width="14.7109375" style="236" customWidth="1"/>
    <col min="11540" max="11540" width="12.85546875" style="236" customWidth="1"/>
    <col min="11541" max="11541" width="3.28515625" style="236" customWidth="1"/>
    <col min="11542" max="11542" width="30.28515625" style="236" customWidth="1"/>
    <col min="11543" max="11543" width="5" style="236" customWidth="1"/>
    <col min="11544" max="11544" width="0" style="1" hidden="1" customWidth="1"/>
    <col min="11545" max="11545" width="14.28515625" style="236" customWidth="1"/>
    <col min="11546" max="11546" width="5.7109375" style="236" customWidth="1"/>
    <col min="11547" max="11547" width="0" style="1" hidden="1" customWidth="1"/>
    <col min="11548" max="11548" width="17.28515625" style="236" customWidth="1"/>
    <col min="11549" max="11549" width="12.7109375" style="236" customWidth="1"/>
    <col min="11550" max="11550" width="0" style="1" hidden="1" customWidth="1"/>
    <col min="11551" max="11551" width="5.28515625" style="236" customWidth="1"/>
    <col min="11552" max="11552" width="0" style="1" hidden="1" customWidth="1"/>
    <col min="11553" max="11553" width="17" style="236" customWidth="1"/>
    <col min="11554" max="11554" width="6.28515625" style="236" customWidth="1"/>
    <col min="11555" max="11555" width="0" style="1" hidden="1" customWidth="1"/>
    <col min="11556" max="11556" width="14.28515625" style="236" customWidth="1"/>
    <col min="11557" max="11557" width="7.5703125" style="236" customWidth="1"/>
    <col min="11558" max="11558" width="0" style="1" hidden="1" customWidth="1"/>
    <col min="11559" max="11560" width="14.28515625" style="236" customWidth="1"/>
    <col min="11561" max="11561" width="20.85546875" style="236" customWidth="1"/>
    <col min="11562" max="11562" width="14.42578125" style="236" customWidth="1"/>
    <col min="11563" max="11563" width="15" style="236" customWidth="1"/>
    <col min="11564" max="11564" width="2.7109375" style="236" customWidth="1"/>
    <col min="11565" max="11565" width="11.7109375" style="236" customWidth="1"/>
    <col min="11566" max="11566" width="11.5703125" style="236" customWidth="1"/>
    <col min="11567" max="11567" width="2.28515625" style="236" customWidth="1"/>
    <col min="11568" max="11568" width="41" style="236" customWidth="1"/>
    <col min="11569" max="11569" width="14.28515625" style="236" customWidth="1"/>
    <col min="11570" max="11571" width="11.5703125" style="236" customWidth="1"/>
    <col min="11572" max="11572" width="21.85546875" style="236" customWidth="1"/>
    <col min="11573" max="11764" width="11.42578125" style="236"/>
    <col min="11765" max="11765" width="21.85546875" style="236" customWidth="1"/>
    <col min="11766" max="11766" width="13.85546875" style="236" customWidth="1"/>
    <col min="11767" max="11767" width="38.7109375" style="236" customWidth="1"/>
    <col min="11768" max="11768" width="3" style="236" bestFit="1" customWidth="1"/>
    <col min="11769" max="11769" width="32.28515625" style="236" customWidth="1"/>
    <col min="11770" max="11770" width="46.28515625" style="236" customWidth="1"/>
    <col min="11771" max="11771" width="19" style="236" customWidth="1"/>
    <col min="11772" max="11772" width="0" style="1" hidden="1" customWidth="1"/>
    <col min="11773" max="11773" width="17.7109375" style="236" customWidth="1"/>
    <col min="11774" max="11774" width="0" style="1" hidden="1" customWidth="1"/>
    <col min="11775" max="11775" width="22.28515625" style="236" customWidth="1"/>
    <col min="11776" max="11776" width="5.28515625" style="236" customWidth="1"/>
    <col min="11777" max="11777" width="36.28515625" style="236" customWidth="1"/>
    <col min="11778" max="11778" width="5.7109375" style="236" customWidth="1"/>
    <col min="11779" max="11779" width="0" style="1" hidden="1" customWidth="1"/>
    <col min="11780" max="11780" width="20.7109375" style="236" customWidth="1"/>
    <col min="11781" max="11781" width="4.85546875" style="236" customWidth="1"/>
    <col min="11782" max="11782" width="0" style="1" hidden="1" customWidth="1"/>
    <col min="11783" max="11783" width="24.7109375" style="236" customWidth="1"/>
    <col min="11784" max="11784" width="12.28515625" style="236" customWidth="1"/>
    <col min="11785" max="11785" width="0" style="1" hidden="1" customWidth="1"/>
    <col min="11786" max="11786" width="3.42578125" style="236" customWidth="1"/>
    <col min="11787" max="11787" width="0" style="1" hidden="1" customWidth="1"/>
    <col min="11788" max="11788" width="17.7109375" style="236" customWidth="1"/>
    <col min="11789" max="11789" width="3.42578125" style="236" customWidth="1"/>
    <col min="11790" max="11790" width="0" style="1" hidden="1" customWidth="1"/>
    <col min="11791" max="11791" width="23.7109375" style="236" customWidth="1"/>
    <col min="11792" max="11792" width="10" style="236" customWidth="1"/>
    <col min="11793" max="11793" width="0" style="1" hidden="1" customWidth="1"/>
    <col min="11794" max="11795" width="14.7109375" style="236" customWidth="1"/>
    <col min="11796" max="11796" width="12.85546875" style="236" customWidth="1"/>
    <col min="11797" max="11797" width="3.28515625" style="236" customWidth="1"/>
    <col min="11798" max="11798" width="30.28515625" style="236" customWidth="1"/>
    <col min="11799" max="11799" width="5" style="236" customWidth="1"/>
    <col min="11800" max="11800" width="0" style="1" hidden="1" customWidth="1"/>
    <col min="11801" max="11801" width="14.28515625" style="236" customWidth="1"/>
    <col min="11802" max="11802" width="5.7109375" style="236" customWidth="1"/>
    <col min="11803" max="11803" width="0" style="1" hidden="1" customWidth="1"/>
    <col min="11804" max="11804" width="17.28515625" style="236" customWidth="1"/>
    <col min="11805" max="11805" width="12.7109375" style="236" customWidth="1"/>
    <col min="11806" max="11806" width="0" style="1" hidden="1" customWidth="1"/>
    <col min="11807" max="11807" width="5.28515625" style="236" customWidth="1"/>
    <col min="11808" max="11808" width="0" style="1" hidden="1" customWidth="1"/>
    <col min="11809" max="11809" width="17" style="236" customWidth="1"/>
    <col min="11810" max="11810" width="6.28515625" style="236" customWidth="1"/>
    <col min="11811" max="11811" width="0" style="1" hidden="1" customWidth="1"/>
    <col min="11812" max="11812" width="14.28515625" style="236" customWidth="1"/>
    <col min="11813" max="11813" width="7.5703125" style="236" customWidth="1"/>
    <col min="11814" max="11814" width="0" style="1" hidden="1" customWidth="1"/>
    <col min="11815" max="11816" width="14.28515625" style="236" customWidth="1"/>
    <col min="11817" max="11817" width="20.85546875" style="236" customWidth="1"/>
    <col min="11818" max="11818" width="14.42578125" style="236" customWidth="1"/>
    <col min="11819" max="11819" width="15" style="236" customWidth="1"/>
    <col min="11820" max="11820" width="2.7109375" style="236" customWidth="1"/>
    <col min="11821" max="11821" width="11.7109375" style="236" customWidth="1"/>
    <col min="11822" max="11822" width="11.5703125" style="236" customWidth="1"/>
    <col min="11823" max="11823" width="2.28515625" style="236" customWidth="1"/>
    <col min="11824" max="11824" width="41" style="236" customWidth="1"/>
    <col min="11825" max="11825" width="14.28515625" style="236" customWidth="1"/>
    <col min="11826" max="11827" width="11.5703125" style="236" customWidth="1"/>
    <col min="11828" max="11828" width="21.85546875" style="236" customWidth="1"/>
    <col min="11829" max="12020" width="11.42578125" style="236"/>
    <col min="12021" max="12021" width="21.85546875" style="236" customWidth="1"/>
    <col min="12022" max="12022" width="13.85546875" style="236" customWidth="1"/>
    <col min="12023" max="12023" width="38.7109375" style="236" customWidth="1"/>
    <col min="12024" max="12024" width="3" style="236" bestFit="1" customWidth="1"/>
    <col min="12025" max="12025" width="32.28515625" style="236" customWidth="1"/>
    <col min="12026" max="12026" width="46.28515625" style="236" customWidth="1"/>
    <col min="12027" max="12027" width="19" style="236" customWidth="1"/>
    <col min="12028" max="12028" width="0" style="1" hidden="1" customWidth="1"/>
    <col min="12029" max="12029" width="17.7109375" style="236" customWidth="1"/>
    <col min="12030" max="12030" width="0" style="1" hidden="1" customWidth="1"/>
    <col min="12031" max="12031" width="22.28515625" style="236" customWidth="1"/>
    <col min="12032" max="12032" width="5.28515625" style="236" customWidth="1"/>
    <col min="12033" max="12033" width="36.28515625" style="236" customWidth="1"/>
    <col min="12034" max="12034" width="5.7109375" style="236" customWidth="1"/>
    <col min="12035" max="12035" width="0" style="1" hidden="1" customWidth="1"/>
    <col min="12036" max="12036" width="20.7109375" style="236" customWidth="1"/>
    <col min="12037" max="12037" width="4.85546875" style="236" customWidth="1"/>
    <col min="12038" max="12038" width="0" style="1" hidden="1" customWidth="1"/>
    <col min="12039" max="12039" width="24.7109375" style="236" customWidth="1"/>
    <col min="12040" max="12040" width="12.28515625" style="236" customWidth="1"/>
    <col min="12041" max="12041" width="0" style="1" hidden="1" customWidth="1"/>
    <col min="12042" max="12042" width="3.42578125" style="236" customWidth="1"/>
    <col min="12043" max="12043" width="0" style="1" hidden="1" customWidth="1"/>
    <col min="12044" max="12044" width="17.7109375" style="236" customWidth="1"/>
    <col min="12045" max="12045" width="3.42578125" style="236" customWidth="1"/>
    <col min="12046" max="12046" width="0" style="1" hidden="1" customWidth="1"/>
    <col min="12047" max="12047" width="23.7109375" style="236" customWidth="1"/>
    <col min="12048" max="12048" width="10" style="236" customWidth="1"/>
    <col min="12049" max="12049" width="0" style="1" hidden="1" customWidth="1"/>
    <col min="12050" max="12051" width="14.7109375" style="236" customWidth="1"/>
    <col min="12052" max="12052" width="12.85546875" style="236" customWidth="1"/>
    <col min="12053" max="12053" width="3.28515625" style="236" customWidth="1"/>
    <col min="12054" max="12054" width="30.28515625" style="236" customWidth="1"/>
    <col min="12055" max="12055" width="5" style="236" customWidth="1"/>
    <col min="12056" max="12056" width="0" style="1" hidden="1" customWidth="1"/>
    <col min="12057" max="12057" width="14.28515625" style="236" customWidth="1"/>
    <col min="12058" max="12058" width="5.7109375" style="236" customWidth="1"/>
    <col min="12059" max="12059" width="0" style="1" hidden="1" customWidth="1"/>
    <col min="12060" max="12060" width="17.28515625" style="236" customWidth="1"/>
    <col min="12061" max="12061" width="12.7109375" style="236" customWidth="1"/>
    <col min="12062" max="12062" width="0" style="1" hidden="1" customWidth="1"/>
    <col min="12063" max="12063" width="5.28515625" style="236" customWidth="1"/>
    <col min="12064" max="12064" width="0" style="1" hidden="1" customWidth="1"/>
    <col min="12065" max="12065" width="17" style="236" customWidth="1"/>
    <col min="12066" max="12066" width="6.28515625" style="236" customWidth="1"/>
    <col min="12067" max="12067" width="0" style="1" hidden="1" customWidth="1"/>
    <col min="12068" max="12068" width="14.28515625" style="236" customWidth="1"/>
    <col min="12069" max="12069" width="7.5703125" style="236" customWidth="1"/>
    <col min="12070" max="12070" width="0" style="1" hidden="1" customWidth="1"/>
    <col min="12071" max="12072" width="14.28515625" style="236" customWidth="1"/>
    <col min="12073" max="12073" width="20.85546875" style="236" customWidth="1"/>
    <col min="12074" max="12074" width="14.42578125" style="236" customWidth="1"/>
    <col min="12075" max="12075" width="15" style="236" customWidth="1"/>
    <col min="12076" max="12076" width="2.7109375" style="236" customWidth="1"/>
    <col min="12077" max="12077" width="11.7109375" style="236" customWidth="1"/>
    <col min="12078" max="12078" width="11.5703125" style="236" customWidth="1"/>
    <col min="12079" max="12079" width="2.28515625" style="236" customWidth="1"/>
    <col min="12080" max="12080" width="41" style="236" customWidth="1"/>
    <col min="12081" max="12081" width="14.28515625" style="236" customWidth="1"/>
    <col min="12082" max="12083" width="11.5703125" style="236" customWidth="1"/>
    <col min="12084" max="12084" width="21.85546875" style="236" customWidth="1"/>
    <col min="12085" max="12276" width="11.42578125" style="236"/>
    <col min="12277" max="12277" width="21.85546875" style="236" customWidth="1"/>
    <col min="12278" max="12278" width="13.85546875" style="236" customWidth="1"/>
    <col min="12279" max="12279" width="38.7109375" style="236" customWidth="1"/>
    <col min="12280" max="12280" width="3" style="236" bestFit="1" customWidth="1"/>
    <col min="12281" max="12281" width="32.28515625" style="236" customWidth="1"/>
    <col min="12282" max="12282" width="46.28515625" style="236" customWidth="1"/>
    <col min="12283" max="12283" width="19" style="236" customWidth="1"/>
    <col min="12284" max="12284" width="0" style="1" hidden="1" customWidth="1"/>
    <col min="12285" max="12285" width="17.7109375" style="236" customWidth="1"/>
    <col min="12286" max="12286" width="0" style="1" hidden="1" customWidth="1"/>
    <col min="12287" max="12287" width="22.28515625" style="236" customWidth="1"/>
    <col min="12288" max="12288" width="5.28515625" style="236" customWidth="1"/>
    <col min="12289" max="12289" width="36.28515625" style="236" customWidth="1"/>
    <col min="12290" max="12290" width="5.7109375" style="236" customWidth="1"/>
    <col min="12291" max="12291" width="0" style="1" hidden="1" customWidth="1"/>
    <col min="12292" max="12292" width="20.7109375" style="236" customWidth="1"/>
    <col min="12293" max="12293" width="4.85546875" style="236" customWidth="1"/>
    <col min="12294" max="12294" width="0" style="1" hidden="1" customWidth="1"/>
    <col min="12295" max="12295" width="24.7109375" style="236" customWidth="1"/>
    <col min="12296" max="12296" width="12.28515625" style="236" customWidth="1"/>
    <col min="12297" max="12297" width="0" style="1" hidden="1" customWidth="1"/>
    <col min="12298" max="12298" width="3.42578125" style="236" customWidth="1"/>
    <col min="12299" max="12299" width="0" style="1" hidden="1" customWidth="1"/>
    <col min="12300" max="12300" width="17.7109375" style="236" customWidth="1"/>
    <col min="12301" max="12301" width="3.42578125" style="236" customWidth="1"/>
    <col min="12302" max="12302" width="0" style="1" hidden="1" customWidth="1"/>
    <col min="12303" max="12303" width="23.7109375" style="236" customWidth="1"/>
    <col min="12304" max="12304" width="10" style="236" customWidth="1"/>
    <col min="12305" max="12305" width="0" style="1" hidden="1" customWidth="1"/>
    <col min="12306" max="12307" width="14.7109375" style="236" customWidth="1"/>
    <col min="12308" max="12308" width="12.85546875" style="236" customWidth="1"/>
    <col min="12309" max="12309" width="3.28515625" style="236" customWidth="1"/>
    <col min="12310" max="12310" width="30.28515625" style="236" customWidth="1"/>
    <col min="12311" max="12311" width="5" style="236" customWidth="1"/>
    <col min="12312" max="12312" width="0" style="1" hidden="1" customWidth="1"/>
    <col min="12313" max="12313" width="14.28515625" style="236" customWidth="1"/>
    <col min="12314" max="12314" width="5.7109375" style="236" customWidth="1"/>
    <col min="12315" max="12315" width="0" style="1" hidden="1" customWidth="1"/>
    <col min="12316" max="12316" width="17.28515625" style="236" customWidth="1"/>
    <col min="12317" max="12317" width="12.7109375" style="236" customWidth="1"/>
    <col min="12318" max="12318" width="0" style="1" hidden="1" customWidth="1"/>
    <col min="12319" max="12319" width="5.28515625" style="236" customWidth="1"/>
    <col min="12320" max="12320" width="0" style="1" hidden="1" customWidth="1"/>
    <col min="12321" max="12321" width="17" style="236" customWidth="1"/>
    <col min="12322" max="12322" width="6.28515625" style="236" customWidth="1"/>
    <col min="12323" max="12323" width="0" style="1" hidden="1" customWidth="1"/>
    <col min="12324" max="12324" width="14.28515625" style="236" customWidth="1"/>
    <col min="12325" max="12325" width="7.5703125" style="236" customWidth="1"/>
    <col min="12326" max="12326" width="0" style="1" hidden="1" customWidth="1"/>
    <col min="12327" max="12328" width="14.28515625" style="236" customWidth="1"/>
    <col min="12329" max="12329" width="20.85546875" style="236" customWidth="1"/>
    <col min="12330" max="12330" width="14.42578125" style="236" customWidth="1"/>
    <col min="12331" max="12331" width="15" style="236" customWidth="1"/>
    <col min="12332" max="12332" width="2.7109375" style="236" customWidth="1"/>
    <col min="12333" max="12333" width="11.7109375" style="236" customWidth="1"/>
    <col min="12334" max="12334" width="11.5703125" style="236" customWidth="1"/>
    <col min="12335" max="12335" width="2.28515625" style="236" customWidth="1"/>
    <col min="12336" max="12336" width="41" style="236" customWidth="1"/>
    <col min="12337" max="12337" width="14.28515625" style="236" customWidth="1"/>
    <col min="12338" max="12339" width="11.5703125" style="236" customWidth="1"/>
    <col min="12340" max="12340" width="21.85546875" style="236" customWidth="1"/>
    <col min="12341" max="12532" width="11.42578125" style="236"/>
    <col min="12533" max="12533" width="21.85546875" style="236" customWidth="1"/>
    <col min="12534" max="12534" width="13.85546875" style="236" customWidth="1"/>
    <col min="12535" max="12535" width="38.7109375" style="236" customWidth="1"/>
    <col min="12536" max="12536" width="3" style="236" bestFit="1" customWidth="1"/>
    <col min="12537" max="12537" width="32.28515625" style="236" customWidth="1"/>
    <col min="12538" max="12538" width="46.28515625" style="236" customWidth="1"/>
    <col min="12539" max="12539" width="19" style="236" customWidth="1"/>
    <col min="12540" max="12540" width="0" style="1" hidden="1" customWidth="1"/>
    <col min="12541" max="12541" width="17.7109375" style="236" customWidth="1"/>
    <col min="12542" max="12542" width="0" style="1" hidden="1" customWidth="1"/>
    <col min="12543" max="12543" width="22.28515625" style="236" customWidth="1"/>
    <col min="12544" max="12544" width="5.28515625" style="236" customWidth="1"/>
    <col min="12545" max="12545" width="36.28515625" style="236" customWidth="1"/>
    <col min="12546" max="12546" width="5.7109375" style="236" customWidth="1"/>
    <col min="12547" max="12547" width="0" style="1" hidden="1" customWidth="1"/>
    <col min="12548" max="12548" width="20.7109375" style="236" customWidth="1"/>
    <col min="12549" max="12549" width="4.85546875" style="236" customWidth="1"/>
    <col min="12550" max="12550" width="0" style="1" hidden="1" customWidth="1"/>
    <col min="12551" max="12551" width="24.7109375" style="236" customWidth="1"/>
    <col min="12552" max="12552" width="12.28515625" style="236" customWidth="1"/>
    <col min="12553" max="12553" width="0" style="1" hidden="1" customWidth="1"/>
    <col min="12554" max="12554" width="3.42578125" style="236" customWidth="1"/>
    <col min="12555" max="12555" width="0" style="1" hidden="1" customWidth="1"/>
    <col min="12556" max="12556" width="17.7109375" style="236" customWidth="1"/>
    <col min="12557" max="12557" width="3.42578125" style="236" customWidth="1"/>
    <col min="12558" max="12558" width="0" style="1" hidden="1" customWidth="1"/>
    <col min="12559" max="12559" width="23.7109375" style="236" customWidth="1"/>
    <col min="12560" max="12560" width="10" style="236" customWidth="1"/>
    <col min="12561" max="12561" width="0" style="1" hidden="1" customWidth="1"/>
    <col min="12562" max="12563" width="14.7109375" style="236" customWidth="1"/>
    <col min="12564" max="12564" width="12.85546875" style="236" customWidth="1"/>
    <col min="12565" max="12565" width="3.28515625" style="236" customWidth="1"/>
    <col min="12566" max="12566" width="30.28515625" style="236" customWidth="1"/>
    <col min="12567" max="12567" width="5" style="236" customWidth="1"/>
    <col min="12568" max="12568" width="0" style="1" hidden="1" customWidth="1"/>
    <col min="12569" max="12569" width="14.28515625" style="236" customWidth="1"/>
    <col min="12570" max="12570" width="5.7109375" style="236" customWidth="1"/>
    <col min="12571" max="12571" width="0" style="1" hidden="1" customWidth="1"/>
    <col min="12572" max="12572" width="17.28515625" style="236" customWidth="1"/>
    <col min="12573" max="12573" width="12.7109375" style="236" customWidth="1"/>
    <col min="12574" max="12574" width="0" style="1" hidden="1" customWidth="1"/>
    <col min="12575" max="12575" width="5.28515625" style="236" customWidth="1"/>
    <col min="12576" max="12576" width="0" style="1" hidden="1" customWidth="1"/>
    <col min="12577" max="12577" width="17" style="236" customWidth="1"/>
    <col min="12578" max="12578" width="6.28515625" style="236" customWidth="1"/>
    <col min="12579" max="12579" width="0" style="1" hidden="1" customWidth="1"/>
    <col min="12580" max="12580" width="14.28515625" style="236" customWidth="1"/>
    <col min="12581" max="12581" width="7.5703125" style="236" customWidth="1"/>
    <col min="12582" max="12582" width="0" style="1" hidden="1" customWidth="1"/>
    <col min="12583" max="12584" width="14.28515625" style="236" customWidth="1"/>
    <col min="12585" max="12585" width="20.85546875" style="236" customWidth="1"/>
    <col min="12586" max="12586" width="14.42578125" style="236" customWidth="1"/>
    <col min="12587" max="12587" width="15" style="236" customWidth="1"/>
    <col min="12588" max="12588" width="2.7109375" style="236" customWidth="1"/>
    <col min="12589" max="12589" width="11.7109375" style="236" customWidth="1"/>
    <col min="12590" max="12590" width="11.5703125" style="236" customWidth="1"/>
    <col min="12591" max="12591" width="2.28515625" style="236" customWidth="1"/>
    <col min="12592" max="12592" width="41" style="236" customWidth="1"/>
    <col min="12593" max="12593" width="14.28515625" style="236" customWidth="1"/>
    <col min="12594" max="12595" width="11.5703125" style="236" customWidth="1"/>
    <col min="12596" max="12596" width="21.85546875" style="236" customWidth="1"/>
    <col min="12597" max="12788" width="11.42578125" style="236"/>
    <col min="12789" max="12789" width="21.85546875" style="236" customWidth="1"/>
    <col min="12790" max="12790" width="13.85546875" style="236" customWidth="1"/>
    <col min="12791" max="12791" width="38.7109375" style="236" customWidth="1"/>
    <col min="12792" max="12792" width="3" style="236" bestFit="1" customWidth="1"/>
    <col min="12793" max="12793" width="32.28515625" style="236" customWidth="1"/>
    <col min="12794" max="12794" width="46.28515625" style="236" customWidth="1"/>
    <col min="12795" max="12795" width="19" style="236" customWidth="1"/>
    <col min="12796" max="12796" width="0" style="1" hidden="1" customWidth="1"/>
    <col min="12797" max="12797" width="17.7109375" style="236" customWidth="1"/>
    <col min="12798" max="12798" width="0" style="1" hidden="1" customWidth="1"/>
    <col min="12799" max="12799" width="22.28515625" style="236" customWidth="1"/>
    <col min="12800" max="12800" width="5.28515625" style="236" customWidth="1"/>
    <col min="12801" max="12801" width="36.28515625" style="236" customWidth="1"/>
    <col min="12802" max="12802" width="5.7109375" style="236" customWidth="1"/>
    <col min="12803" max="12803" width="0" style="1" hidden="1" customWidth="1"/>
    <col min="12804" max="12804" width="20.7109375" style="236" customWidth="1"/>
    <col min="12805" max="12805" width="4.85546875" style="236" customWidth="1"/>
    <col min="12806" max="12806" width="0" style="1" hidden="1" customWidth="1"/>
    <col min="12807" max="12807" width="24.7109375" style="236" customWidth="1"/>
    <col min="12808" max="12808" width="12.28515625" style="236" customWidth="1"/>
    <col min="12809" max="12809" width="0" style="1" hidden="1" customWidth="1"/>
    <col min="12810" max="12810" width="3.42578125" style="236" customWidth="1"/>
    <col min="12811" max="12811" width="0" style="1" hidden="1" customWidth="1"/>
    <col min="12812" max="12812" width="17.7109375" style="236" customWidth="1"/>
    <col min="12813" max="12813" width="3.42578125" style="236" customWidth="1"/>
    <col min="12814" max="12814" width="0" style="1" hidden="1" customWidth="1"/>
    <col min="12815" max="12815" width="23.7109375" style="236" customWidth="1"/>
    <col min="12816" max="12816" width="10" style="236" customWidth="1"/>
    <col min="12817" max="12817" width="0" style="1" hidden="1" customWidth="1"/>
    <col min="12818" max="12819" width="14.7109375" style="236" customWidth="1"/>
    <col min="12820" max="12820" width="12.85546875" style="236" customWidth="1"/>
    <col min="12821" max="12821" width="3.28515625" style="236" customWidth="1"/>
    <col min="12822" max="12822" width="30.28515625" style="236" customWidth="1"/>
    <col min="12823" max="12823" width="5" style="236" customWidth="1"/>
    <col min="12824" max="12824" width="0" style="1" hidden="1" customWidth="1"/>
    <col min="12825" max="12825" width="14.28515625" style="236" customWidth="1"/>
    <col min="12826" max="12826" width="5.7109375" style="236" customWidth="1"/>
    <col min="12827" max="12827" width="0" style="1" hidden="1" customWidth="1"/>
    <col min="12828" max="12828" width="17.28515625" style="236" customWidth="1"/>
    <col min="12829" max="12829" width="12.7109375" style="236" customWidth="1"/>
    <col min="12830" max="12830" width="0" style="1" hidden="1" customWidth="1"/>
    <col min="12831" max="12831" width="5.28515625" style="236" customWidth="1"/>
    <col min="12832" max="12832" width="0" style="1" hidden="1" customWidth="1"/>
    <col min="12833" max="12833" width="17" style="236" customWidth="1"/>
    <col min="12834" max="12834" width="6.28515625" style="236" customWidth="1"/>
    <col min="12835" max="12835" width="0" style="1" hidden="1" customWidth="1"/>
    <col min="12836" max="12836" width="14.28515625" style="236" customWidth="1"/>
    <col min="12837" max="12837" width="7.5703125" style="236" customWidth="1"/>
    <col min="12838" max="12838" width="0" style="1" hidden="1" customWidth="1"/>
    <col min="12839" max="12840" width="14.28515625" style="236" customWidth="1"/>
    <col min="12841" max="12841" width="20.85546875" style="236" customWidth="1"/>
    <col min="12842" max="12842" width="14.42578125" style="236" customWidth="1"/>
    <col min="12843" max="12843" width="15" style="236" customWidth="1"/>
    <col min="12844" max="12844" width="2.7109375" style="236" customWidth="1"/>
    <col min="12845" max="12845" width="11.7109375" style="236" customWidth="1"/>
    <col min="12846" max="12846" width="11.5703125" style="236" customWidth="1"/>
    <col min="12847" max="12847" width="2.28515625" style="236" customWidth="1"/>
    <col min="12848" max="12848" width="41" style="236" customWidth="1"/>
    <col min="12849" max="12849" width="14.28515625" style="236" customWidth="1"/>
    <col min="12850" max="12851" width="11.5703125" style="236" customWidth="1"/>
    <col min="12852" max="12852" width="21.85546875" style="236" customWidth="1"/>
    <col min="12853" max="13044" width="11.42578125" style="236"/>
    <col min="13045" max="13045" width="21.85546875" style="236" customWidth="1"/>
    <col min="13046" max="13046" width="13.85546875" style="236" customWidth="1"/>
    <col min="13047" max="13047" width="38.7109375" style="236" customWidth="1"/>
    <col min="13048" max="13048" width="3" style="236" bestFit="1" customWidth="1"/>
    <col min="13049" max="13049" width="32.28515625" style="236" customWidth="1"/>
    <col min="13050" max="13050" width="46.28515625" style="236" customWidth="1"/>
    <col min="13051" max="13051" width="19" style="236" customWidth="1"/>
    <col min="13052" max="13052" width="0" style="1" hidden="1" customWidth="1"/>
    <col min="13053" max="13053" width="17.7109375" style="236" customWidth="1"/>
    <col min="13054" max="13054" width="0" style="1" hidden="1" customWidth="1"/>
    <col min="13055" max="13055" width="22.28515625" style="236" customWidth="1"/>
    <col min="13056" max="13056" width="5.28515625" style="236" customWidth="1"/>
    <col min="13057" max="13057" width="36.28515625" style="236" customWidth="1"/>
    <col min="13058" max="13058" width="5.7109375" style="236" customWidth="1"/>
    <col min="13059" max="13059" width="0" style="1" hidden="1" customWidth="1"/>
    <col min="13060" max="13060" width="20.7109375" style="236" customWidth="1"/>
    <col min="13061" max="13061" width="4.85546875" style="236" customWidth="1"/>
    <col min="13062" max="13062" width="0" style="1" hidden="1" customWidth="1"/>
    <col min="13063" max="13063" width="24.7109375" style="236" customWidth="1"/>
    <col min="13064" max="13064" width="12.28515625" style="236" customWidth="1"/>
    <col min="13065" max="13065" width="0" style="1" hidden="1" customWidth="1"/>
    <col min="13066" max="13066" width="3.42578125" style="236" customWidth="1"/>
    <col min="13067" max="13067" width="0" style="1" hidden="1" customWidth="1"/>
    <col min="13068" max="13068" width="17.7109375" style="236" customWidth="1"/>
    <col min="13069" max="13069" width="3.42578125" style="236" customWidth="1"/>
    <col min="13070" max="13070" width="0" style="1" hidden="1" customWidth="1"/>
    <col min="13071" max="13071" width="23.7109375" style="236" customWidth="1"/>
    <col min="13072" max="13072" width="10" style="236" customWidth="1"/>
    <col min="13073" max="13073" width="0" style="1" hidden="1" customWidth="1"/>
    <col min="13074" max="13075" width="14.7109375" style="236" customWidth="1"/>
    <col min="13076" max="13076" width="12.85546875" style="236" customWidth="1"/>
    <col min="13077" max="13077" width="3.28515625" style="236" customWidth="1"/>
    <col min="13078" max="13078" width="30.28515625" style="236" customWidth="1"/>
    <col min="13079" max="13079" width="5" style="236" customWidth="1"/>
    <col min="13080" max="13080" width="0" style="1" hidden="1" customWidth="1"/>
    <col min="13081" max="13081" width="14.28515625" style="236" customWidth="1"/>
    <col min="13082" max="13082" width="5.7109375" style="236" customWidth="1"/>
    <col min="13083" max="13083" width="0" style="1" hidden="1" customWidth="1"/>
    <col min="13084" max="13084" width="17.28515625" style="236" customWidth="1"/>
    <col min="13085" max="13085" width="12.7109375" style="236" customWidth="1"/>
    <col min="13086" max="13086" width="0" style="1" hidden="1" customWidth="1"/>
    <col min="13087" max="13087" width="5.28515625" style="236" customWidth="1"/>
    <col min="13088" max="13088" width="0" style="1" hidden="1" customWidth="1"/>
    <col min="13089" max="13089" width="17" style="236" customWidth="1"/>
    <col min="13090" max="13090" width="6.28515625" style="236" customWidth="1"/>
    <col min="13091" max="13091" width="0" style="1" hidden="1" customWidth="1"/>
    <col min="13092" max="13092" width="14.28515625" style="236" customWidth="1"/>
    <col min="13093" max="13093" width="7.5703125" style="236" customWidth="1"/>
    <col min="13094" max="13094" width="0" style="1" hidden="1" customWidth="1"/>
    <col min="13095" max="13096" width="14.28515625" style="236" customWidth="1"/>
    <col min="13097" max="13097" width="20.85546875" style="236" customWidth="1"/>
    <col min="13098" max="13098" width="14.42578125" style="236" customWidth="1"/>
    <col min="13099" max="13099" width="15" style="236" customWidth="1"/>
    <col min="13100" max="13100" width="2.7109375" style="236" customWidth="1"/>
    <col min="13101" max="13101" width="11.7109375" style="236" customWidth="1"/>
    <col min="13102" max="13102" width="11.5703125" style="236" customWidth="1"/>
    <col min="13103" max="13103" width="2.28515625" style="236" customWidth="1"/>
    <col min="13104" max="13104" width="41" style="236" customWidth="1"/>
    <col min="13105" max="13105" width="14.28515625" style="236" customWidth="1"/>
    <col min="13106" max="13107" width="11.5703125" style="236" customWidth="1"/>
    <col min="13108" max="13108" width="21.85546875" style="236" customWidth="1"/>
    <col min="13109" max="13300" width="11.42578125" style="236"/>
    <col min="13301" max="13301" width="21.85546875" style="236" customWidth="1"/>
    <col min="13302" max="13302" width="13.85546875" style="236" customWidth="1"/>
    <col min="13303" max="13303" width="38.7109375" style="236" customWidth="1"/>
    <col min="13304" max="13304" width="3" style="236" bestFit="1" customWidth="1"/>
    <col min="13305" max="13305" width="32.28515625" style="236" customWidth="1"/>
    <col min="13306" max="13306" width="46.28515625" style="236" customWidth="1"/>
    <col min="13307" max="13307" width="19" style="236" customWidth="1"/>
    <col min="13308" max="13308" width="0" style="1" hidden="1" customWidth="1"/>
    <col min="13309" max="13309" width="17.7109375" style="236" customWidth="1"/>
    <col min="13310" max="13310" width="0" style="1" hidden="1" customWidth="1"/>
    <col min="13311" max="13311" width="22.28515625" style="236" customWidth="1"/>
    <col min="13312" max="13312" width="5.28515625" style="236" customWidth="1"/>
    <col min="13313" max="13313" width="36.28515625" style="236" customWidth="1"/>
    <col min="13314" max="13314" width="5.7109375" style="236" customWidth="1"/>
    <col min="13315" max="13315" width="0" style="1" hidden="1" customWidth="1"/>
    <col min="13316" max="13316" width="20.7109375" style="236" customWidth="1"/>
    <col min="13317" max="13317" width="4.85546875" style="236" customWidth="1"/>
    <col min="13318" max="13318" width="0" style="1" hidden="1" customWidth="1"/>
    <col min="13319" max="13319" width="24.7109375" style="236" customWidth="1"/>
    <col min="13320" max="13320" width="12.28515625" style="236" customWidth="1"/>
    <col min="13321" max="13321" width="0" style="1" hidden="1" customWidth="1"/>
    <col min="13322" max="13322" width="3.42578125" style="236" customWidth="1"/>
    <col min="13323" max="13323" width="0" style="1" hidden="1" customWidth="1"/>
    <col min="13324" max="13324" width="17.7109375" style="236" customWidth="1"/>
    <col min="13325" max="13325" width="3.42578125" style="236" customWidth="1"/>
    <col min="13326" max="13326" width="0" style="1" hidden="1" customWidth="1"/>
    <col min="13327" max="13327" width="23.7109375" style="236" customWidth="1"/>
    <col min="13328" max="13328" width="10" style="236" customWidth="1"/>
    <col min="13329" max="13329" width="0" style="1" hidden="1" customWidth="1"/>
    <col min="13330" max="13331" width="14.7109375" style="236" customWidth="1"/>
    <col min="13332" max="13332" width="12.85546875" style="236" customWidth="1"/>
    <col min="13333" max="13333" width="3.28515625" style="236" customWidth="1"/>
    <col min="13334" max="13334" width="30.28515625" style="236" customWidth="1"/>
    <col min="13335" max="13335" width="5" style="236" customWidth="1"/>
    <col min="13336" max="13336" width="0" style="1" hidden="1" customWidth="1"/>
    <col min="13337" max="13337" width="14.28515625" style="236" customWidth="1"/>
    <col min="13338" max="13338" width="5.7109375" style="236" customWidth="1"/>
    <col min="13339" max="13339" width="0" style="1" hidden="1" customWidth="1"/>
    <col min="13340" max="13340" width="17.28515625" style="236" customWidth="1"/>
    <col min="13341" max="13341" width="12.7109375" style="236" customWidth="1"/>
    <col min="13342" max="13342" width="0" style="1" hidden="1" customWidth="1"/>
    <col min="13343" max="13343" width="5.28515625" style="236" customWidth="1"/>
    <col min="13344" max="13344" width="0" style="1" hidden="1" customWidth="1"/>
    <col min="13345" max="13345" width="17" style="236" customWidth="1"/>
    <col min="13346" max="13346" width="6.28515625" style="236" customWidth="1"/>
    <col min="13347" max="13347" width="0" style="1" hidden="1" customWidth="1"/>
    <col min="13348" max="13348" width="14.28515625" style="236" customWidth="1"/>
    <col min="13349" max="13349" width="7.5703125" style="236" customWidth="1"/>
    <col min="13350" max="13350" width="0" style="1" hidden="1" customWidth="1"/>
    <col min="13351" max="13352" width="14.28515625" style="236" customWidth="1"/>
    <col min="13353" max="13353" width="20.85546875" style="236" customWidth="1"/>
    <col min="13354" max="13354" width="14.42578125" style="236" customWidth="1"/>
    <col min="13355" max="13355" width="15" style="236" customWidth="1"/>
    <col min="13356" max="13356" width="2.7109375" style="236" customWidth="1"/>
    <col min="13357" max="13357" width="11.7109375" style="236" customWidth="1"/>
    <col min="13358" max="13358" width="11.5703125" style="236" customWidth="1"/>
    <col min="13359" max="13359" width="2.28515625" style="236" customWidth="1"/>
    <col min="13360" max="13360" width="41" style="236" customWidth="1"/>
    <col min="13361" max="13361" width="14.28515625" style="236" customWidth="1"/>
    <col min="13362" max="13363" width="11.5703125" style="236" customWidth="1"/>
    <col min="13364" max="13364" width="21.85546875" style="236" customWidth="1"/>
    <col min="13365" max="13556" width="11.42578125" style="236"/>
    <col min="13557" max="13557" width="21.85546875" style="236" customWidth="1"/>
    <col min="13558" max="13558" width="13.85546875" style="236" customWidth="1"/>
    <col min="13559" max="13559" width="38.7109375" style="236" customWidth="1"/>
    <col min="13560" max="13560" width="3" style="236" bestFit="1" customWidth="1"/>
    <col min="13561" max="13561" width="32.28515625" style="236" customWidth="1"/>
    <col min="13562" max="13562" width="46.28515625" style="236" customWidth="1"/>
    <col min="13563" max="13563" width="19" style="236" customWidth="1"/>
    <col min="13564" max="13564" width="0" style="1" hidden="1" customWidth="1"/>
    <col min="13565" max="13565" width="17.7109375" style="236" customWidth="1"/>
    <col min="13566" max="13566" width="0" style="1" hidden="1" customWidth="1"/>
    <col min="13567" max="13567" width="22.28515625" style="236" customWidth="1"/>
    <col min="13568" max="13568" width="5.28515625" style="236" customWidth="1"/>
    <col min="13569" max="13569" width="36.28515625" style="236" customWidth="1"/>
    <col min="13570" max="13570" width="5.7109375" style="236" customWidth="1"/>
    <col min="13571" max="13571" width="0" style="1" hidden="1" customWidth="1"/>
    <col min="13572" max="13572" width="20.7109375" style="236" customWidth="1"/>
    <col min="13573" max="13573" width="4.85546875" style="236" customWidth="1"/>
    <col min="13574" max="13574" width="0" style="1" hidden="1" customWidth="1"/>
    <col min="13575" max="13575" width="24.7109375" style="236" customWidth="1"/>
    <col min="13576" max="13576" width="12.28515625" style="236" customWidth="1"/>
    <col min="13577" max="13577" width="0" style="1" hidden="1" customWidth="1"/>
    <col min="13578" max="13578" width="3.42578125" style="236" customWidth="1"/>
    <col min="13579" max="13579" width="0" style="1" hidden="1" customWidth="1"/>
    <col min="13580" max="13580" width="17.7109375" style="236" customWidth="1"/>
    <col min="13581" max="13581" width="3.42578125" style="236" customWidth="1"/>
    <col min="13582" max="13582" width="0" style="1" hidden="1" customWidth="1"/>
    <col min="13583" max="13583" width="23.7109375" style="236" customWidth="1"/>
    <col min="13584" max="13584" width="10" style="236" customWidth="1"/>
    <col min="13585" max="13585" width="0" style="1" hidden="1" customWidth="1"/>
    <col min="13586" max="13587" width="14.7109375" style="236" customWidth="1"/>
    <col min="13588" max="13588" width="12.85546875" style="236" customWidth="1"/>
    <col min="13589" max="13589" width="3.28515625" style="236" customWidth="1"/>
    <col min="13590" max="13590" width="30.28515625" style="236" customWidth="1"/>
    <col min="13591" max="13591" width="5" style="236" customWidth="1"/>
    <col min="13592" max="13592" width="0" style="1" hidden="1" customWidth="1"/>
    <col min="13593" max="13593" width="14.28515625" style="236" customWidth="1"/>
    <col min="13594" max="13594" width="5.7109375" style="236" customWidth="1"/>
    <col min="13595" max="13595" width="0" style="1" hidden="1" customWidth="1"/>
    <col min="13596" max="13596" width="17.28515625" style="236" customWidth="1"/>
    <col min="13597" max="13597" width="12.7109375" style="236" customWidth="1"/>
    <col min="13598" max="13598" width="0" style="1" hidden="1" customWidth="1"/>
    <col min="13599" max="13599" width="5.28515625" style="236" customWidth="1"/>
    <col min="13600" max="13600" width="0" style="1" hidden="1" customWidth="1"/>
    <col min="13601" max="13601" width="17" style="236" customWidth="1"/>
    <col min="13602" max="13602" width="6.28515625" style="236" customWidth="1"/>
    <col min="13603" max="13603" width="0" style="1" hidden="1" customWidth="1"/>
    <col min="13604" max="13604" width="14.28515625" style="236" customWidth="1"/>
    <col min="13605" max="13605" width="7.5703125" style="236" customWidth="1"/>
    <col min="13606" max="13606" width="0" style="1" hidden="1" customWidth="1"/>
    <col min="13607" max="13608" width="14.28515625" style="236" customWidth="1"/>
    <col min="13609" max="13609" width="20.85546875" style="236" customWidth="1"/>
    <col min="13610" max="13610" width="14.42578125" style="236" customWidth="1"/>
    <col min="13611" max="13611" width="15" style="236" customWidth="1"/>
    <col min="13612" max="13612" width="2.7109375" style="236" customWidth="1"/>
    <col min="13613" max="13613" width="11.7109375" style="236" customWidth="1"/>
    <col min="13614" max="13614" width="11.5703125" style="236" customWidth="1"/>
    <col min="13615" max="13615" width="2.28515625" style="236" customWidth="1"/>
    <col min="13616" max="13616" width="41" style="236" customWidth="1"/>
    <col min="13617" max="13617" width="14.28515625" style="236" customWidth="1"/>
    <col min="13618" max="13619" width="11.5703125" style="236" customWidth="1"/>
    <col min="13620" max="13620" width="21.85546875" style="236" customWidth="1"/>
    <col min="13621" max="13812" width="11.42578125" style="236"/>
    <col min="13813" max="13813" width="21.85546875" style="236" customWidth="1"/>
    <col min="13814" max="13814" width="13.85546875" style="236" customWidth="1"/>
    <col min="13815" max="13815" width="38.7109375" style="236" customWidth="1"/>
    <col min="13816" max="13816" width="3" style="236" bestFit="1" customWidth="1"/>
    <col min="13817" max="13817" width="32.28515625" style="236" customWidth="1"/>
    <col min="13818" max="13818" width="46.28515625" style="236" customWidth="1"/>
    <col min="13819" max="13819" width="19" style="236" customWidth="1"/>
    <col min="13820" max="13820" width="0" style="1" hidden="1" customWidth="1"/>
    <col min="13821" max="13821" width="17.7109375" style="236" customWidth="1"/>
    <col min="13822" max="13822" width="0" style="1" hidden="1" customWidth="1"/>
    <col min="13823" max="13823" width="22.28515625" style="236" customWidth="1"/>
    <col min="13824" max="13824" width="5.28515625" style="236" customWidth="1"/>
    <col min="13825" max="13825" width="36.28515625" style="236" customWidth="1"/>
    <col min="13826" max="13826" width="5.7109375" style="236" customWidth="1"/>
    <col min="13827" max="13827" width="0" style="1" hidden="1" customWidth="1"/>
    <col min="13828" max="13828" width="20.7109375" style="236" customWidth="1"/>
    <col min="13829" max="13829" width="4.85546875" style="236" customWidth="1"/>
    <col min="13830" max="13830" width="0" style="1" hidden="1" customWidth="1"/>
    <col min="13831" max="13831" width="24.7109375" style="236" customWidth="1"/>
    <col min="13832" max="13832" width="12.28515625" style="236" customWidth="1"/>
    <col min="13833" max="13833" width="0" style="1" hidden="1" customWidth="1"/>
    <col min="13834" max="13834" width="3.42578125" style="236" customWidth="1"/>
    <col min="13835" max="13835" width="0" style="1" hidden="1" customWidth="1"/>
    <col min="13836" max="13836" width="17.7109375" style="236" customWidth="1"/>
    <col min="13837" max="13837" width="3.42578125" style="236" customWidth="1"/>
    <col min="13838" max="13838" width="0" style="1" hidden="1" customWidth="1"/>
    <col min="13839" max="13839" width="23.7109375" style="236" customWidth="1"/>
    <col min="13840" max="13840" width="10" style="236" customWidth="1"/>
    <col min="13841" max="13841" width="0" style="1" hidden="1" customWidth="1"/>
    <col min="13842" max="13843" width="14.7109375" style="236" customWidth="1"/>
    <col min="13844" max="13844" width="12.85546875" style="236" customWidth="1"/>
    <col min="13845" max="13845" width="3.28515625" style="236" customWidth="1"/>
    <col min="13846" max="13846" width="30.28515625" style="236" customWidth="1"/>
    <col min="13847" max="13847" width="5" style="236" customWidth="1"/>
    <col min="13848" max="13848" width="0" style="1" hidden="1" customWidth="1"/>
    <col min="13849" max="13849" width="14.28515625" style="236" customWidth="1"/>
    <col min="13850" max="13850" width="5.7109375" style="236" customWidth="1"/>
    <col min="13851" max="13851" width="0" style="1" hidden="1" customWidth="1"/>
    <col min="13852" max="13852" width="17.28515625" style="236" customWidth="1"/>
    <col min="13853" max="13853" width="12.7109375" style="236" customWidth="1"/>
    <col min="13854" max="13854" width="0" style="1" hidden="1" customWidth="1"/>
    <col min="13855" max="13855" width="5.28515625" style="236" customWidth="1"/>
    <col min="13856" max="13856" width="0" style="1" hidden="1" customWidth="1"/>
    <col min="13857" max="13857" width="17" style="236" customWidth="1"/>
    <col min="13858" max="13858" width="6.28515625" style="236" customWidth="1"/>
    <col min="13859" max="13859" width="0" style="1" hidden="1" customWidth="1"/>
    <col min="13860" max="13860" width="14.28515625" style="236" customWidth="1"/>
    <col min="13861" max="13861" width="7.5703125" style="236" customWidth="1"/>
    <col min="13862" max="13862" width="0" style="1" hidden="1" customWidth="1"/>
    <col min="13863" max="13864" width="14.28515625" style="236" customWidth="1"/>
    <col min="13865" max="13865" width="20.85546875" style="236" customWidth="1"/>
    <col min="13866" max="13866" width="14.42578125" style="236" customWidth="1"/>
    <col min="13867" max="13867" width="15" style="236" customWidth="1"/>
    <col min="13868" max="13868" width="2.7109375" style="236" customWidth="1"/>
    <col min="13869" max="13869" width="11.7109375" style="236" customWidth="1"/>
    <col min="13870" max="13870" width="11.5703125" style="236" customWidth="1"/>
    <col min="13871" max="13871" width="2.28515625" style="236" customWidth="1"/>
    <col min="13872" max="13872" width="41" style="236" customWidth="1"/>
    <col min="13873" max="13873" width="14.28515625" style="236" customWidth="1"/>
    <col min="13874" max="13875" width="11.5703125" style="236" customWidth="1"/>
    <col min="13876" max="13876" width="21.85546875" style="236" customWidth="1"/>
    <col min="13877" max="14068" width="11.42578125" style="236"/>
    <col min="14069" max="14069" width="21.85546875" style="236" customWidth="1"/>
    <col min="14070" max="14070" width="13.85546875" style="236" customWidth="1"/>
    <col min="14071" max="14071" width="38.7109375" style="236" customWidth="1"/>
    <col min="14072" max="14072" width="3" style="236" bestFit="1" customWidth="1"/>
    <col min="14073" max="14073" width="32.28515625" style="236" customWidth="1"/>
    <col min="14074" max="14074" width="46.28515625" style="236" customWidth="1"/>
    <col min="14075" max="14075" width="19" style="236" customWidth="1"/>
    <col min="14076" max="14076" width="0" style="1" hidden="1" customWidth="1"/>
    <col min="14077" max="14077" width="17.7109375" style="236" customWidth="1"/>
    <col min="14078" max="14078" width="0" style="1" hidden="1" customWidth="1"/>
    <col min="14079" max="14079" width="22.28515625" style="236" customWidth="1"/>
    <col min="14080" max="14080" width="5.28515625" style="236" customWidth="1"/>
    <col min="14081" max="14081" width="36.28515625" style="236" customWidth="1"/>
    <col min="14082" max="14082" width="5.7109375" style="236" customWidth="1"/>
    <col min="14083" max="14083" width="0" style="1" hidden="1" customWidth="1"/>
    <col min="14084" max="14084" width="20.7109375" style="236" customWidth="1"/>
    <col min="14085" max="14085" width="4.85546875" style="236" customWidth="1"/>
    <col min="14086" max="14086" width="0" style="1" hidden="1" customWidth="1"/>
    <col min="14087" max="14087" width="24.7109375" style="236" customWidth="1"/>
    <col min="14088" max="14088" width="12.28515625" style="236" customWidth="1"/>
    <col min="14089" max="14089" width="0" style="1" hidden="1" customWidth="1"/>
    <col min="14090" max="14090" width="3.42578125" style="236" customWidth="1"/>
    <col min="14091" max="14091" width="0" style="1" hidden="1" customWidth="1"/>
    <col min="14092" max="14092" width="17.7109375" style="236" customWidth="1"/>
    <col min="14093" max="14093" width="3.42578125" style="236" customWidth="1"/>
    <col min="14094" max="14094" width="0" style="1" hidden="1" customWidth="1"/>
    <col min="14095" max="14095" width="23.7109375" style="236" customWidth="1"/>
    <col min="14096" max="14096" width="10" style="236" customWidth="1"/>
    <col min="14097" max="14097" width="0" style="1" hidden="1" customWidth="1"/>
    <col min="14098" max="14099" width="14.7109375" style="236" customWidth="1"/>
    <col min="14100" max="14100" width="12.85546875" style="236" customWidth="1"/>
    <col min="14101" max="14101" width="3.28515625" style="236" customWidth="1"/>
    <col min="14102" max="14102" width="30.28515625" style="236" customWidth="1"/>
    <col min="14103" max="14103" width="5" style="236" customWidth="1"/>
    <col min="14104" max="14104" width="0" style="1" hidden="1" customWidth="1"/>
    <col min="14105" max="14105" width="14.28515625" style="236" customWidth="1"/>
    <col min="14106" max="14106" width="5.7109375" style="236" customWidth="1"/>
    <col min="14107" max="14107" width="0" style="1" hidden="1" customWidth="1"/>
    <col min="14108" max="14108" width="17.28515625" style="236" customWidth="1"/>
    <col min="14109" max="14109" width="12.7109375" style="236" customWidth="1"/>
    <col min="14110" max="14110" width="0" style="1" hidden="1" customWidth="1"/>
    <col min="14111" max="14111" width="5.28515625" style="236" customWidth="1"/>
    <col min="14112" max="14112" width="0" style="1" hidden="1" customWidth="1"/>
    <col min="14113" max="14113" width="17" style="236" customWidth="1"/>
    <col min="14114" max="14114" width="6.28515625" style="236" customWidth="1"/>
    <col min="14115" max="14115" width="0" style="1" hidden="1" customWidth="1"/>
    <col min="14116" max="14116" width="14.28515625" style="236" customWidth="1"/>
    <col min="14117" max="14117" width="7.5703125" style="236" customWidth="1"/>
    <col min="14118" max="14118" width="0" style="1" hidden="1" customWidth="1"/>
    <col min="14119" max="14120" width="14.28515625" style="236" customWidth="1"/>
    <col min="14121" max="14121" width="20.85546875" style="236" customWidth="1"/>
    <col min="14122" max="14122" width="14.42578125" style="236" customWidth="1"/>
    <col min="14123" max="14123" width="15" style="236" customWidth="1"/>
    <col min="14124" max="14124" width="2.7109375" style="236" customWidth="1"/>
    <col min="14125" max="14125" width="11.7109375" style="236" customWidth="1"/>
    <col min="14126" max="14126" width="11.5703125" style="236" customWidth="1"/>
    <col min="14127" max="14127" width="2.28515625" style="236" customWidth="1"/>
    <col min="14128" max="14128" width="41" style="236" customWidth="1"/>
    <col min="14129" max="14129" width="14.28515625" style="236" customWidth="1"/>
    <col min="14130" max="14131" width="11.5703125" style="236" customWidth="1"/>
    <col min="14132" max="14132" width="21.85546875" style="236" customWidth="1"/>
    <col min="14133" max="14324" width="11.42578125" style="236"/>
    <col min="14325" max="14325" width="21.85546875" style="236" customWidth="1"/>
    <col min="14326" max="14326" width="13.85546875" style="236" customWidth="1"/>
    <col min="14327" max="14327" width="38.7109375" style="236" customWidth="1"/>
    <col min="14328" max="14328" width="3" style="236" bestFit="1" customWidth="1"/>
    <col min="14329" max="14329" width="32.28515625" style="236" customWidth="1"/>
    <col min="14330" max="14330" width="46.28515625" style="236" customWidth="1"/>
    <col min="14331" max="14331" width="19" style="236" customWidth="1"/>
    <col min="14332" max="14332" width="0" style="1" hidden="1" customWidth="1"/>
    <col min="14333" max="14333" width="17.7109375" style="236" customWidth="1"/>
    <col min="14334" max="14334" width="0" style="1" hidden="1" customWidth="1"/>
    <col min="14335" max="14335" width="22.28515625" style="236" customWidth="1"/>
    <col min="14336" max="14336" width="5.28515625" style="236" customWidth="1"/>
    <col min="14337" max="14337" width="36.28515625" style="236" customWidth="1"/>
    <col min="14338" max="14338" width="5.7109375" style="236" customWidth="1"/>
    <col min="14339" max="14339" width="0" style="1" hidden="1" customWidth="1"/>
    <col min="14340" max="14340" width="20.7109375" style="236" customWidth="1"/>
    <col min="14341" max="14341" width="4.85546875" style="236" customWidth="1"/>
    <col min="14342" max="14342" width="0" style="1" hidden="1" customWidth="1"/>
    <col min="14343" max="14343" width="24.7109375" style="236" customWidth="1"/>
    <col min="14344" max="14344" width="12.28515625" style="236" customWidth="1"/>
    <col min="14345" max="14345" width="0" style="1" hidden="1" customWidth="1"/>
    <col min="14346" max="14346" width="3.42578125" style="236" customWidth="1"/>
    <col min="14347" max="14347" width="0" style="1" hidden="1" customWidth="1"/>
    <col min="14348" max="14348" width="17.7109375" style="236" customWidth="1"/>
    <col min="14349" max="14349" width="3.42578125" style="236" customWidth="1"/>
    <col min="14350" max="14350" width="0" style="1" hidden="1" customWidth="1"/>
    <col min="14351" max="14351" width="23.7109375" style="236" customWidth="1"/>
    <col min="14352" max="14352" width="10" style="236" customWidth="1"/>
    <col min="14353" max="14353" width="0" style="1" hidden="1" customWidth="1"/>
    <col min="14354" max="14355" width="14.7109375" style="236" customWidth="1"/>
    <col min="14356" max="14356" width="12.85546875" style="236" customWidth="1"/>
    <col min="14357" max="14357" width="3.28515625" style="236" customWidth="1"/>
    <col min="14358" max="14358" width="30.28515625" style="236" customWidth="1"/>
    <col min="14359" max="14359" width="5" style="236" customWidth="1"/>
    <col min="14360" max="14360" width="0" style="1" hidden="1" customWidth="1"/>
    <col min="14361" max="14361" width="14.28515625" style="236" customWidth="1"/>
    <col min="14362" max="14362" width="5.7109375" style="236" customWidth="1"/>
    <col min="14363" max="14363" width="0" style="1" hidden="1" customWidth="1"/>
    <col min="14364" max="14364" width="17.28515625" style="236" customWidth="1"/>
    <col min="14365" max="14365" width="12.7109375" style="236" customWidth="1"/>
    <col min="14366" max="14366" width="0" style="1" hidden="1" customWidth="1"/>
    <col min="14367" max="14367" width="5.28515625" style="236" customWidth="1"/>
    <col min="14368" max="14368" width="0" style="1" hidden="1" customWidth="1"/>
    <col min="14369" max="14369" width="17" style="236" customWidth="1"/>
    <col min="14370" max="14370" width="6.28515625" style="236" customWidth="1"/>
    <col min="14371" max="14371" width="0" style="1" hidden="1" customWidth="1"/>
    <col min="14372" max="14372" width="14.28515625" style="236" customWidth="1"/>
    <col min="14373" max="14373" width="7.5703125" style="236" customWidth="1"/>
    <col min="14374" max="14374" width="0" style="1" hidden="1" customWidth="1"/>
    <col min="14375" max="14376" width="14.28515625" style="236" customWidth="1"/>
    <col min="14377" max="14377" width="20.85546875" style="236" customWidth="1"/>
    <col min="14378" max="14378" width="14.42578125" style="236" customWidth="1"/>
    <col min="14379" max="14379" width="15" style="236" customWidth="1"/>
    <col min="14380" max="14380" width="2.7109375" style="236" customWidth="1"/>
    <col min="14381" max="14381" width="11.7109375" style="236" customWidth="1"/>
    <col min="14382" max="14382" width="11.5703125" style="236" customWidth="1"/>
    <col min="14383" max="14383" width="2.28515625" style="236" customWidth="1"/>
    <col min="14384" max="14384" width="41" style="236" customWidth="1"/>
    <col min="14385" max="14385" width="14.28515625" style="236" customWidth="1"/>
    <col min="14386" max="14387" width="11.5703125" style="236" customWidth="1"/>
    <col min="14388" max="14388" width="21.85546875" style="236" customWidth="1"/>
    <col min="14389" max="14580" width="11.42578125" style="236"/>
    <col min="14581" max="14581" width="21.85546875" style="236" customWidth="1"/>
    <col min="14582" max="14582" width="13.85546875" style="236" customWidth="1"/>
    <col min="14583" max="14583" width="38.7109375" style="236" customWidth="1"/>
    <col min="14584" max="14584" width="3" style="236" bestFit="1" customWidth="1"/>
    <col min="14585" max="14585" width="32.28515625" style="236" customWidth="1"/>
    <col min="14586" max="14586" width="46.28515625" style="236" customWidth="1"/>
    <col min="14587" max="14587" width="19" style="236" customWidth="1"/>
    <col min="14588" max="14588" width="0" style="1" hidden="1" customWidth="1"/>
    <col min="14589" max="14589" width="17.7109375" style="236" customWidth="1"/>
    <col min="14590" max="14590" width="0" style="1" hidden="1" customWidth="1"/>
    <col min="14591" max="14591" width="22.28515625" style="236" customWidth="1"/>
    <col min="14592" max="14592" width="5.28515625" style="236" customWidth="1"/>
    <col min="14593" max="14593" width="36.28515625" style="236" customWidth="1"/>
    <col min="14594" max="14594" width="5.7109375" style="236" customWidth="1"/>
    <col min="14595" max="14595" width="0" style="1" hidden="1" customWidth="1"/>
    <col min="14596" max="14596" width="20.7109375" style="236" customWidth="1"/>
    <col min="14597" max="14597" width="4.85546875" style="236" customWidth="1"/>
    <col min="14598" max="14598" width="0" style="1" hidden="1" customWidth="1"/>
    <col min="14599" max="14599" width="24.7109375" style="236" customWidth="1"/>
    <col min="14600" max="14600" width="12.28515625" style="236" customWidth="1"/>
    <col min="14601" max="14601" width="0" style="1" hidden="1" customWidth="1"/>
    <col min="14602" max="14602" width="3.42578125" style="236" customWidth="1"/>
    <col min="14603" max="14603" width="0" style="1" hidden="1" customWidth="1"/>
    <col min="14604" max="14604" width="17.7109375" style="236" customWidth="1"/>
    <col min="14605" max="14605" width="3.42578125" style="236" customWidth="1"/>
    <col min="14606" max="14606" width="0" style="1" hidden="1" customWidth="1"/>
    <col min="14607" max="14607" width="23.7109375" style="236" customWidth="1"/>
    <col min="14608" max="14608" width="10" style="236" customWidth="1"/>
    <col min="14609" max="14609" width="0" style="1" hidden="1" customWidth="1"/>
    <col min="14610" max="14611" width="14.7109375" style="236" customWidth="1"/>
    <col min="14612" max="14612" width="12.85546875" style="236" customWidth="1"/>
    <col min="14613" max="14613" width="3.28515625" style="236" customWidth="1"/>
    <col min="14614" max="14614" width="30.28515625" style="236" customWidth="1"/>
    <col min="14615" max="14615" width="5" style="236" customWidth="1"/>
    <col min="14616" max="14616" width="0" style="1" hidden="1" customWidth="1"/>
    <col min="14617" max="14617" width="14.28515625" style="236" customWidth="1"/>
    <col min="14618" max="14618" width="5.7109375" style="236" customWidth="1"/>
    <col min="14619" max="14619" width="0" style="1" hidden="1" customWidth="1"/>
    <col min="14620" max="14620" width="17.28515625" style="236" customWidth="1"/>
    <col min="14621" max="14621" width="12.7109375" style="236" customWidth="1"/>
    <col min="14622" max="14622" width="0" style="1" hidden="1" customWidth="1"/>
    <col min="14623" max="14623" width="5.28515625" style="236" customWidth="1"/>
    <col min="14624" max="14624" width="0" style="1" hidden="1" customWidth="1"/>
    <col min="14625" max="14625" width="17" style="236" customWidth="1"/>
    <col min="14626" max="14626" width="6.28515625" style="236" customWidth="1"/>
    <col min="14627" max="14627" width="0" style="1" hidden="1" customWidth="1"/>
    <col min="14628" max="14628" width="14.28515625" style="236" customWidth="1"/>
    <col min="14629" max="14629" width="7.5703125" style="236" customWidth="1"/>
    <col min="14630" max="14630" width="0" style="1" hidden="1" customWidth="1"/>
    <col min="14631" max="14632" width="14.28515625" style="236" customWidth="1"/>
    <col min="14633" max="14633" width="20.85546875" style="236" customWidth="1"/>
    <col min="14634" max="14634" width="14.42578125" style="236" customWidth="1"/>
    <col min="14635" max="14635" width="15" style="236" customWidth="1"/>
    <col min="14636" max="14636" width="2.7109375" style="236" customWidth="1"/>
    <col min="14637" max="14637" width="11.7109375" style="236" customWidth="1"/>
    <col min="14638" max="14638" width="11.5703125" style="236" customWidth="1"/>
    <col min="14639" max="14639" width="2.28515625" style="236" customWidth="1"/>
    <col min="14640" max="14640" width="41" style="236" customWidth="1"/>
    <col min="14641" max="14641" width="14.28515625" style="236" customWidth="1"/>
    <col min="14642" max="14643" width="11.5703125" style="236" customWidth="1"/>
    <col min="14644" max="14644" width="21.85546875" style="236" customWidth="1"/>
    <col min="14645" max="14836" width="11.42578125" style="236"/>
    <col min="14837" max="14837" width="21.85546875" style="236" customWidth="1"/>
    <col min="14838" max="14838" width="13.85546875" style="236" customWidth="1"/>
    <col min="14839" max="14839" width="38.7109375" style="236" customWidth="1"/>
    <col min="14840" max="14840" width="3" style="236" bestFit="1" customWidth="1"/>
    <col min="14841" max="14841" width="32.28515625" style="236" customWidth="1"/>
    <col min="14842" max="14842" width="46.28515625" style="236" customWidth="1"/>
    <col min="14843" max="14843" width="19" style="236" customWidth="1"/>
    <col min="14844" max="14844" width="0" style="1" hidden="1" customWidth="1"/>
    <col min="14845" max="14845" width="17.7109375" style="236" customWidth="1"/>
    <col min="14846" max="14846" width="0" style="1" hidden="1" customWidth="1"/>
    <col min="14847" max="14847" width="22.28515625" style="236" customWidth="1"/>
    <col min="14848" max="14848" width="5.28515625" style="236" customWidth="1"/>
    <col min="14849" max="14849" width="36.28515625" style="236" customWidth="1"/>
    <col min="14850" max="14850" width="5.7109375" style="236" customWidth="1"/>
    <col min="14851" max="14851" width="0" style="1" hidden="1" customWidth="1"/>
    <col min="14852" max="14852" width="20.7109375" style="236" customWidth="1"/>
    <col min="14853" max="14853" width="4.85546875" style="236" customWidth="1"/>
    <col min="14854" max="14854" width="0" style="1" hidden="1" customWidth="1"/>
    <col min="14855" max="14855" width="24.7109375" style="236" customWidth="1"/>
    <col min="14856" max="14856" width="12.28515625" style="236" customWidth="1"/>
    <col min="14857" max="14857" width="0" style="1" hidden="1" customWidth="1"/>
    <col min="14858" max="14858" width="3.42578125" style="236" customWidth="1"/>
    <col min="14859" max="14859" width="0" style="1" hidden="1" customWidth="1"/>
    <col min="14860" max="14860" width="17.7109375" style="236" customWidth="1"/>
    <col min="14861" max="14861" width="3.42578125" style="236" customWidth="1"/>
    <col min="14862" max="14862" width="0" style="1" hidden="1" customWidth="1"/>
    <col min="14863" max="14863" width="23.7109375" style="236" customWidth="1"/>
    <col min="14864" max="14864" width="10" style="236" customWidth="1"/>
    <col min="14865" max="14865" width="0" style="1" hidden="1" customWidth="1"/>
    <col min="14866" max="14867" width="14.7109375" style="236" customWidth="1"/>
    <col min="14868" max="14868" width="12.85546875" style="236" customWidth="1"/>
    <col min="14869" max="14869" width="3.28515625" style="236" customWidth="1"/>
    <col min="14870" max="14870" width="30.28515625" style="236" customWidth="1"/>
    <col min="14871" max="14871" width="5" style="236" customWidth="1"/>
    <col min="14872" max="14872" width="0" style="1" hidden="1" customWidth="1"/>
    <col min="14873" max="14873" width="14.28515625" style="236" customWidth="1"/>
    <col min="14874" max="14874" width="5.7109375" style="236" customWidth="1"/>
    <col min="14875" max="14875" width="0" style="1" hidden="1" customWidth="1"/>
    <col min="14876" max="14876" width="17.28515625" style="236" customWidth="1"/>
    <col min="14877" max="14877" width="12.7109375" style="236" customWidth="1"/>
    <col min="14878" max="14878" width="0" style="1" hidden="1" customWidth="1"/>
    <col min="14879" max="14879" width="5.28515625" style="236" customWidth="1"/>
    <col min="14880" max="14880" width="0" style="1" hidden="1" customWidth="1"/>
    <col min="14881" max="14881" width="17" style="236" customWidth="1"/>
    <col min="14882" max="14882" width="6.28515625" style="236" customWidth="1"/>
    <col min="14883" max="14883" width="0" style="1" hidden="1" customWidth="1"/>
    <col min="14884" max="14884" width="14.28515625" style="236" customWidth="1"/>
    <col min="14885" max="14885" width="7.5703125" style="236" customWidth="1"/>
    <col min="14886" max="14886" width="0" style="1" hidden="1" customWidth="1"/>
    <col min="14887" max="14888" width="14.28515625" style="236" customWidth="1"/>
    <col min="14889" max="14889" width="20.85546875" style="236" customWidth="1"/>
    <col min="14890" max="14890" width="14.42578125" style="236" customWidth="1"/>
    <col min="14891" max="14891" width="15" style="236" customWidth="1"/>
    <col min="14892" max="14892" width="2.7109375" style="236" customWidth="1"/>
    <col min="14893" max="14893" width="11.7109375" style="236" customWidth="1"/>
    <col min="14894" max="14894" width="11.5703125" style="236" customWidth="1"/>
    <col min="14895" max="14895" width="2.28515625" style="236" customWidth="1"/>
    <col min="14896" max="14896" width="41" style="236" customWidth="1"/>
    <col min="14897" max="14897" width="14.28515625" style="236" customWidth="1"/>
    <col min="14898" max="14899" width="11.5703125" style="236" customWidth="1"/>
    <col min="14900" max="14900" width="21.85546875" style="236" customWidth="1"/>
    <col min="14901" max="15092" width="11.42578125" style="236"/>
    <col min="15093" max="15093" width="21.85546875" style="236" customWidth="1"/>
    <col min="15094" max="15094" width="13.85546875" style="236" customWidth="1"/>
    <col min="15095" max="15095" width="38.7109375" style="236" customWidth="1"/>
    <col min="15096" max="15096" width="3" style="236" bestFit="1" customWidth="1"/>
    <col min="15097" max="15097" width="32.28515625" style="236" customWidth="1"/>
    <col min="15098" max="15098" width="46.28515625" style="236" customWidth="1"/>
    <col min="15099" max="15099" width="19" style="236" customWidth="1"/>
    <col min="15100" max="15100" width="0" style="1" hidden="1" customWidth="1"/>
    <col min="15101" max="15101" width="17.7109375" style="236" customWidth="1"/>
    <col min="15102" max="15102" width="0" style="1" hidden="1" customWidth="1"/>
    <col min="15103" max="15103" width="22.28515625" style="236" customWidth="1"/>
    <col min="15104" max="15104" width="5.28515625" style="236" customWidth="1"/>
    <col min="15105" max="15105" width="36.28515625" style="236" customWidth="1"/>
    <col min="15106" max="15106" width="5.7109375" style="236" customWidth="1"/>
    <col min="15107" max="15107" width="0" style="1" hidden="1" customWidth="1"/>
    <col min="15108" max="15108" width="20.7109375" style="236" customWidth="1"/>
    <col min="15109" max="15109" width="4.85546875" style="236" customWidth="1"/>
    <col min="15110" max="15110" width="0" style="1" hidden="1" customWidth="1"/>
    <col min="15111" max="15111" width="24.7109375" style="236" customWidth="1"/>
    <col min="15112" max="15112" width="12.28515625" style="236" customWidth="1"/>
    <col min="15113" max="15113" width="0" style="1" hidden="1" customWidth="1"/>
    <col min="15114" max="15114" width="3.42578125" style="236" customWidth="1"/>
    <col min="15115" max="15115" width="0" style="1" hidden="1" customWidth="1"/>
    <col min="15116" max="15116" width="17.7109375" style="236" customWidth="1"/>
    <col min="15117" max="15117" width="3.42578125" style="236" customWidth="1"/>
    <col min="15118" max="15118" width="0" style="1" hidden="1" customWidth="1"/>
    <col min="15119" max="15119" width="23.7109375" style="236" customWidth="1"/>
    <col min="15120" max="15120" width="10" style="236" customWidth="1"/>
    <col min="15121" max="15121" width="0" style="1" hidden="1" customWidth="1"/>
    <col min="15122" max="15123" width="14.7109375" style="236" customWidth="1"/>
    <col min="15124" max="15124" width="12.85546875" style="236" customWidth="1"/>
    <col min="15125" max="15125" width="3.28515625" style="236" customWidth="1"/>
    <col min="15126" max="15126" width="30.28515625" style="236" customWidth="1"/>
    <col min="15127" max="15127" width="5" style="236" customWidth="1"/>
    <col min="15128" max="15128" width="0" style="1" hidden="1" customWidth="1"/>
    <col min="15129" max="15129" width="14.28515625" style="236" customWidth="1"/>
    <col min="15130" max="15130" width="5.7109375" style="236" customWidth="1"/>
    <col min="15131" max="15131" width="0" style="1" hidden="1" customWidth="1"/>
    <col min="15132" max="15132" width="17.28515625" style="236" customWidth="1"/>
    <col min="15133" max="15133" width="12.7109375" style="236" customWidth="1"/>
    <col min="15134" max="15134" width="0" style="1" hidden="1" customWidth="1"/>
    <col min="15135" max="15135" width="5.28515625" style="236" customWidth="1"/>
    <col min="15136" max="15136" width="0" style="1" hidden="1" customWidth="1"/>
    <col min="15137" max="15137" width="17" style="236" customWidth="1"/>
    <col min="15138" max="15138" width="6.28515625" style="236" customWidth="1"/>
    <col min="15139" max="15139" width="0" style="1" hidden="1" customWidth="1"/>
    <col min="15140" max="15140" width="14.28515625" style="236" customWidth="1"/>
    <col min="15141" max="15141" width="7.5703125" style="236" customWidth="1"/>
    <col min="15142" max="15142" width="0" style="1" hidden="1" customWidth="1"/>
    <col min="15143" max="15144" width="14.28515625" style="236" customWidth="1"/>
    <col min="15145" max="15145" width="20.85546875" style="236" customWidth="1"/>
    <col min="15146" max="15146" width="14.42578125" style="236" customWidth="1"/>
    <col min="15147" max="15147" width="15" style="236" customWidth="1"/>
    <col min="15148" max="15148" width="2.7109375" style="236" customWidth="1"/>
    <col min="15149" max="15149" width="11.7109375" style="236" customWidth="1"/>
    <col min="15150" max="15150" width="11.5703125" style="236" customWidth="1"/>
    <col min="15151" max="15151" width="2.28515625" style="236" customWidth="1"/>
    <col min="15152" max="15152" width="41" style="236" customWidth="1"/>
    <col min="15153" max="15153" width="14.28515625" style="236" customWidth="1"/>
    <col min="15154" max="15155" width="11.5703125" style="236" customWidth="1"/>
    <col min="15156" max="15156" width="21.85546875" style="236" customWidth="1"/>
    <col min="15157" max="15348" width="11.42578125" style="236"/>
    <col min="15349" max="15349" width="21.85546875" style="236" customWidth="1"/>
    <col min="15350" max="15350" width="13.85546875" style="236" customWidth="1"/>
    <col min="15351" max="15351" width="38.7109375" style="236" customWidth="1"/>
    <col min="15352" max="15352" width="3" style="236" bestFit="1" customWidth="1"/>
    <col min="15353" max="15353" width="32.28515625" style="236" customWidth="1"/>
    <col min="15354" max="15354" width="46.28515625" style="236" customWidth="1"/>
    <col min="15355" max="15355" width="19" style="236" customWidth="1"/>
    <col min="15356" max="15356" width="0" style="1" hidden="1" customWidth="1"/>
    <col min="15357" max="15357" width="17.7109375" style="236" customWidth="1"/>
    <col min="15358" max="15358" width="0" style="1" hidden="1" customWidth="1"/>
    <col min="15359" max="15359" width="22.28515625" style="236" customWidth="1"/>
    <col min="15360" max="15360" width="5.28515625" style="236" customWidth="1"/>
    <col min="15361" max="15361" width="36.28515625" style="236" customWidth="1"/>
    <col min="15362" max="15362" width="5.7109375" style="236" customWidth="1"/>
    <col min="15363" max="15363" width="0" style="1" hidden="1" customWidth="1"/>
    <col min="15364" max="15364" width="20.7109375" style="236" customWidth="1"/>
    <col min="15365" max="15365" width="4.85546875" style="236" customWidth="1"/>
    <col min="15366" max="15366" width="0" style="1" hidden="1" customWidth="1"/>
    <col min="15367" max="15367" width="24.7109375" style="236" customWidth="1"/>
    <col min="15368" max="15368" width="12.28515625" style="236" customWidth="1"/>
    <col min="15369" max="15369" width="0" style="1" hidden="1" customWidth="1"/>
    <col min="15370" max="15370" width="3.42578125" style="236" customWidth="1"/>
    <col min="15371" max="15371" width="0" style="1" hidden="1" customWidth="1"/>
    <col min="15372" max="15372" width="17.7109375" style="236" customWidth="1"/>
    <col min="15373" max="15373" width="3.42578125" style="236" customWidth="1"/>
    <col min="15374" max="15374" width="0" style="1" hidden="1" customWidth="1"/>
    <col min="15375" max="15375" width="23.7109375" style="236" customWidth="1"/>
    <col min="15376" max="15376" width="10" style="236" customWidth="1"/>
    <col min="15377" max="15377" width="0" style="1" hidden="1" customWidth="1"/>
    <col min="15378" max="15379" width="14.7109375" style="236" customWidth="1"/>
    <col min="15380" max="15380" width="12.85546875" style="236" customWidth="1"/>
    <col min="15381" max="15381" width="3.28515625" style="236" customWidth="1"/>
    <col min="15382" max="15382" width="30.28515625" style="236" customWidth="1"/>
    <col min="15383" max="15383" width="5" style="236" customWidth="1"/>
    <col min="15384" max="15384" width="0" style="1" hidden="1" customWidth="1"/>
    <col min="15385" max="15385" width="14.28515625" style="236" customWidth="1"/>
    <col min="15386" max="15386" width="5.7109375" style="236" customWidth="1"/>
    <col min="15387" max="15387" width="0" style="1" hidden="1" customWidth="1"/>
    <col min="15388" max="15388" width="17.28515625" style="236" customWidth="1"/>
    <col min="15389" max="15389" width="12.7109375" style="236" customWidth="1"/>
    <col min="15390" max="15390" width="0" style="1" hidden="1" customWidth="1"/>
    <col min="15391" max="15391" width="5.28515625" style="236" customWidth="1"/>
    <col min="15392" max="15392" width="0" style="1" hidden="1" customWidth="1"/>
    <col min="15393" max="15393" width="17" style="236" customWidth="1"/>
    <col min="15394" max="15394" width="6.28515625" style="236" customWidth="1"/>
    <col min="15395" max="15395" width="0" style="1" hidden="1" customWidth="1"/>
    <col min="15396" max="15396" width="14.28515625" style="236" customWidth="1"/>
    <col min="15397" max="15397" width="7.5703125" style="236" customWidth="1"/>
    <col min="15398" max="15398" width="0" style="1" hidden="1" customWidth="1"/>
    <col min="15399" max="15400" width="14.28515625" style="236" customWidth="1"/>
    <col min="15401" max="15401" width="20.85546875" style="236" customWidth="1"/>
    <col min="15402" max="15402" width="14.42578125" style="236" customWidth="1"/>
    <col min="15403" max="15403" width="15" style="236" customWidth="1"/>
    <col min="15404" max="15404" width="2.7109375" style="236" customWidth="1"/>
    <col min="15405" max="15405" width="11.7109375" style="236" customWidth="1"/>
    <col min="15406" max="15406" width="11.5703125" style="236" customWidth="1"/>
    <col min="15407" max="15407" width="2.28515625" style="236" customWidth="1"/>
    <col min="15408" max="15408" width="41" style="236" customWidth="1"/>
    <col min="15409" max="15409" width="14.28515625" style="236" customWidth="1"/>
    <col min="15410" max="15411" width="11.5703125" style="236" customWidth="1"/>
    <col min="15412" max="15412" width="21.85546875" style="236" customWidth="1"/>
    <col min="15413" max="15604" width="11.42578125" style="236"/>
    <col min="15605" max="15605" width="21.85546875" style="236" customWidth="1"/>
    <col min="15606" max="15606" width="13.85546875" style="236" customWidth="1"/>
    <col min="15607" max="15607" width="38.7109375" style="236" customWidth="1"/>
    <col min="15608" max="15608" width="3" style="236" bestFit="1" customWidth="1"/>
    <col min="15609" max="15609" width="32.28515625" style="236" customWidth="1"/>
    <col min="15610" max="15610" width="46.28515625" style="236" customWidth="1"/>
    <col min="15611" max="15611" width="19" style="236" customWidth="1"/>
    <col min="15612" max="15612" width="0" style="1" hidden="1" customWidth="1"/>
    <col min="15613" max="15613" width="17.7109375" style="236" customWidth="1"/>
    <col min="15614" max="15614" width="0" style="1" hidden="1" customWidth="1"/>
    <col min="15615" max="15615" width="22.28515625" style="236" customWidth="1"/>
    <col min="15616" max="15616" width="5.28515625" style="236" customWidth="1"/>
    <col min="15617" max="15617" width="36.28515625" style="236" customWidth="1"/>
    <col min="15618" max="15618" width="5.7109375" style="236" customWidth="1"/>
    <col min="15619" max="15619" width="0" style="1" hidden="1" customWidth="1"/>
    <col min="15620" max="15620" width="20.7109375" style="236" customWidth="1"/>
    <col min="15621" max="15621" width="4.85546875" style="236" customWidth="1"/>
    <col min="15622" max="15622" width="0" style="1" hidden="1" customWidth="1"/>
    <col min="15623" max="15623" width="24.7109375" style="236" customWidth="1"/>
    <col min="15624" max="15624" width="12.28515625" style="236" customWidth="1"/>
    <col min="15625" max="15625" width="0" style="1" hidden="1" customWidth="1"/>
    <col min="15626" max="15626" width="3.42578125" style="236" customWidth="1"/>
    <col min="15627" max="15627" width="0" style="1" hidden="1" customWidth="1"/>
    <col min="15628" max="15628" width="17.7109375" style="236" customWidth="1"/>
    <col min="15629" max="15629" width="3.42578125" style="236" customWidth="1"/>
    <col min="15630" max="15630" width="0" style="1" hidden="1" customWidth="1"/>
    <col min="15631" max="15631" width="23.7109375" style="236" customWidth="1"/>
    <col min="15632" max="15632" width="10" style="236" customWidth="1"/>
    <col min="15633" max="15633" width="0" style="1" hidden="1" customWidth="1"/>
    <col min="15634" max="15635" width="14.7109375" style="236" customWidth="1"/>
    <col min="15636" max="15636" width="12.85546875" style="236" customWidth="1"/>
    <col min="15637" max="15637" width="3.28515625" style="236" customWidth="1"/>
    <col min="15638" max="15638" width="30.28515625" style="236" customWidth="1"/>
    <col min="15639" max="15639" width="5" style="236" customWidth="1"/>
    <col min="15640" max="15640" width="0" style="1" hidden="1" customWidth="1"/>
    <col min="15641" max="15641" width="14.28515625" style="236" customWidth="1"/>
    <col min="15642" max="15642" width="5.7109375" style="236" customWidth="1"/>
    <col min="15643" max="15643" width="0" style="1" hidden="1" customWidth="1"/>
    <col min="15644" max="15644" width="17.28515625" style="236" customWidth="1"/>
    <col min="15645" max="15645" width="12.7109375" style="236" customWidth="1"/>
    <col min="15646" max="15646" width="0" style="1" hidden="1" customWidth="1"/>
    <col min="15647" max="15647" width="5.28515625" style="236" customWidth="1"/>
    <col min="15648" max="15648" width="0" style="1" hidden="1" customWidth="1"/>
    <col min="15649" max="15649" width="17" style="236" customWidth="1"/>
    <col min="15650" max="15650" width="6.28515625" style="236" customWidth="1"/>
    <col min="15651" max="15651" width="0" style="1" hidden="1" customWidth="1"/>
    <col min="15652" max="15652" width="14.28515625" style="236" customWidth="1"/>
    <col min="15653" max="15653" width="7.5703125" style="236" customWidth="1"/>
    <col min="15654" max="15654" width="0" style="1" hidden="1" customWidth="1"/>
    <col min="15655" max="15656" width="14.28515625" style="236" customWidth="1"/>
    <col min="15657" max="15657" width="20.85546875" style="236" customWidth="1"/>
    <col min="15658" max="15658" width="14.42578125" style="236" customWidth="1"/>
    <col min="15659" max="15659" width="15" style="236" customWidth="1"/>
    <col min="15660" max="15660" width="2.7109375" style="236" customWidth="1"/>
    <col min="15661" max="15661" width="11.7109375" style="236" customWidth="1"/>
    <col min="15662" max="15662" width="11.5703125" style="236" customWidth="1"/>
    <col min="15663" max="15663" width="2.28515625" style="236" customWidth="1"/>
    <col min="15664" max="15664" width="41" style="236" customWidth="1"/>
    <col min="15665" max="15665" width="14.28515625" style="236" customWidth="1"/>
    <col min="15666" max="15667" width="11.5703125" style="236" customWidth="1"/>
    <col min="15668" max="15668" width="21.85546875" style="236" customWidth="1"/>
    <col min="15669" max="15860" width="11.42578125" style="236"/>
    <col min="15861" max="15861" width="21.85546875" style="236" customWidth="1"/>
    <col min="15862" max="15862" width="13.85546875" style="236" customWidth="1"/>
    <col min="15863" max="15863" width="38.7109375" style="236" customWidth="1"/>
    <col min="15864" max="15864" width="3" style="236" bestFit="1" customWidth="1"/>
    <col min="15865" max="15865" width="32.28515625" style="236" customWidth="1"/>
    <col min="15866" max="15866" width="46.28515625" style="236" customWidth="1"/>
    <col min="15867" max="15867" width="19" style="236" customWidth="1"/>
    <col min="15868" max="15868" width="0" style="1" hidden="1" customWidth="1"/>
    <col min="15869" max="15869" width="17.7109375" style="236" customWidth="1"/>
    <col min="15870" max="15870" width="0" style="1" hidden="1" customWidth="1"/>
    <col min="15871" max="15871" width="22.28515625" style="236" customWidth="1"/>
    <col min="15872" max="15872" width="5.28515625" style="236" customWidth="1"/>
    <col min="15873" max="15873" width="36.28515625" style="236" customWidth="1"/>
    <col min="15874" max="15874" width="5.7109375" style="236" customWidth="1"/>
    <col min="15875" max="15875" width="0" style="1" hidden="1" customWidth="1"/>
    <col min="15876" max="15876" width="20.7109375" style="236" customWidth="1"/>
    <col min="15877" max="15877" width="4.85546875" style="236" customWidth="1"/>
    <col min="15878" max="15878" width="0" style="1" hidden="1" customWidth="1"/>
    <col min="15879" max="15879" width="24.7109375" style="236" customWidth="1"/>
    <col min="15880" max="15880" width="12.28515625" style="236" customWidth="1"/>
    <col min="15881" max="15881" width="0" style="1" hidden="1" customWidth="1"/>
    <col min="15882" max="15882" width="3.42578125" style="236" customWidth="1"/>
    <col min="15883" max="15883" width="0" style="1" hidden="1" customWidth="1"/>
    <col min="15884" max="15884" width="17.7109375" style="236" customWidth="1"/>
    <col min="15885" max="15885" width="3.42578125" style="236" customWidth="1"/>
    <col min="15886" max="15886" width="0" style="1" hidden="1" customWidth="1"/>
    <col min="15887" max="15887" width="23.7109375" style="236" customWidth="1"/>
    <col min="15888" max="15888" width="10" style="236" customWidth="1"/>
    <col min="15889" max="15889" width="0" style="1" hidden="1" customWidth="1"/>
    <col min="15890" max="15891" width="14.7109375" style="236" customWidth="1"/>
    <col min="15892" max="15892" width="12.85546875" style="236" customWidth="1"/>
    <col min="15893" max="15893" width="3.28515625" style="236" customWidth="1"/>
    <col min="15894" max="15894" width="30.28515625" style="236" customWidth="1"/>
    <col min="15895" max="15895" width="5" style="236" customWidth="1"/>
    <col min="15896" max="15896" width="0" style="1" hidden="1" customWidth="1"/>
    <col min="15897" max="15897" width="14.28515625" style="236" customWidth="1"/>
    <col min="15898" max="15898" width="5.7109375" style="236" customWidth="1"/>
    <col min="15899" max="15899" width="0" style="1" hidden="1" customWidth="1"/>
    <col min="15900" max="15900" width="17.28515625" style="236" customWidth="1"/>
    <col min="15901" max="15901" width="12.7109375" style="236" customWidth="1"/>
    <col min="15902" max="15902" width="0" style="1" hidden="1" customWidth="1"/>
    <col min="15903" max="15903" width="5.28515625" style="236" customWidth="1"/>
    <col min="15904" max="15904" width="0" style="1" hidden="1" customWidth="1"/>
    <col min="15905" max="15905" width="17" style="236" customWidth="1"/>
    <col min="15906" max="15906" width="6.28515625" style="236" customWidth="1"/>
    <col min="15907" max="15907" width="0" style="1" hidden="1" customWidth="1"/>
    <col min="15908" max="15908" width="14.28515625" style="236" customWidth="1"/>
    <col min="15909" max="15909" width="7.5703125" style="236" customWidth="1"/>
    <col min="15910" max="15910" width="0" style="1" hidden="1" customWidth="1"/>
    <col min="15911" max="15912" width="14.28515625" style="236" customWidth="1"/>
    <col min="15913" max="15913" width="20.85546875" style="236" customWidth="1"/>
    <col min="15914" max="15914" width="14.42578125" style="236" customWidth="1"/>
    <col min="15915" max="15915" width="15" style="236" customWidth="1"/>
    <col min="15916" max="15916" width="2.7109375" style="236" customWidth="1"/>
    <col min="15917" max="15917" width="11.7109375" style="236" customWidth="1"/>
    <col min="15918" max="15918" width="11.5703125" style="236" customWidth="1"/>
    <col min="15919" max="15919" width="2.28515625" style="236" customWidth="1"/>
    <col min="15920" max="15920" width="41" style="236" customWidth="1"/>
    <col min="15921" max="15921" width="14.28515625" style="236" customWidth="1"/>
    <col min="15922" max="15923" width="11.5703125" style="236" customWidth="1"/>
    <col min="15924" max="15924" width="21.85546875" style="236" customWidth="1"/>
    <col min="15925" max="16116" width="11.42578125" style="236"/>
    <col min="16117" max="16117" width="21.85546875" style="236" customWidth="1"/>
    <col min="16118" max="16118" width="13.85546875" style="236" customWidth="1"/>
    <col min="16119" max="16119" width="38.7109375" style="236" customWidth="1"/>
    <col min="16120" max="16120" width="3" style="236" bestFit="1" customWidth="1"/>
    <col min="16121" max="16121" width="32.28515625" style="236" customWidth="1"/>
    <col min="16122" max="16122" width="46.28515625" style="236" customWidth="1"/>
    <col min="16123" max="16123" width="19" style="236" customWidth="1"/>
    <col min="16124" max="16124" width="0" style="1" hidden="1" customWidth="1"/>
    <col min="16125" max="16125" width="17.7109375" style="236" customWidth="1"/>
    <col min="16126" max="16126" width="0" style="1" hidden="1" customWidth="1"/>
    <col min="16127" max="16127" width="22.28515625" style="236" customWidth="1"/>
    <col min="16128" max="16128" width="5.28515625" style="236" customWidth="1"/>
    <col min="16129" max="16129" width="36.28515625" style="236" customWidth="1"/>
    <col min="16130" max="16130" width="5.7109375" style="236" customWidth="1"/>
    <col min="16131" max="16131" width="0" style="1" hidden="1" customWidth="1"/>
    <col min="16132" max="16132" width="20.7109375" style="236" customWidth="1"/>
    <col min="16133" max="16133" width="4.85546875" style="236" customWidth="1"/>
    <col min="16134" max="16134" width="0" style="1" hidden="1" customWidth="1"/>
    <col min="16135" max="16135" width="24.7109375" style="236" customWidth="1"/>
    <col min="16136" max="16136" width="12.28515625" style="236" customWidth="1"/>
    <col min="16137" max="16137" width="0" style="1" hidden="1" customWidth="1"/>
    <col min="16138" max="16138" width="3.42578125" style="236" customWidth="1"/>
    <col min="16139" max="16139" width="0" style="1" hidden="1" customWidth="1"/>
    <col min="16140" max="16140" width="17.7109375" style="236" customWidth="1"/>
    <col min="16141" max="16141" width="3.42578125" style="236" customWidth="1"/>
    <col min="16142" max="16142" width="0" style="1" hidden="1" customWidth="1"/>
    <col min="16143" max="16143" width="23.7109375" style="236" customWidth="1"/>
    <col min="16144" max="16144" width="10" style="236" customWidth="1"/>
    <col min="16145" max="16145" width="0" style="1" hidden="1" customWidth="1"/>
    <col min="16146" max="16147" width="14.7109375" style="236" customWidth="1"/>
    <col min="16148" max="16148" width="12.85546875" style="236" customWidth="1"/>
    <col min="16149" max="16149" width="3.28515625" style="236" customWidth="1"/>
    <col min="16150" max="16150" width="30.28515625" style="236" customWidth="1"/>
    <col min="16151" max="16151" width="5" style="236" customWidth="1"/>
    <col min="16152" max="16152" width="0" style="1" hidden="1" customWidth="1"/>
    <col min="16153" max="16153" width="14.28515625" style="236" customWidth="1"/>
    <col min="16154" max="16154" width="5.7109375" style="236" customWidth="1"/>
    <col min="16155" max="16155" width="0" style="1" hidden="1" customWidth="1"/>
    <col min="16156" max="16156" width="17.28515625" style="236" customWidth="1"/>
    <col min="16157" max="16157" width="12.7109375" style="236" customWidth="1"/>
    <col min="16158" max="16158" width="0" style="1" hidden="1" customWidth="1"/>
    <col min="16159" max="16159" width="5.28515625" style="236" customWidth="1"/>
    <col min="16160" max="16160" width="0" style="1" hidden="1" customWidth="1"/>
    <col min="16161" max="16161" width="17" style="236" customWidth="1"/>
    <col min="16162" max="16162" width="6.28515625" style="236" customWidth="1"/>
    <col min="16163" max="16163" width="0" style="1" hidden="1" customWidth="1"/>
    <col min="16164" max="16164" width="14.28515625" style="236" customWidth="1"/>
    <col min="16165" max="16165" width="7.5703125" style="236" customWidth="1"/>
    <col min="16166" max="16166" width="0" style="1" hidden="1" customWidth="1"/>
    <col min="16167" max="16168" width="14.28515625" style="236" customWidth="1"/>
    <col min="16169" max="16169" width="20.85546875" style="236" customWidth="1"/>
    <col min="16170" max="16170" width="14.42578125" style="236" customWidth="1"/>
    <col min="16171" max="16171" width="15" style="236" customWidth="1"/>
    <col min="16172" max="16172" width="2.7109375" style="236" customWidth="1"/>
    <col min="16173" max="16173" width="11.7109375" style="236" customWidth="1"/>
    <col min="16174" max="16174" width="11.5703125" style="236" customWidth="1"/>
    <col min="16175" max="16175" width="2.28515625" style="236" customWidth="1"/>
    <col min="16176" max="16176" width="41" style="236" customWidth="1"/>
    <col min="16177" max="16177" width="14.28515625" style="236" customWidth="1"/>
    <col min="16178" max="16179" width="11.5703125" style="236" customWidth="1"/>
    <col min="16180" max="16180" width="21.85546875" style="236" customWidth="1"/>
    <col min="16181" max="16384" width="11.42578125" style="236"/>
  </cols>
  <sheetData>
    <row r="1" spans="1:77" ht="20.25" customHeight="1" x14ac:dyDescent="0.25">
      <c r="A1" s="880" t="s">
        <v>150</v>
      </c>
      <c r="B1" s="881"/>
      <c r="C1" s="881"/>
      <c r="D1" s="881"/>
      <c r="E1" s="881"/>
      <c r="F1" s="881"/>
      <c r="G1" s="881"/>
      <c r="H1" s="881"/>
      <c r="I1" s="881"/>
      <c r="J1" s="881"/>
      <c r="K1" s="881"/>
      <c r="L1" s="881"/>
      <c r="M1" s="881"/>
      <c r="N1" s="755"/>
      <c r="O1" s="881"/>
      <c r="P1" s="755"/>
      <c r="Q1" s="881"/>
      <c r="R1" s="755"/>
      <c r="S1" s="881"/>
      <c r="T1" s="881"/>
      <c r="U1" s="758" t="s">
        <v>151</v>
      </c>
      <c r="V1" s="866"/>
      <c r="W1" s="758"/>
      <c r="X1" s="866"/>
      <c r="Y1" s="758"/>
      <c r="Z1" s="866"/>
      <c r="AA1" s="758"/>
      <c r="AB1" s="866"/>
      <c r="AC1" s="853" t="s">
        <v>152</v>
      </c>
      <c r="AD1" s="853"/>
      <c r="AE1" s="853"/>
      <c r="AF1" s="853"/>
      <c r="AG1" s="853"/>
      <c r="AH1" s="853"/>
      <c r="AI1" s="853"/>
      <c r="AJ1" s="853"/>
      <c r="AK1" s="853"/>
      <c r="AL1" s="417"/>
      <c r="AM1" s="761" t="s">
        <v>153</v>
      </c>
      <c r="AN1" s="851"/>
      <c r="AO1" s="852"/>
      <c r="AP1" s="857"/>
      <c r="AQ1" s="858"/>
      <c r="AR1" s="858"/>
      <c r="AS1" s="858"/>
      <c r="AT1" s="858"/>
      <c r="AU1" s="858"/>
      <c r="AV1" s="858"/>
      <c r="AW1" s="858"/>
      <c r="AX1" s="858"/>
      <c r="AY1" s="858"/>
      <c r="AZ1" s="858"/>
      <c r="BA1" s="858"/>
      <c r="BB1" s="858"/>
      <c r="BC1" s="858"/>
      <c r="BD1" s="858"/>
      <c r="BE1" s="858"/>
      <c r="BF1" s="858"/>
      <c r="BG1" s="858"/>
      <c r="BH1" s="858"/>
      <c r="BI1" s="858"/>
      <c r="BJ1" s="858"/>
      <c r="BK1" s="858"/>
      <c r="BL1" s="858"/>
      <c r="BM1" s="858"/>
      <c r="BN1" s="858"/>
      <c r="BO1" s="858"/>
      <c r="BP1" s="858"/>
      <c r="BQ1" s="858"/>
      <c r="BR1" s="858"/>
      <c r="BS1" s="858"/>
      <c r="BT1" s="858"/>
      <c r="BU1" s="858"/>
      <c r="BV1" s="858"/>
      <c r="BW1" s="858"/>
      <c r="BX1" s="858"/>
      <c r="BY1" s="858"/>
    </row>
    <row r="2" spans="1:77" ht="18" customHeight="1" x14ac:dyDescent="0.25">
      <c r="A2" s="882"/>
      <c r="B2" s="883"/>
      <c r="C2" s="883"/>
      <c r="D2" s="883"/>
      <c r="E2" s="883"/>
      <c r="F2" s="883"/>
      <c r="G2" s="883"/>
      <c r="H2" s="883"/>
      <c r="I2" s="883"/>
      <c r="J2" s="883"/>
      <c r="K2" s="883"/>
      <c r="L2" s="883"/>
      <c r="M2" s="883"/>
      <c r="N2" s="757"/>
      <c r="O2" s="883"/>
      <c r="P2" s="757"/>
      <c r="Q2" s="883"/>
      <c r="R2" s="757"/>
      <c r="S2" s="883"/>
      <c r="T2" s="883"/>
      <c r="U2" s="759"/>
      <c r="V2" s="867"/>
      <c r="W2" s="759"/>
      <c r="X2" s="867"/>
      <c r="Y2" s="759"/>
      <c r="Z2" s="867"/>
      <c r="AA2" s="759"/>
      <c r="AB2" s="867"/>
      <c r="AC2" s="887" t="s">
        <v>154</v>
      </c>
      <c r="AD2" s="854" t="s">
        <v>156</v>
      </c>
      <c r="AE2" s="854"/>
      <c r="AF2" s="854"/>
      <c r="AG2" s="854"/>
      <c r="AH2" s="854" t="s">
        <v>157</v>
      </c>
      <c r="AI2" s="854" t="s">
        <v>158</v>
      </c>
      <c r="AJ2" s="854"/>
      <c r="AK2" s="854"/>
      <c r="AL2" s="751" t="s">
        <v>159</v>
      </c>
      <c r="AM2" s="751"/>
      <c r="AN2" s="885"/>
      <c r="AO2" s="886" t="s">
        <v>9</v>
      </c>
      <c r="AP2" s="865" t="s">
        <v>160</v>
      </c>
      <c r="AQ2" s="850"/>
      <c r="AR2" s="850" t="s">
        <v>126</v>
      </c>
      <c r="AS2" s="850" t="s">
        <v>161</v>
      </c>
      <c r="AT2" s="850" t="s">
        <v>162</v>
      </c>
      <c r="AU2" s="850" t="s">
        <v>163</v>
      </c>
      <c r="AV2" s="855" t="s">
        <v>164</v>
      </c>
      <c r="AW2" s="856"/>
      <c r="AX2" s="856"/>
      <c r="AY2" s="856"/>
      <c r="AZ2" s="856"/>
      <c r="BA2" s="856"/>
      <c r="BB2" s="856"/>
      <c r="BC2" s="856"/>
      <c r="BD2" s="856"/>
      <c r="BE2" s="856"/>
      <c r="BF2" s="856"/>
      <c r="BG2" s="856"/>
      <c r="BH2" s="856"/>
      <c r="BI2" s="856"/>
      <c r="BJ2" s="856"/>
      <c r="BK2" s="856"/>
      <c r="BL2" s="856"/>
      <c r="BM2" s="856"/>
      <c r="BN2" s="856"/>
      <c r="BO2" s="856"/>
      <c r="BP2" s="856"/>
      <c r="BQ2" s="856"/>
      <c r="BR2" s="856"/>
      <c r="BS2" s="856"/>
      <c r="BT2" s="856"/>
      <c r="BU2" s="856"/>
      <c r="BV2" s="856"/>
      <c r="BW2" s="856"/>
      <c r="BX2" s="856"/>
      <c r="BY2" s="856"/>
    </row>
    <row r="3" spans="1:77" s="243" customFormat="1" ht="51.75" customHeight="1" x14ac:dyDescent="0.25">
      <c r="A3" s="251" t="s">
        <v>165</v>
      </c>
      <c r="B3" s="376" t="s">
        <v>124</v>
      </c>
      <c r="C3" s="376" t="s">
        <v>6</v>
      </c>
      <c r="D3" s="376" t="s">
        <v>1</v>
      </c>
      <c r="E3" s="376" t="s">
        <v>2</v>
      </c>
      <c r="F3" s="376" t="s">
        <v>166</v>
      </c>
      <c r="G3" s="884" t="s">
        <v>167</v>
      </c>
      <c r="H3" s="884"/>
      <c r="I3" s="376" t="s">
        <v>168</v>
      </c>
      <c r="J3" s="376" t="s">
        <v>16</v>
      </c>
      <c r="K3" s="376" t="s">
        <v>169</v>
      </c>
      <c r="L3" s="376" t="s">
        <v>170</v>
      </c>
      <c r="M3" s="376" t="s">
        <v>13</v>
      </c>
      <c r="N3" s="343" t="s">
        <v>146</v>
      </c>
      <c r="O3" s="376" t="s">
        <v>14</v>
      </c>
      <c r="P3" s="343" t="s">
        <v>146</v>
      </c>
      <c r="Q3" s="376" t="s">
        <v>15</v>
      </c>
      <c r="R3" s="343" t="s">
        <v>146</v>
      </c>
      <c r="S3" s="376" t="s">
        <v>171</v>
      </c>
      <c r="T3" s="376" t="s">
        <v>11</v>
      </c>
      <c r="U3" s="138" t="s">
        <v>172</v>
      </c>
      <c r="V3" s="380" t="s">
        <v>173</v>
      </c>
      <c r="W3" s="138" t="s">
        <v>146</v>
      </c>
      <c r="X3" s="380" t="s">
        <v>174</v>
      </c>
      <c r="Y3" s="138" t="s">
        <v>146</v>
      </c>
      <c r="Z3" s="380" t="s">
        <v>175</v>
      </c>
      <c r="AA3" s="136" t="s">
        <v>146</v>
      </c>
      <c r="AB3" s="380" t="s">
        <v>176</v>
      </c>
      <c r="AC3" s="888"/>
      <c r="AD3" s="372" t="s">
        <v>5</v>
      </c>
      <c r="AE3" s="249" t="s">
        <v>177</v>
      </c>
      <c r="AF3" s="372" t="s">
        <v>178</v>
      </c>
      <c r="AG3" s="372" t="s">
        <v>177</v>
      </c>
      <c r="AH3" s="854"/>
      <c r="AI3" s="372" t="s">
        <v>179</v>
      </c>
      <c r="AJ3" s="854" t="s">
        <v>7</v>
      </c>
      <c r="AK3" s="854"/>
      <c r="AL3" s="751"/>
      <c r="AM3" s="751"/>
      <c r="AN3" s="885"/>
      <c r="AO3" s="886"/>
      <c r="AP3" s="865"/>
      <c r="AQ3" s="850"/>
      <c r="AR3" s="850"/>
      <c r="AS3" s="850"/>
      <c r="AT3" s="850"/>
      <c r="AU3" s="850"/>
      <c r="AV3" s="341" t="s">
        <v>183</v>
      </c>
      <c r="AW3" s="341" t="s">
        <v>1029</v>
      </c>
      <c r="AX3" s="341" t="s">
        <v>184</v>
      </c>
      <c r="AY3" s="341" t="s">
        <v>1025</v>
      </c>
      <c r="AZ3" s="341" t="s">
        <v>1026</v>
      </c>
      <c r="BA3" s="341" t="s">
        <v>183</v>
      </c>
      <c r="BB3" s="341" t="s">
        <v>1029</v>
      </c>
      <c r="BC3" s="341" t="s">
        <v>184</v>
      </c>
      <c r="BD3" s="341" t="s">
        <v>1025</v>
      </c>
      <c r="BE3" s="341" t="s">
        <v>1026</v>
      </c>
      <c r="BF3" s="341" t="s">
        <v>183</v>
      </c>
      <c r="BG3" s="341" t="s">
        <v>1029</v>
      </c>
      <c r="BH3" s="341" t="s">
        <v>184</v>
      </c>
      <c r="BI3" s="341" t="s">
        <v>1025</v>
      </c>
      <c r="BJ3" s="341" t="s">
        <v>1026</v>
      </c>
      <c r="BK3" s="341" t="s">
        <v>183</v>
      </c>
      <c r="BL3" s="341" t="s">
        <v>1029</v>
      </c>
      <c r="BM3" s="341" t="s">
        <v>184</v>
      </c>
      <c r="BN3" s="341" t="s">
        <v>1025</v>
      </c>
      <c r="BO3" s="341" t="s">
        <v>1026</v>
      </c>
      <c r="BP3" s="341" t="s">
        <v>183</v>
      </c>
      <c r="BQ3" s="341" t="s">
        <v>1029</v>
      </c>
      <c r="BR3" s="341" t="s">
        <v>184</v>
      </c>
      <c r="BS3" s="341" t="s">
        <v>1025</v>
      </c>
      <c r="BT3" s="341" t="s">
        <v>1026</v>
      </c>
      <c r="BU3" s="341" t="s">
        <v>183</v>
      </c>
      <c r="BV3" s="341" t="s">
        <v>1029</v>
      </c>
      <c r="BW3" s="341" t="s">
        <v>184</v>
      </c>
      <c r="BX3" s="341" t="s">
        <v>1025</v>
      </c>
      <c r="BY3" s="341" t="s">
        <v>1026</v>
      </c>
    </row>
    <row r="4" spans="1:77" ht="177.6" customHeight="1" x14ac:dyDescent="0.25">
      <c r="A4" s="369" t="s">
        <v>196</v>
      </c>
      <c r="B4" s="367" t="s">
        <v>82</v>
      </c>
      <c r="C4" s="367" t="s">
        <v>89</v>
      </c>
      <c r="D4" s="367" t="s">
        <v>17</v>
      </c>
      <c r="E4" s="367" t="s">
        <v>93</v>
      </c>
      <c r="F4" s="449" t="s">
        <v>959</v>
      </c>
      <c r="G4" s="431" t="s">
        <v>1091</v>
      </c>
      <c r="H4" s="448" t="s">
        <v>958</v>
      </c>
      <c r="I4" s="431" t="s">
        <v>1331</v>
      </c>
      <c r="J4" s="431" t="s">
        <v>63</v>
      </c>
      <c r="K4" s="431">
        <v>3</v>
      </c>
      <c r="L4" s="430">
        <f>IF(J4="Diaria",+(K4/360),IF(J4="Mensual",+(K4/12),IF(J4="Bimestral",+(K4/6),IF(J4="Trimestral",+(K4/4),IF(J4="Semestral",+(K4/2),IF(J4="Anual",+(K4/1),""))))))</f>
        <v>0.25</v>
      </c>
      <c r="M4" s="431" t="s">
        <v>45</v>
      </c>
      <c r="N4" s="373">
        <f t="shared" ref="N4:N10" si="0">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0.4</v>
      </c>
      <c r="O4" s="432" t="s">
        <v>73</v>
      </c>
      <c r="P4" s="373" t="str">
        <f t="shared" ref="P4:P9" si="1">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
      </c>
      <c r="Q4" s="431" t="s">
        <v>70</v>
      </c>
      <c r="R4" s="373">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434" t="s">
        <v>57</v>
      </c>
      <c r="T4" s="434" t="s">
        <v>70</v>
      </c>
      <c r="U4" s="429">
        <f>+MAX(N4,P4,R4)</f>
        <v>0.4</v>
      </c>
      <c r="V4" s="433" t="str">
        <f>IF(L4&lt;=20%,"Muy baja",IF(L4&lt;=40%,"Baja",IF(L4&lt;=60%,"Media",IF(L4&lt;=80%,"Alta",IF(L4&lt;=100%,"Muy alta",IF(L4&gt;=100%,"Muy alta",""))))))</f>
        <v>Baja</v>
      </c>
      <c r="W4" s="428">
        <f>+IFERROR(VLOOKUP(V4,[5]Fórmula!$F$1:$G$6,2,FALSE),"")</f>
        <v>0.4</v>
      </c>
      <c r="X4" s="447" t="s">
        <v>53</v>
      </c>
      <c r="Y4" s="428">
        <f>+IFERROR(VLOOKUP(X4,[5]Fórmula!$H$1:$I$6,2,FALSE),"")</f>
        <v>0.6</v>
      </c>
      <c r="Z4" s="447" t="str">
        <f>+IFERROR(VLOOKUP(V4&amp;X4,[5]Fórmula!$C$2:$D$26,2,FALSE),"")</f>
        <v>Moderado</v>
      </c>
      <c r="AA4" s="428">
        <f>IF(Z4="Bajo",25%,IF(Z4="Moderado",50%,IF(Z4="Alto",75%,IF(Z4="Extremo",100%,""))))</f>
        <v>0.5</v>
      </c>
      <c r="AB4" s="446" t="s">
        <v>957</v>
      </c>
      <c r="AC4" s="439" t="s">
        <v>956</v>
      </c>
      <c r="AD4" s="367" t="s">
        <v>37</v>
      </c>
      <c r="AE4" s="378">
        <f t="shared" ref="AE4:AE11" si="2">IF(AD4="Preventivo",25%,IF(AD4="Detectivo",15%,IF(AD4="Correctivo",10%,"")))</f>
        <v>0.15</v>
      </c>
      <c r="AF4" s="367" t="s">
        <v>194</v>
      </c>
      <c r="AG4" s="378">
        <f t="shared" ref="AG4:AG15" si="3">IF(AF4="Manual",15%,IF(AF4="Automático",25%,""))</f>
        <v>0.15</v>
      </c>
      <c r="AH4" s="378">
        <f t="shared" ref="AH4:AH15" si="4">+AG4+AE4</f>
        <v>0.3</v>
      </c>
      <c r="AI4" s="367" t="s">
        <v>195</v>
      </c>
      <c r="AJ4" s="367" t="s">
        <v>23</v>
      </c>
      <c r="AK4" s="367" t="s">
        <v>586</v>
      </c>
      <c r="AL4" s="322">
        <f>+AA4*AH4</f>
        <v>0.15</v>
      </c>
      <c r="AM4" s="331">
        <f>+AA4-AL4</f>
        <v>0.35</v>
      </c>
      <c r="AN4" s="374" t="str">
        <f>IF(AM4&lt;=25%,"Bajo",IF(AM4&lt;=50%,"Moderado",IF(AM4&lt;=75%,"Alto",IF(AM4&gt;75%,"Extremo",""))))</f>
        <v>Moderado</v>
      </c>
      <c r="AO4" s="375" t="s">
        <v>56</v>
      </c>
      <c r="AP4" s="261">
        <v>1</v>
      </c>
      <c r="AQ4" s="445" t="s">
        <v>587</v>
      </c>
      <c r="AR4" s="382" t="s">
        <v>955</v>
      </c>
      <c r="AS4" s="246">
        <v>45306</v>
      </c>
      <c r="AT4" s="246">
        <v>45656</v>
      </c>
      <c r="AU4" s="383" t="s">
        <v>588</v>
      </c>
      <c r="AV4" s="34">
        <v>45351</v>
      </c>
      <c r="AW4" s="34"/>
      <c r="AX4" s="97"/>
      <c r="AY4" s="97"/>
      <c r="AZ4" s="97"/>
      <c r="BA4" s="34">
        <v>45412</v>
      </c>
      <c r="BB4" s="34"/>
      <c r="BC4" s="97"/>
      <c r="BD4" s="97"/>
      <c r="BE4" s="97"/>
      <c r="BF4" s="34">
        <v>45473</v>
      </c>
      <c r="BG4" s="34"/>
      <c r="BH4" s="97"/>
      <c r="BI4" s="97"/>
      <c r="BJ4" s="97"/>
      <c r="BK4" s="34">
        <v>45535</v>
      </c>
      <c r="BL4" s="34"/>
      <c r="BM4" s="97"/>
      <c r="BN4" s="97"/>
      <c r="BO4" s="97"/>
      <c r="BP4" s="34">
        <v>45596</v>
      </c>
      <c r="BQ4" s="34"/>
      <c r="BR4" s="97"/>
      <c r="BS4" s="97"/>
      <c r="BT4" s="97"/>
      <c r="BU4" s="34">
        <v>45657</v>
      </c>
      <c r="BV4" s="34"/>
      <c r="BW4" s="97"/>
      <c r="BX4" s="97"/>
      <c r="BY4" s="97"/>
    </row>
    <row r="5" spans="1:77" s="253" customFormat="1" ht="334.5" customHeight="1" x14ac:dyDescent="0.2">
      <c r="A5" s="255" t="s">
        <v>186</v>
      </c>
      <c r="B5" s="256" t="s">
        <v>82</v>
      </c>
      <c r="C5" s="256" t="s">
        <v>55</v>
      </c>
      <c r="D5" s="256" t="s">
        <v>76</v>
      </c>
      <c r="E5" s="256" t="s">
        <v>77</v>
      </c>
      <c r="F5" s="367" t="s">
        <v>589</v>
      </c>
      <c r="G5" s="371" t="s">
        <v>1092</v>
      </c>
      <c r="H5" s="367" t="s">
        <v>954</v>
      </c>
      <c r="I5" s="274" t="s">
        <v>953</v>
      </c>
      <c r="J5" s="367" t="s">
        <v>92</v>
      </c>
      <c r="K5" s="367">
        <v>0</v>
      </c>
      <c r="L5" s="257">
        <f>IF(J5="Diaria",+(K5/360),IF(J5="Semanal",+(K5/52),IF(J5="Mensual",+(K5/12),IF(J5="Bimestral",+(K5/6),IF(J5="Trimestral",+(K5/4),IF(J5="Semestral",+(K5/2),IF(J5="Anual",+(K5/1),"")))))))</f>
        <v>0</v>
      </c>
      <c r="M5" s="256" t="s">
        <v>70</v>
      </c>
      <c r="N5" s="399">
        <f t="shared" si="0"/>
        <v>0</v>
      </c>
      <c r="O5" s="256" t="s">
        <v>30</v>
      </c>
      <c r="P5" s="399">
        <f t="shared" si="1"/>
        <v>0.2</v>
      </c>
      <c r="Q5" s="256" t="s">
        <v>70</v>
      </c>
      <c r="R5" s="399">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258" t="s">
        <v>57</v>
      </c>
      <c r="T5" s="258" t="s">
        <v>58</v>
      </c>
      <c r="U5" s="400">
        <f>+MAX(N5,P5,R5)</f>
        <v>0.2</v>
      </c>
      <c r="V5" s="370" t="str">
        <f>IF(L5&lt;=20%,"Muy baja",IF(L5&lt;=40%,"Baja",IF(L5&lt;=60%,"Media",IF(L5&lt;=80%,"Alta",IF(L5&lt;=100%,"Muy alta",IF(L5&gt;=100%,"Muy alta",""))))))</f>
        <v>Muy baja</v>
      </c>
      <c r="W5" s="401">
        <f>+IFERROR(VLOOKUP(V5,[5]Fórmula!$F$1:$G$6,2,FALSE),"")</f>
        <v>0.2</v>
      </c>
      <c r="X5" s="374" t="s">
        <v>53</v>
      </c>
      <c r="Y5" s="401">
        <f>+IFERROR(VLOOKUP(X5,[5]Fórmula!$H$1:$I$6,2,FALSE),"")</f>
        <v>0.6</v>
      </c>
      <c r="Z5" s="374" t="s">
        <v>53</v>
      </c>
      <c r="AA5" s="401">
        <f>IF(Z5="Bajo",25%,IF(Z5="Moderado",50%,IF(Z5="Alto",75%,IF(Z5="Extremo",100%,""))))</f>
        <v>0.5</v>
      </c>
      <c r="AB5" s="378" t="s">
        <v>952</v>
      </c>
      <c r="AC5" s="444" t="s">
        <v>951</v>
      </c>
      <c r="AD5" s="367" t="s">
        <v>37</v>
      </c>
      <c r="AE5" s="378">
        <f t="shared" si="2"/>
        <v>0.15</v>
      </c>
      <c r="AF5" s="367" t="s">
        <v>194</v>
      </c>
      <c r="AG5" s="378">
        <f t="shared" si="3"/>
        <v>0.15</v>
      </c>
      <c r="AH5" s="378">
        <f t="shared" si="4"/>
        <v>0.3</v>
      </c>
      <c r="AI5" s="367" t="s">
        <v>195</v>
      </c>
      <c r="AJ5" s="367" t="s">
        <v>23</v>
      </c>
      <c r="AK5" s="367" t="s">
        <v>950</v>
      </c>
      <c r="AL5" s="399">
        <f>+AA5*AH5</f>
        <v>0.15</v>
      </c>
      <c r="AM5" s="404">
        <f>+AA5-AL5</f>
        <v>0.35</v>
      </c>
      <c r="AN5" s="374" t="str">
        <f>+IF(C5="Corrupción","Moderado",IF(#REF!&lt;=25%,"Bajo",IF(#REF!&lt;=50%,"Moderado",IF(#REF!&lt;=75%,"Alto",IF(#REF!&gt;75%,"Extremo","")))))</f>
        <v>Moderado</v>
      </c>
      <c r="AO5" s="254" t="s">
        <v>56</v>
      </c>
      <c r="AP5" s="264">
        <v>1</v>
      </c>
      <c r="AQ5" s="265" t="s">
        <v>949</v>
      </c>
      <c r="AR5" s="256" t="e">
        <f>+#REF!</f>
        <v>#REF!</v>
      </c>
      <c r="AS5" s="266">
        <v>45292</v>
      </c>
      <c r="AT5" s="266">
        <v>45657</v>
      </c>
      <c r="AU5" s="256" t="s">
        <v>948</v>
      </c>
      <c r="AV5" s="34">
        <v>45351</v>
      </c>
      <c r="AW5" s="34"/>
      <c r="AX5" s="97"/>
      <c r="AY5" s="97"/>
      <c r="AZ5" s="97"/>
      <c r="BA5" s="34">
        <v>45412</v>
      </c>
      <c r="BB5" s="34"/>
      <c r="BC5" s="97"/>
      <c r="BD5" s="97"/>
      <c r="BE5" s="97"/>
      <c r="BF5" s="34">
        <v>45473</v>
      </c>
      <c r="BG5" s="34"/>
      <c r="BH5" s="97"/>
      <c r="BI5" s="97"/>
      <c r="BJ5" s="97"/>
      <c r="BK5" s="34">
        <v>45535</v>
      </c>
      <c r="BL5" s="34"/>
      <c r="BM5" s="97"/>
      <c r="BN5" s="97"/>
      <c r="BO5" s="97"/>
      <c r="BP5" s="34">
        <v>45596</v>
      </c>
      <c r="BQ5" s="34"/>
      <c r="BR5" s="97"/>
      <c r="BS5" s="97"/>
      <c r="BT5" s="97"/>
      <c r="BU5" s="34">
        <v>45657</v>
      </c>
      <c r="BV5" s="34"/>
      <c r="BW5" s="97"/>
      <c r="BX5" s="97"/>
      <c r="BY5" s="97"/>
    </row>
    <row r="6" spans="1:77" s="1" customFormat="1" ht="150" x14ac:dyDescent="0.25">
      <c r="A6" s="443" t="s">
        <v>186</v>
      </c>
      <c r="B6" s="326" t="s">
        <v>82</v>
      </c>
      <c r="C6" s="326" t="s">
        <v>89</v>
      </c>
      <c r="D6" s="326" t="s">
        <v>76</v>
      </c>
      <c r="E6" s="326" t="s">
        <v>34</v>
      </c>
      <c r="F6" s="416" t="s">
        <v>947</v>
      </c>
      <c r="G6" s="442" t="s">
        <v>1093</v>
      </c>
      <c r="H6" s="416" t="s">
        <v>590</v>
      </c>
      <c r="I6" s="416" t="s">
        <v>946</v>
      </c>
      <c r="J6" s="416" t="s">
        <v>92</v>
      </c>
      <c r="K6" s="416">
        <v>1</v>
      </c>
      <c r="L6" s="427">
        <f>IF(J6="Diaria",+(K6/360),IF(J6="Mensual",+(K6/12),IF(J6="Bimestral",+(K6/6),IF(J6="Trimestral",+(K6/4),IF(J6="Semestral",+(K6/2),IF(J6="Anual",+(K6/1),""))))))</f>
        <v>0.5</v>
      </c>
      <c r="M6" s="326" t="s">
        <v>29</v>
      </c>
      <c r="N6" s="326">
        <f t="shared" si="0"/>
        <v>0.2</v>
      </c>
      <c r="O6" s="326" t="s">
        <v>70</v>
      </c>
      <c r="P6" s="326">
        <f t="shared" si="1"/>
        <v>0</v>
      </c>
      <c r="Q6" s="326" t="s">
        <v>70</v>
      </c>
      <c r="R6" s="326">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435" t="s">
        <v>57</v>
      </c>
      <c r="T6" s="435" t="s">
        <v>43</v>
      </c>
      <c r="U6" s="435">
        <f>+MAX(N6,P6,R6)</f>
        <v>0.2</v>
      </c>
      <c r="V6" s="319" t="str">
        <f>IF(L6&lt;=20%,"Muy baja",IF(L6&lt;=40%,"Baja",IF(L6&lt;=60%,"Media",IF(L6&lt;=80%,"Alta",IF(L6&lt;=100%,"Muy alta",IF(L6&gt;=100%,"Muy alta",""))))))</f>
        <v>Media</v>
      </c>
      <c r="W6" s="320">
        <f>+IFERROR(VLOOKUP(V6,[5]Fórmula!$F$1:$G$6,2,FALSE),"")</f>
        <v>0.6</v>
      </c>
      <c r="X6" s="319" t="str">
        <f>IF(U6=20%,"Leve",IF(U6=40%,"Menor",IF(U6=60%,"Moderado",IF(U6=80%,"Mayor",IF(U6=100%,"Catastrófico","")))))</f>
        <v>Leve</v>
      </c>
      <c r="Y6" s="320">
        <f>+IFERROR(VLOOKUP(X6,[5]Fórmula!$H$1:$I$6,2,FALSE),"")</f>
        <v>0.2</v>
      </c>
      <c r="Z6" s="321" t="str">
        <f>+IFERROR(VLOOKUP(V6&amp;X6,[5]Fórmula!$C$2:$D$26,2,FALSE),"")</f>
        <v>Moderado</v>
      </c>
      <c r="AA6" s="320">
        <f>IF(Z6="Bajo",25%,IF(Z6="Moderado",50%,IF(Z6="Alto",75%,IF(Z6="Extremo",100%,""))))</f>
        <v>0.5</v>
      </c>
      <c r="AB6" s="427" t="s">
        <v>591</v>
      </c>
      <c r="AC6" s="316" t="s">
        <v>945</v>
      </c>
      <c r="AD6" s="326" t="s">
        <v>54</v>
      </c>
      <c r="AE6" s="427">
        <f t="shared" si="2"/>
        <v>0.25</v>
      </c>
      <c r="AF6" s="326" t="s">
        <v>194</v>
      </c>
      <c r="AG6" s="427">
        <f t="shared" si="3"/>
        <v>0.15</v>
      </c>
      <c r="AH6" s="427">
        <f t="shared" si="4"/>
        <v>0.4</v>
      </c>
      <c r="AI6" s="326" t="s">
        <v>195</v>
      </c>
      <c r="AJ6" s="367" t="s">
        <v>940</v>
      </c>
      <c r="AK6" s="326"/>
      <c r="AL6" s="326">
        <f>+AA6*AH6</f>
        <v>0.2</v>
      </c>
      <c r="AM6" s="427">
        <f>+AA6-AL6</f>
        <v>0.3</v>
      </c>
      <c r="AN6" s="321" t="str">
        <f>+IF(C6="Corrupción","Moderado",IF(AM6&lt;=25%,"Bajo",IF(AM6&lt;=50%,"Moderado",IF(AM6&lt;=75%,"Alto",IF(AM6&gt;75%,"Extremo","")))))</f>
        <v>Moderado</v>
      </c>
      <c r="AO6" s="441" t="s">
        <v>56</v>
      </c>
      <c r="AP6" s="440">
        <v>1</v>
      </c>
      <c r="AQ6" s="367" t="s">
        <v>592</v>
      </c>
      <c r="AR6" s="416" t="s">
        <v>597</v>
      </c>
      <c r="AS6" s="267">
        <v>44774</v>
      </c>
      <c r="AT6" s="267">
        <v>44926</v>
      </c>
      <c r="AU6" s="416" t="s">
        <v>593</v>
      </c>
      <c r="AV6" s="34">
        <v>45351</v>
      </c>
      <c r="AW6" s="34"/>
      <c r="AX6" s="90"/>
      <c r="AY6" s="90"/>
      <c r="AZ6" s="90"/>
      <c r="BA6" s="34">
        <v>45412</v>
      </c>
      <c r="BB6" s="34"/>
      <c r="BC6" s="90"/>
      <c r="BD6" s="90"/>
      <c r="BE6" s="90"/>
      <c r="BF6" s="34">
        <v>45473</v>
      </c>
      <c r="BG6" s="34"/>
      <c r="BH6" s="90"/>
      <c r="BI6" s="90"/>
      <c r="BJ6" s="90"/>
      <c r="BK6" s="34">
        <v>45535</v>
      </c>
      <c r="BL6" s="34"/>
      <c r="BM6" s="90"/>
      <c r="BN6" s="90"/>
      <c r="BO6" s="90"/>
      <c r="BP6" s="34">
        <v>45596</v>
      </c>
      <c r="BQ6" s="34"/>
      <c r="BR6" s="90"/>
      <c r="BS6" s="90"/>
      <c r="BT6" s="90"/>
      <c r="BU6" s="34">
        <v>45657</v>
      </c>
      <c r="BV6" s="34"/>
      <c r="BW6" s="90"/>
      <c r="BX6" s="90"/>
      <c r="BY6" s="90"/>
    </row>
    <row r="7" spans="1:77" ht="184.5" customHeight="1" x14ac:dyDescent="0.25">
      <c r="A7" s="369" t="s">
        <v>196</v>
      </c>
      <c r="B7" s="367" t="s">
        <v>82</v>
      </c>
      <c r="C7" s="367" t="s">
        <v>55</v>
      </c>
      <c r="D7" s="367" t="s">
        <v>17</v>
      </c>
      <c r="E7" s="367" t="s">
        <v>64</v>
      </c>
      <c r="F7" s="367" t="s">
        <v>944</v>
      </c>
      <c r="G7" s="371" t="s">
        <v>188</v>
      </c>
      <c r="H7" s="367" t="s">
        <v>943</v>
      </c>
      <c r="I7" s="367" t="s">
        <v>942</v>
      </c>
      <c r="J7" s="367" t="s">
        <v>86</v>
      </c>
      <c r="K7" s="367">
        <v>1</v>
      </c>
      <c r="L7" s="492">
        <f>IF(J7="Diaria",+(K7/360),IF(J7="Mensual",+(K7/12),IF(J7="Bimestral",+(K7/6),IF(J7="Trimestral",+(K7/4),IF(J7="Semestral",+(K7/2),IF(J7="Anual",+(K7/1),""))))))</f>
        <v>0.25</v>
      </c>
      <c r="M7" s="367" t="s">
        <v>72</v>
      </c>
      <c r="N7" s="322">
        <f t="shared" si="0"/>
        <v>0.8</v>
      </c>
      <c r="O7" s="367" t="s">
        <v>61</v>
      </c>
      <c r="P7" s="322">
        <f t="shared" si="1"/>
        <v>0.6</v>
      </c>
      <c r="Q7" s="367" t="s">
        <v>70</v>
      </c>
      <c r="R7" s="322">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490" t="s">
        <v>57</v>
      </c>
      <c r="T7" s="490" t="s">
        <v>58</v>
      </c>
      <c r="U7" s="317">
        <f>+MAX(N7,P7,R7)</f>
        <v>0.8</v>
      </c>
      <c r="V7" s="370" t="str">
        <f>IF(L7&lt;=20%,"Muy baja",IF(L7&lt;=40%,"Baja",IF(L7&lt;=60%,"Media",IF(L7&lt;=80%,"Alta",IF(L7&lt;=100%,"Muy alta",IF(L7&gt;=100%,"Muy alta",""))))))</f>
        <v>Baja</v>
      </c>
      <c r="W7" s="320">
        <f>+IFERROR(VLOOKUP(V7,[5]Fórmula!$F$1:$G$6,2,FALSE),"")</f>
        <v>0.4</v>
      </c>
      <c r="X7" s="491" t="str">
        <f>IF(U7=20%,"Leve",IF(U7=40%,"Menor",IF(U7=60%,"Moderado",IF(U7=80%,"Mayor",IF(U7=100%,"Catastrófico","")))))</f>
        <v>Mayor</v>
      </c>
      <c r="Y7" s="320">
        <f>+IFERROR(VLOOKUP(X7,[5]Fórmula!$H$1:$I$6,2,FALSE),"")</f>
        <v>0.8</v>
      </c>
      <c r="Z7" s="491" t="str">
        <f>+IFERROR(VLOOKUP(V7&amp;X7,[5]Fórmula!$C$2:$D$26,2,FALSE),"")</f>
        <v>Alto</v>
      </c>
      <c r="AA7" s="320">
        <f>IF(Z7="Bajo",25%,IF(Z7="Moderado",50%,IF(Z7="Alto",75%,IF(Z7="Extremo",100%,""))))</f>
        <v>0.75</v>
      </c>
      <c r="AB7" s="378" t="s">
        <v>594</v>
      </c>
      <c r="AC7" s="274" t="s">
        <v>941</v>
      </c>
      <c r="AD7" s="367" t="s">
        <v>54</v>
      </c>
      <c r="AE7" s="378">
        <f t="shared" si="2"/>
        <v>0.25</v>
      </c>
      <c r="AF7" s="367" t="s">
        <v>194</v>
      </c>
      <c r="AG7" s="378">
        <f t="shared" si="3"/>
        <v>0.15</v>
      </c>
      <c r="AH7" s="378">
        <f t="shared" si="4"/>
        <v>0.4</v>
      </c>
      <c r="AI7" s="367" t="s">
        <v>195</v>
      </c>
      <c r="AJ7" s="367" t="s">
        <v>940</v>
      </c>
      <c r="AK7" s="367"/>
      <c r="AL7" s="322">
        <f>+AA7*AH7</f>
        <v>0.30000000000000004</v>
      </c>
      <c r="AM7" s="331">
        <f>+AA7-AL7</f>
        <v>0.44999999999999996</v>
      </c>
      <c r="AN7" s="374" t="str">
        <f>IF(AM7&lt;=25%,"Bajo",IF(AM7&lt;=50%,"Moderado",IF(AM7&lt;=75%,"Alto",IF(AM7&gt;75%,"Extremo",""))))</f>
        <v>Moderado</v>
      </c>
      <c r="AO7" s="375" t="s">
        <v>56</v>
      </c>
      <c r="AP7" s="268">
        <v>1</v>
      </c>
      <c r="AQ7" s="367" t="s">
        <v>1057</v>
      </c>
      <c r="AR7" s="256" t="s">
        <v>1055</v>
      </c>
      <c r="AS7" s="262">
        <v>45292</v>
      </c>
      <c r="AT7" s="262">
        <v>45657</v>
      </c>
      <c r="AU7" s="259" t="s">
        <v>1056</v>
      </c>
      <c r="AV7" s="34">
        <v>45351</v>
      </c>
      <c r="AW7" s="34"/>
      <c r="AX7" s="34"/>
      <c r="AY7" s="34"/>
      <c r="AZ7" s="34"/>
      <c r="BA7" s="34">
        <v>45412</v>
      </c>
      <c r="BB7" s="34"/>
      <c r="BC7" s="34"/>
      <c r="BD7" s="34"/>
      <c r="BE7" s="34"/>
      <c r="BF7" s="34">
        <v>45473</v>
      </c>
      <c r="BG7" s="34"/>
      <c r="BH7" s="34"/>
      <c r="BI7" s="34"/>
      <c r="BJ7" s="34"/>
      <c r="BK7" s="34">
        <v>45535</v>
      </c>
      <c r="BL7" s="34"/>
      <c r="BM7" s="34"/>
      <c r="BN7" s="34"/>
      <c r="BO7" s="34"/>
      <c r="BP7" s="34">
        <v>45596</v>
      </c>
      <c r="BQ7" s="34"/>
      <c r="BR7" s="34"/>
      <c r="BS7" s="34"/>
      <c r="BT7" s="34"/>
      <c r="BU7" s="34">
        <v>45657</v>
      </c>
      <c r="BV7" s="34"/>
      <c r="BW7" s="34"/>
      <c r="BX7" s="34"/>
      <c r="BY7" s="34"/>
    </row>
    <row r="8" spans="1:77" ht="268.5" customHeight="1" x14ac:dyDescent="0.25">
      <c r="A8" s="878" t="s">
        <v>196</v>
      </c>
      <c r="B8" s="870" t="s">
        <v>82</v>
      </c>
      <c r="C8" s="870" t="s">
        <v>89</v>
      </c>
      <c r="D8" s="870" t="s">
        <v>76</v>
      </c>
      <c r="E8" s="870" t="s">
        <v>34</v>
      </c>
      <c r="F8" s="870" t="s">
        <v>939</v>
      </c>
      <c r="G8" s="868" t="s">
        <v>1094</v>
      </c>
      <c r="H8" s="870" t="s">
        <v>938</v>
      </c>
      <c r="I8" s="872" t="s">
        <v>937</v>
      </c>
      <c r="J8" s="870" t="s">
        <v>92</v>
      </c>
      <c r="K8" s="870">
        <v>1</v>
      </c>
      <c r="L8" s="893">
        <f>IF(J8="Diaria",+(K8/360),IF(J8="Mensual",+(K8/12),IF(J8="Bimestral",+(K8/6),IF(J8="Trimestral",+(K8/4),IF(J8="Semestral",+(K8/2),IF(J8="Anual",+(K8/1),""))))))</f>
        <v>0.5</v>
      </c>
      <c r="M8" s="895" t="s">
        <v>60</v>
      </c>
      <c r="N8" s="322">
        <f t="shared" si="0"/>
        <v>0.6</v>
      </c>
      <c r="O8" s="895" t="s">
        <v>84</v>
      </c>
      <c r="P8" s="322" t="str">
        <f t="shared" si="1"/>
        <v/>
      </c>
      <c r="Q8" s="895" t="s">
        <v>62</v>
      </c>
      <c r="R8" s="725">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0.6</v>
      </c>
      <c r="S8" s="859" t="s">
        <v>57</v>
      </c>
      <c r="T8" s="859" t="s">
        <v>58</v>
      </c>
      <c r="U8" s="720">
        <f>+MAX(N8,P8,R8)</f>
        <v>0.6</v>
      </c>
      <c r="V8" s="861" t="str">
        <f>IF(L8&lt;=20%,"Muy baja",IF(L8&lt;=40%,"Baja",IF(L8&lt;=60%,"Media",IF(L8&lt;=80%,"Alta",IF(L8&lt;=100%,"Muy alta",IF(L8&gt;=100%,"Muy alta",""))))))</f>
        <v>Media</v>
      </c>
      <c r="W8" s="723">
        <f>+IFERROR(VLOOKUP(V8,[5]Fórmula!$F$1:$G$6,2,FALSE),"")</f>
        <v>0.6</v>
      </c>
      <c r="X8" s="889" t="str">
        <f>IF(U8=20%,"Leve",IF(U8=40%,"Menor",IF(U8=60%,"Moderado",IF(U8=80%,"Mayor",IF(U8=100%,"Catastrófico","")))))</f>
        <v>Moderado</v>
      </c>
      <c r="Y8" s="723">
        <f>+IFERROR(VLOOKUP(X8,[5]Fórmula!$H$1:$I$6,2,FALSE),"")</f>
        <v>0.6</v>
      </c>
      <c r="Z8" s="891" t="str">
        <f>+IFERROR(VLOOKUP(V8&amp;X8,[5]Fórmula!$C$2:$D$26,2,FALSE),"")</f>
        <v>Moderado</v>
      </c>
      <c r="AA8" s="723">
        <f>IF(Z8="Bajo",25%,IF(Z8="Moderado",50%,IF(Z8="Alto",75%,IF(Z8="Extremo",100%,""))))</f>
        <v>0.5</v>
      </c>
      <c r="AB8" s="876" t="s">
        <v>936</v>
      </c>
      <c r="AC8" s="439" t="s">
        <v>935</v>
      </c>
      <c r="AD8" s="367" t="s">
        <v>54</v>
      </c>
      <c r="AE8" s="378">
        <f t="shared" si="2"/>
        <v>0.25</v>
      </c>
      <c r="AF8" s="367" t="s">
        <v>194</v>
      </c>
      <c r="AG8" s="378">
        <f t="shared" si="3"/>
        <v>0.15</v>
      </c>
      <c r="AH8" s="378">
        <f t="shared" si="4"/>
        <v>0.4</v>
      </c>
      <c r="AI8" s="367" t="s">
        <v>195</v>
      </c>
      <c r="AJ8" s="367" t="s">
        <v>23</v>
      </c>
      <c r="AK8" s="367" t="s">
        <v>934</v>
      </c>
      <c r="AL8" s="322">
        <f>+AA8*AH8</f>
        <v>0.2</v>
      </c>
      <c r="AM8" s="331">
        <f>+AA8-AL8</f>
        <v>0.3</v>
      </c>
      <c r="AN8" s="846" t="str">
        <f>IF(AM9&lt;=25%,"Bajo",IF(AM9&lt;=50%,"Moderado",IF(AM9&lt;=75%,"Alto",IF(AM9&gt;75%,"Extremo",""))))</f>
        <v>Bajo</v>
      </c>
      <c r="AO8" s="848" t="s">
        <v>56</v>
      </c>
      <c r="AP8" s="268">
        <v>1</v>
      </c>
      <c r="AQ8" s="367" t="s">
        <v>933</v>
      </c>
      <c r="AR8" s="269" t="s">
        <v>597</v>
      </c>
      <c r="AS8" s="263">
        <v>45323</v>
      </c>
      <c r="AT8" s="263">
        <v>45657</v>
      </c>
      <c r="AU8" s="259" t="s">
        <v>596</v>
      </c>
      <c r="AV8" s="34">
        <v>45351</v>
      </c>
      <c r="AW8" s="34"/>
      <c r="AX8" s="84"/>
      <c r="AY8" s="84"/>
      <c r="AZ8" s="84"/>
      <c r="BA8" s="34">
        <v>45412</v>
      </c>
      <c r="BB8" s="34"/>
      <c r="BC8" s="84"/>
      <c r="BD8" s="84"/>
      <c r="BE8" s="84"/>
      <c r="BF8" s="34">
        <v>45473</v>
      </c>
      <c r="BG8" s="34"/>
      <c r="BH8" s="84"/>
      <c r="BI8" s="84"/>
      <c r="BJ8" s="84"/>
      <c r="BK8" s="34">
        <v>45535</v>
      </c>
      <c r="BL8" s="34"/>
      <c r="BM8" s="84"/>
      <c r="BN8" s="84"/>
      <c r="BO8" s="84"/>
      <c r="BP8" s="34">
        <v>45596</v>
      </c>
      <c r="BQ8" s="34"/>
      <c r="BR8" s="84"/>
      <c r="BS8" s="84"/>
      <c r="BT8" s="84"/>
      <c r="BU8" s="34">
        <v>45657</v>
      </c>
      <c r="BV8" s="34"/>
      <c r="BW8" s="84"/>
      <c r="BX8" s="84"/>
      <c r="BY8" s="84"/>
    </row>
    <row r="9" spans="1:77" ht="189" customHeight="1" thickBot="1" x14ac:dyDescent="0.3">
      <c r="A9" s="879"/>
      <c r="B9" s="871"/>
      <c r="C9" s="871"/>
      <c r="D9" s="871"/>
      <c r="E9" s="871"/>
      <c r="F9" s="871"/>
      <c r="G9" s="869"/>
      <c r="H9" s="871"/>
      <c r="I9" s="873"/>
      <c r="J9" s="871"/>
      <c r="K9" s="871"/>
      <c r="L9" s="894"/>
      <c r="M9" s="896"/>
      <c r="N9" s="322" t="str">
        <f t="shared" si="0"/>
        <v/>
      </c>
      <c r="O9" s="896"/>
      <c r="P9" s="322" t="str">
        <f t="shared" si="1"/>
        <v/>
      </c>
      <c r="Q9" s="896"/>
      <c r="R9" s="710"/>
      <c r="S9" s="860"/>
      <c r="T9" s="860"/>
      <c r="U9" s="702"/>
      <c r="V9" s="862"/>
      <c r="W9" s="690"/>
      <c r="X9" s="890"/>
      <c r="Y9" s="690"/>
      <c r="Z9" s="892"/>
      <c r="AA9" s="690"/>
      <c r="AB9" s="877"/>
      <c r="AC9" s="275" t="s">
        <v>932</v>
      </c>
      <c r="AD9" s="368" t="s">
        <v>21</v>
      </c>
      <c r="AE9" s="379">
        <f t="shared" si="2"/>
        <v>0.1</v>
      </c>
      <c r="AF9" s="368" t="s">
        <v>194</v>
      </c>
      <c r="AG9" s="379">
        <f t="shared" si="3"/>
        <v>0.15</v>
      </c>
      <c r="AH9" s="379">
        <f t="shared" si="4"/>
        <v>0.25</v>
      </c>
      <c r="AI9" s="368" t="s">
        <v>195</v>
      </c>
      <c r="AJ9" s="368" t="s">
        <v>23</v>
      </c>
      <c r="AK9" s="368" t="s">
        <v>931</v>
      </c>
      <c r="AL9" s="312">
        <f>+AM8*AH9</f>
        <v>7.4999999999999997E-2</v>
      </c>
      <c r="AM9" s="315">
        <f>+AM8-AL9</f>
        <v>0.22499999999999998</v>
      </c>
      <c r="AN9" s="847"/>
      <c r="AO9" s="849"/>
      <c r="AP9" s="270">
        <v>2</v>
      </c>
      <c r="AQ9" s="368" t="s">
        <v>930</v>
      </c>
      <c r="AR9" s="271" t="s">
        <v>597</v>
      </c>
      <c r="AS9" s="263">
        <v>45323</v>
      </c>
      <c r="AT9" s="263">
        <v>45657</v>
      </c>
      <c r="AU9" s="260" t="s">
        <v>596</v>
      </c>
      <c r="AV9" s="34">
        <v>45351</v>
      </c>
      <c r="AW9" s="34"/>
      <c r="AX9" s="84"/>
      <c r="AY9" s="84"/>
      <c r="AZ9" s="84"/>
      <c r="BA9" s="34">
        <v>45412</v>
      </c>
      <c r="BB9" s="34"/>
      <c r="BC9" s="84"/>
      <c r="BD9" s="84"/>
      <c r="BE9" s="84"/>
      <c r="BF9" s="34">
        <v>45473</v>
      </c>
      <c r="BG9" s="34"/>
      <c r="BH9" s="84"/>
      <c r="BI9" s="84"/>
      <c r="BJ9" s="84"/>
      <c r="BK9" s="34">
        <v>45535</v>
      </c>
      <c r="BL9" s="34"/>
      <c r="BM9" s="84"/>
      <c r="BN9" s="84"/>
      <c r="BO9" s="84"/>
      <c r="BP9" s="34">
        <v>45596</v>
      </c>
      <c r="BQ9" s="34"/>
      <c r="BR9" s="84"/>
      <c r="BS9" s="84"/>
      <c r="BT9" s="84"/>
      <c r="BU9" s="34">
        <v>45657</v>
      </c>
      <c r="BV9" s="34"/>
      <c r="BW9" s="84"/>
      <c r="BX9" s="84"/>
      <c r="BY9" s="84"/>
    </row>
    <row r="10" spans="1:77" ht="199.9" customHeight="1" x14ac:dyDescent="0.25">
      <c r="A10" s="878" t="s">
        <v>196</v>
      </c>
      <c r="B10" s="870" t="s">
        <v>82</v>
      </c>
      <c r="C10" s="870" t="s">
        <v>89</v>
      </c>
      <c r="D10" s="870" t="s">
        <v>906</v>
      </c>
      <c r="E10" s="870" t="s">
        <v>34</v>
      </c>
      <c r="F10" s="872" t="s">
        <v>907</v>
      </c>
      <c r="G10" s="868" t="s">
        <v>1095</v>
      </c>
      <c r="H10" s="870" t="s">
        <v>908</v>
      </c>
      <c r="I10" s="872" t="s">
        <v>909</v>
      </c>
      <c r="J10" s="870" t="s">
        <v>32</v>
      </c>
      <c r="K10" s="870">
        <v>1</v>
      </c>
      <c r="L10" s="874">
        <f>IF(J10="Diaria",+(K10/360),IF(J10="Mensual",+(K10/12),IF(J10="Bimestral",+(K10/6),IF(J10="Trimestral",+(K10/4),IF(J10="Semestral",+(K10/2),IF(J10="Anual",+(K10/1),""))))))</f>
        <v>2.7777777777777779E-3</v>
      </c>
      <c r="M10" s="870" t="s">
        <v>29</v>
      </c>
      <c r="N10" s="725">
        <f t="shared" si="0"/>
        <v>0.2</v>
      </c>
      <c r="O10" s="870" t="s">
        <v>84</v>
      </c>
      <c r="P10" s="725">
        <v>100</v>
      </c>
      <c r="Q10" s="870" t="s">
        <v>70</v>
      </c>
      <c r="R10" s="725">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859" t="s">
        <v>57</v>
      </c>
      <c r="T10" s="859" t="s">
        <v>58</v>
      </c>
      <c r="U10" s="720">
        <f>+MAX(N10,P10,R10)</f>
        <v>100</v>
      </c>
      <c r="V10" s="861" t="str">
        <f>IF(L10&lt;=20%,"Muy baja",IF(L10&lt;=40%,"Baja",IF(L10&lt;=60%,"Media",IF(L10&lt;=80%,"Alta",IF(L10&lt;=100%,"Muy alta",IF(L10&gt;=100%,"Muy alta",""))))))</f>
        <v>Muy baja</v>
      </c>
      <c r="W10" s="723">
        <f>+IFERROR(VLOOKUP(V10,[5]Fórmula!$F$1:$G$6,2,FALSE),"")</f>
        <v>0.2</v>
      </c>
      <c r="X10" s="863" t="s">
        <v>79</v>
      </c>
      <c r="Y10" s="723">
        <f>+IFERROR(VLOOKUP(X10,[5]Fórmula!$H$1:$I$6,2,FALSE),"")</f>
        <v>1</v>
      </c>
      <c r="Z10" s="863" t="str">
        <f>+IFERROR(VLOOKUP(V10&amp;X10,[5]Fórmula!$C$2:$D$26,2,FALSE),"")</f>
        <v>Extremo</v>
      </c>
      <c r="AA10" s="723">
        <f>IF(Z10="Bajo",25%,IF(Z10="Moderado",50%,IF(Z10="Alto",75%,IF(Z10="Extremo",100%,""))))</f>
        <v>1</v>
      </c>
      <c r="AB10" s="876" t="s">
        <v>910</v>
      </c>
      <c r="AC10" s="274" t="s">
        <v>911</v>
      </c>
      <c r="AD10" s="367" t="s">
        <v>54</v>
      </c>
      <c r="AE10" s="378">
        <f t="shared" si="2"/>
        <v>0.25</v>
      </c>
      <c r="AF10" s="367" t="s">
        <v>194</v>
      </c>
      <c r="AG10" s="378">
        <f t="shared" si="3"/>
        <v>0.15</v>
      </c>
      <c r="AH10" s="378">
        <f t="shared" si="4"/>
        <v>0.4</v>
      </c>
      <c r="AI10" s="367" t="s">
        <v>195</v>
      </c>
      <c r="AJ10" s="367" t="s">
        <v>23</v>
      </c>
      <c r="AK10" s="367" t="s">
        <v>902</v>
      </c>
      <c r="AL10" s="322">
        <f>+AA10*AH10</f>
        <v>0.4</v>
      </c>
      <c r="AM10" s="331">
        <f>+AA10-AL10</f>
        <v>0.6</v>
      </c>
      <c r="AN10" s="846" t="str">
        <f>IF(AM11&lt;=25%,"Bajo",IF(AM11&lt;=50%,"Moderado",IF(AM11&lt;=75%,"Alto",IF(AM11&gt;75%,"Extremo",""))))</f>
        <v>Moderado</v>
      </c>
      <c r="AO10" s="848" t="s">
        <v>56</v>
      </c>
      <c r="AP10" s="268">
        <v>1</v>
      </c>
      <c r="AQ10" s="367" t="s">
        <v>929</v>
      </c>
      <c r="AR10" s="269" t="s">
        <v>597</v>
      </c>
      <c r="AS10" s="263">
        <v>45323</v>
      </c>
      <c r="AT10" s="263">
        <v>45657</v>
      </c>
      <c r="AU10" s="259" t="s">
        <v>905</v>
      </c>
      <c r="AV10" s="34">
        <v>45351</v>
      </c>
      <c r="AW10" s="34"/>
      <c r="AX10" s="84"/>
      <c r="AY10" s="84"/>
      <c r="AZ10" s="84"/>
      <c r="BA10" s="34">
        <v>45412</v>
      </c>
      <c r="BB10" s="34"/>
      <c r="BC10" s="84"/>
      <c r="BD10" s="84"/>
      <c r="BE10" s="84"/>
      <c r="BF10" s="34">
        <v>45473</v>
      </c>
      <c r="BG10" s="34"/>
      <c r="BH10" s="84"/>
      <c r="BI10" s="84"/>
      <c r="BJ10" s="84"/>
      <c r="BK10" s="34">
        <v>45535</v>
      </c>
      <c r="BL10" s="34"/>
      <c r="BM10" s="84"/>
      <c r="BN10" s="84"/>
      <c r="BO10" s="84"/>
      <c r="BP10" s="34">
        <v>45596</v>
      </c>
      <c r="BQ10" s="34"/>
      <c r="BR10" s="84"/>
      <c r="BS10" s="84"/>
      <c r="BT10" s="84"/>
      <c r="BU10" s="34">
        <v>45657</v>
      </c>
      <c r="BV10" s="34"/>
      <c r="BW10" s="84"/>
      <c r="BX10" s="84"/>
      <c r="BY10" s="84"/>
    </row>
    <row r="11" spans="1:77" ht="237.6" customHeight="1" thickBot="1" x14ac:dyDescent="0.3">
      <c r="A11" s="879"/>
      <c r="B11" s="871"/>
      <c r="C11" s="871"/>
      <c r="D11" s="871"/>
      <c r="E11" s="871"/>
      <c r="F11" s="873"/>
      <c r="G11" s="869"/>
      <c r="H11" s="871"/>
      <c r="I11" s="873"/>
      <c r="J11" s="871"/>
      <c r="K11" s="871"/>
      <c r="L11" s="875"/>
      <c r="M11" s="871"/>
      <c r="N11" s="710"/>
      <c r="O11" s="871"/>
      <c r="P11" s="710"/>
      <c r="Q11" s="871"/>
      <c r="R11" s="710"/>
      <c r="S11" s="860"/>
      <c r="T11" s="860"/>
      <c r="U11" s="702"/>
      <c r="V11" s="862"/>
      <c r="W11" s="690"/>
      <c r="X11" s="864"/>
      <c r="Y11" s="690"/>
      <c r="Z11" s="864"/>
      <c r="AA11" s="690"/>
      <c r="AB11" s="877"/>
      <c r="AC11" s="275" t="s">
        <v>919</v>
      </c>
      <c r="AD11" s="368" t="s">
        <v>54</v>
      </c>
      <c r="AE11" s="379">
        <f t="shared" si="2"/>
        <v>0.25</v>
      </c>
      <c r="AF11" s="368" t="s">
        <v>194</v>
      </c>
      <c r="AG11" s="379">
        <f t="shared" si="3"/>
        <v>0.15</v>
      </c>
      <c r="AH11" s="379">
        <f t="shared" si="4"/>
        <v>0.4</v>
      </c>
      <c r="AI11" s="368" t="s">
        <v>195</v>
      </c>
      <c r="AJ11" s="368" t="s">
        <v>23</v>
      </c>
      <c r="AK11" s="368" t="s">
        <v>595</v>
      </c>
      <c r="AL11" s="312">
        <f>+AM10*AH11</f>
        <v>0.24</v>
      </c>
      <c r="AM11" s="315">
        <f>+AM10-AL11</f>
        <v>0.36</v>
      </c>
      <c r="AN11" s="847"/>
      <c r="AO11" s="849"/>
      <c r="AP11" s="270">
        <v>2</v>
      </c>
      <c r="AQ11" s="275" t="s">
        <v>904</v>
      </c>
      <c r="AR11" s="271" t="s">
        <v>597</v>
      </c>
      <c r="AS11" s="263">
        <v>45323</v>
      </c>
      <c r="AT11" s="263">
        <v>45657</v>
      </c>
      <c r="AU11" s="260" t="s">
        <v>903</v>
      </c>
      <c r="AV11" s="34">
        <v>45351</v>
      </c>
      <c r="AW11" s="34"/>
      <c r="AX11" s="84"/>
      <c r="AY11" s="84"/>
      <c r="AZ11" s="84"/>
      <c r="BA11" s="34">
        <v>45412</v>
      </c>
      <c r="BB11" s="34"/>
      <c r="BC11" s="84"/>
      <c r="BD11" s="84"/>
      <c r="BE11" s="84"/>
      <c r="BF11" s="34">
        <v>45473</v>
      </c>
      <c r="BG11" s="34"/>
      <c r="BH11" s="84"/>
      <c r="BI11" s="84"/>
      <c r="BJ11" s="84"/>
      <c r="BK11" s="34">
        <v>45535</v>
      </c>
      <c r="BL11" s="34"/>
      <c r="BM11" s="84"/>
      <c r="BN11" s="84"/>
      <c r="BO11" s="84"/>
      <c r="BP11" s="34">
        <v>45596</v>
      </c>
      <c r="BQ11" s="34"/>
      <c r="BR11" s="84"/>
      <c r="BS11" s="84"/>
      <c r="BT11" s="84"/>
      <c r="BU11" s="34">
        <v>45657</v>
      </c>
      <c r="BV11" s="34"/>
      <c r="BW11" s="84"/>
      <c r="BX11" s="84"/>
      <c r="BY11" s="84"/>
    </row>
    <row r="12" spans="1:77" ht="198" customHeight="1" thickBot="1" x14ac:dyDescent="0.3">
      <c r="A12" s="388" t="s">
        <v>196</v>
      </c>
      <c r="B12" s="385" t="s">
        <v>82</v>
      </c>
      <c r="C12" s="385" t="s">
        <v>89</v>
      </c>
      <c r="D12" s="385" t="s">
        <v>76</v>
      </c>
      <c r="E12" s="385" t="s">
        <v>93</v>
      </c>
      <c r="F12" s="389" t="s">
        <v>693</v>
      </c>
      <c r="G12" s="536" t="s">
        <v>1088</v>
      </c>
      <c r="H12" s="385" t="s">
        <v>1067</v>
      </c>
      <c r="I12" s="389" t="s">
        <v>694</v>
      </c>
      <c r="J12" s="385" t="s">
        <v>32</v>
      </c>
      <c r="K12" s="385">
        <v>1</v>
      </c>
      <c r="L12" s="387">
        <f>IF(J12="Diaria",+(K12/360),IF(J12="Mensual",+(K12/12),IF(J12="Bimestral",+(K12/6),IF(J12="Trimestral",+(K12/4),IF(J12="Semestral",+(K12/2),IF(J12="Anual",+(K12/1),""))))))</f>
        <v>2.7777777777777779E-3</v>
      </c>
      <c r="M12" s="385" t="s">
        <v>70</v>
      </c>
      <c r="N12" s="385">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v>
      </c>
      <c r="O12" s="385" t="s">
        <v>30</v>
      </c>
      <c r="P12" s="385">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0.2</v>
      </c>
      <c r="Q12" s="385" t="s">
        <v>70</v>
      </c>
      <c r="R12" s="385">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384" t="s">
        <v>57</v>
      </c>
      <c r="T12" s="384" t="s">
        <v>43</v>
      </c>
      <c r="U12" s="384">
        <f>+MAX(N12,P12,R12)</f>
        <v>0.2</v>
      </c>
      <c r="V12" s="395" t="str">
        <f>IF(L12&lt;=20%,"Muy baja",IF(L12&lt;=40%,"Baja",IF(L12&lt;=60%,"Media",IF(L12&lt;=80%,"Alta",IF(L12&lt;=100%,"Muy alta",IF(L12&gt;=100%,"Muy alta",""))))))</f>
        <v>Muy baja</v>
      </c>
      <c r="W12" s="396">
        <f>+IFERROR(VLOOKUP(V12,Fórmula!$F$1:$G$6,2,FALSE),"")</f>
        <v>0.2</v>
      </c>
      <c r="X12" s="395" t="str">
        <f>IF(U12=20%,"Leve",IF(U12=40%,"Menor",IF(U12=60%,"Moderado",IF(U12=80%,"Mayor",IF(U12=100%,"Catastrófico","")))))</f>
        <v>Leve</v>
      </c>
      <c r="Y12" s="395" t="s">
        <v>20</v>
      </c>
      <c r="Z12" s="396" t="s">
        <v>147</v>
      </c>
      <c r="AA12" s="393" t="s">
        <v>147</v>
      </c>
      <c r="AB12" s="397" t="s">
        <v>695</v>
      </c>
      <c r="AC12" s="74" t="s">
        <v>1068</v>
      </c>
      <c r="AD12" s="75" t="s">
        <v>54</v>
      </c>
      <c r="AE12" s="76">
        <f>IF(AD12="Preventivo",25%,IF(AD12="Detectivo",15%,IF(AD12="Correctivo",10%,"")))</f>
        <v>0.25</v>
      </c>
      <c r="AF12" s="389" t="s">
        <v>194</v>
      </c>
      <c r="AG12" s="22">
        <f t="shared" si="3"/>
        <v>0.15</v>
      </c>
      <c r="AH12" s="22">
        <f t="shared" si="4"/>
        <v>0.4</v>
      </c>
      <c r="AI12" s="334" t="s">
        <v>195</v>
      </c>
      <c r="AJ12" s="385" t="s">
        <v>39</v>
      </c>
      <c r="AK12" s="334" t="s">
        <v>70</v>
      </c>
      <c r="AL12" s="312">
        <f>+AM11*AH12</f>
        <v>0.14399999999999999</v>
      </c>
      <c r="AM12" s="474">
        <v>0.15</v>
      </c>
      <c r="AN12" s="469" t="s">
        <v>147</v>
      </c>
      <c r="AO12" s="317" t="s">
        <v>56</v>
      </c>
      <c r="AP12" s="317">
        <v>1</v>
      </c>
      <c r="AQ12" s="335" t="s">
        <v>1069</v>
      </c>
      <c r="AR12" s="271" t="s">
        <v>597</v>
      </c>
      <c r="AS12" s="30">
        <v>45474</v>
      </c>
      <c r="AT12" s="30">
        <v>45657</v>
      </c>
      <c r="AU12" s="326" t="s">
        <v>1070</v>
      </c>
      <c r="AV12" s="34">
        <v>45351</v>
      </c>
      <c r="AW12" s="34"/>
      <c r="AX12" s="84"/>
      <c r="AY12" s="84"/>
      <c r="AZ12" s="84"/>
      <c r="BA12" s="34">
        <v>45412</v>
      </c>
      <c r="BB12" s="34"/>
      <c r="BC12" s="84"/>
      <c r="BD12" s="84"/>
      <c r="BE12" s="84"/>
      <c r="BF12" s="34">
        <v>45473</v>
      </c>
      <c r="BG12" s="34"/>
      <c r="BH12" s="84"/>
      <c r="BI12" s="84"/>
      <c r="BJ12" s="84"/>
      <c r="BK12" s="34">
        <v>45535</v>
      </c>
      <c r="BL12" s="34"/>
      <c r="BM12" s="84"/>
      <c r="BN12" s="84"/>
      <c r="BO12" s="84"/>
      <c r="BP12" s="34">
        <v>45596</v>
      </c>
      <c r="BQ12" s="34"/>
      <c r="BR12" s="84"/>
      <c r="BS12" s="84"/>
      <c r="BT12" s="84"/>
      <c r="BU12" s="34">
        <v>45657</v>
      </c>
      <c r="BV12" s="34"/>
      <c r="BW12" s="84"/>
      <c r="BX12" s="84"/>
      <c r="BY12" s="84"/>
    </row>
    <row r="13" spans="1:77" ht="157.5" customHeight="1" thickBot="1" x14ac:dyDescent="0.3">
      <c r="A13" s="332" t="s">
        <v>196</v>
      </c>
      <c r="B13" s="311" t="s">
        <v>82</v>
      </c>
      <c r="C13" s="311" t="s">
        <v>89</v>
      </c>
      <c r="D13" s="311" t="s">
        <v>76</v>
      </c>
      <c r="E13" s="311" t="s">
        <v>34</v>
      </c>
      <c r="F13" s="334" t="s">
        <v>551</v>
      </c>
      <c r="G13" s="322" t="s">
        <v>1086</v>
      </c>
      <c r="H13" s="537" t="s">
        <v>552</v>
      </c>
      <c r="I13" s="334" t="s">
        <v>553</v>
      </c>
      <c r="J13" s="311" t="s">
        <v>63</v>
      </c>
      <c r="K13" s="311">
        <v>1</v>
      </c>
      <c r="L13" s="314">
        <v>2.7777777777777779E-3</v>
      </c>
      <c r="M13" s="311" t="s">
        <v>29</v>
      </c>
      <c r="N13" s="311">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0.2</v>
      </c>
      <c r="O13" s="311" t="s">
        <v>61</v>
      </c>
      <c r="P13" s="311">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0.6</v>
      </c>
      <c r="Q13" s="311" t="s">
        <v>70</v>
      </c>
      <c r="R13" s="311">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307" t="s">
        <v>57</v>
      </c>
      <c r="T13" s="307" t="s">
        <v>43</v>
      </c>
      <c r="U13" s="307">
        <f>+MAX(N13,P13,R13)</f>
        <v>0.6</v>
      </c>
      <c r="V13" s="318" t="str">
        <f>IF(L13&lt;=20%,"Muy baja",IF(L13&lt;=40%,"Baja",IF(L13&lt;=60%,"Media",IF(L13&lt;=80%,"Alta",IF(L13&lt;=100%,"Muy alta",IF(L13&gt;=100%,"Muy alta",""))))))</f>
        <v>Muy baja</v>
      </c>
      <c r="W13" s="300">
        <f>+IFERROR(VLOOKUP(V13,Fórmula!$F$1:$G$6,2,FALSE),"")</f>
        <v>0.2</v>
      </c>
      <c r="X13" s="309" t="str">
        <f>IF(U13=20%,"Leve",IF(U13=40%,"Menor",IF(U13=60%,"Moderado",IF(U13=80%,"Mayor",IF(U13=100%,"Catastrófico","")))))</f>
        <v>Moderado</v>
      </c>
      <c r="Y13" s="327" t="s">
        <v>53</v>
      </c>
      <c r="Z13" s="304" t="str">
        <f>+IFERROR(VLOOKUP(V13&amp;X13,Fórmula!$C$2:$D$26,2,FALSE),"")</f>
        <v>Moderado</v>
      </c>
      <c r="AA13" s="327" t="s">
        <v>53</v>
      </c>
      <c r="AB13" s="346" t="s">
        <v>554</v>
      </c>
      <c r="AC13" s="60" t="s">
        <v>1298</v>
      </c>
      <c r="AD13" s="50" t="s">
        <v>54</v>
      </c>
      <c r="AE13" s="22">
        <f t="shared" ref="AE13:AE15" si="5">IF(AD13="Preventivo",25%,IF(AD13="Detectivo",15%,IF(AD13="Correctivo",10%,"")))</f>
        <v>0.25</v>
      </c>
      <c r="AF13" s="334" t="s">
        <v>194</v>
      </c>
      <c r="AG13" s="22">
        <f t="shared" si="3"/>
        <v>0.15</v>
      </c>
      <c r="AH13" s="22">
        <f t="shared" si="4"/>
        <v>0.4</v>
      </c>
      <c r="AI13" s="334" t="s">
        <v>195</v>
      </c>
      <c r="AJ13" s="311" t="s">
        <v>23</v>
      </c>
      <c r="AK13" s="334" t="s">
        <v>555</v>
      </c>
      <c r="AM13" s="412">
        <v>0.3</v>
      </c>
      <c r="AN13" s="374" t="s">
        <v>53</v>
      </c>
      <c r="AO13" s="429" t="s">
        <v>56</v>
      </c>
      <c r="AP13" s="498">
        <v>1</v>
      </c>
      <c r="AQ13" s="620" t="s">
        <v>1302</v>
      </c>
      <c r="AR13" s="6" t="s">
        <v>597</v>
      </c>
      <c r="AS13" s="501">
        <v>45292</v>
      </c>
      <c r="AT13" s="501">
        <v>45657</v>
      </c>
      <c r="AU13" s="501" t="s">
        <v>1299</v>
      </c>
      <c r="AV13" s="34">
        <v>45351</v>
      </c>
      <c r="AW13" s="34"/>
      <c r="AX13" s="84"/>
      <c r="AY13" s="84"/>
      <c r="AZ13" s="84"/>
      <c r="BA13" s="34">
        <v>45412</v>
      </c>
      <c r="BB13" s="34"/>
      <c r="BC13" s="84"/>
      <c r="BD13" s="84"/>
      <c r="BE13" s="84"/>
      <c r="BF13" s="34">
        <v>45473</v>
      </c>
      <c r="BG13" s="34"/>
      <c r="BH13" s="84"/>
      <c r="BI13" s="84"/>
      <c r="BJ13" s="84"/>
      <c r="BK13" s="34">
        <v>45535</v>
      </c>
      <c r="BL13" s="34"/>
      <c r="BM13" s="84"/>
      <c r="BN13" s="84"/>
      <c r="BO13" s="84"/>
      <c r="BP13" s="34">
        <v>45596</v>
      </c>
      <c r="BQ13" s="34"/>
      <c r="BR13" s="84"/>
      <c r="BS13" s="84"/>
      <c r="BT13" s="84"/>
      <c r="BU13" s="34">
        <v>45657</v>
      </c>
      <c r="BV13" s="34"/>
      <c r="BW13" s="84"/>
      <c r="BX13" s="84"/>
      <c r="BY13" s="84"/>
    </row>
    <row r="14" spans="1:77" ht="210.75" thickBot="1" x14ac:dyDescent="0.3">
      <c r="A14" s="514" t="s">
        <v>196</v>
      </c>
      <c r="B14" s="509" t="s">
        <v>128</v>
      </c>
      <c r="C14" s="322" t="s">
        <v>1232</v>
      </c>
      <c r="D14" s="509" t="s">
        <v>1147</v>
      </c>
      <c r="E14" s="509" t="s">
        <v>77</v>
      </c>
      <c r="F14" s="517" t="s">
        <v>1155</v>
      </c>
      <c r="G14" s="373" t="s">
        <v>1233</v>
      </c>
      <c r="H14" s="523" t="s">
        <v>1156</v>
      </c>
      <c r="I14" s="517" t="s">
        <v>1150</v>
      </c>
      <c r="J14" s="509" t="s">
        <v>32</v>
      </c>
      <c r="K14" s="509">
        <v>72</v>
      </c>
      <c r="L14" s="518">
        <f>IF(J14="Diaria",+(K14/360),IF(J14="Mensual",+(K14/12),IF(J14="Bimestral",+(K14/6),IF(J14="Trimestral",+(K14/4),IF(J14="Semestral",+(K14/2),IF(J14="Anual",+(K14/1),""))))))</f>
        <v>0.2</v>
      </c>
      <c r="M14" s="517" t="s">
        <v>70</v>
      </c>
      <c r="N14" s="509">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v>
      </c>
      <c r="O14" s="517" t="s">
        <v>1151</v>
      </c>
      <c r="P14" s="509">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1</v>
      </c>
      <c r="Q14" s="517" t="s">
        <v>70</v>
      </c>
      <c r="R14" s="509">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511" t="s">
        <v>69</v>
      </c>
      <c r="T14" s="511" t="s">
        <v>27</v>
      </c>
      <c r="U14" s="511">
        <f t="shared" ref="U14:U15" si="6">+MAX(N14,P14,R14)</f>
        <v>1</v>
      </c>
      <c r="V14" s="516" t="str">
        <f t="shared" ref="V14:V15" si="7">IF(L14&lt;=20%,"Muy baja",IF(L14&lt;=40%,"Baja",IF(L14&lt;=60%,"Media",IF(L14&lt;=80%,"Alta",IF(L14&lt;=100%,"Muy alta",IF(L14&gt;=100%,"Muy alta",""))))))</f>
        <v>Muy baja</v>
      </c>
      <c r="W14" s="548">
        <f>+IFERROR(VLOOKUP(V14,[4]Fórmula!$F$1:$G$6,2,FALSE),"")</f>
        <v>0.2</v>
      </c>
      <c r="X14" s="635" t="str">
        <f t="shared" ref="X14:X15" si="8">IF(U14=20%,"Leve",IF(U14=40%,"Menor",IF(U14=60%,"Moderado",IF(U14=80%,"Mayor",IF(U14=100%,"Catastrófico","")))))</f>
        <v>Catastrófico</v>
      </c>
      <c r="Y14" s="548">
        <f>+IFERROR(VLOOKUP(X14,[4]Fórmula!$H$1:$I$6,2,FALSE),"")</f>
        <v>1</v>
      </c>
      <c r="Z14" s="515" t="str">
        <f>+IFERROR(VLOOKUP(V14&amp;X14,[4]Fórmula!$C$2:$D$26,2,FALSE),"")</f>
        <v>Extremo</v>
      </c>
      <c r="AA14" s="519">
        <f t="shared" ref="AA14:AA15" si="9">IF(Z14="Bajo",25%,IF(Z14="Moderado",50%,IF(Z14="Alto",75%,IF(Z14="Extremo",100%,""))))</f>
        <v>1</v>
      </c>
      <c r="AB14" s="520" t="s">
        <v>1157</v>
      </c>
      <c r="AC14" s="409" t="s">
        <v>1158</v>
      </c>
      <c r="AD14" s="50" t="s">
        <v>54</v>
      </c>
      <c r="AE14" s="521">
        <f t="shared" si="5"/>
        <v>0.25</v>
      </c>
      <c r="AF14" s="334" t="s">
        <v>194</v>
      </c>
      <c r="AG14" s="521">
        <f t="shared" si="3"/>
        <v>0.15</v>
      </c>
      <c r="AH14" s="521">
        <f t="shared" si="4"/>
        <v>0.4</v>
      </c>
      <c r="AI14" s="334" t="s">
        <v>195</v>
      </c>
      <c r="AJ14" s="311" t="s">
        <v>23</v>
      </c>
      <c r="AK14" s="334" t="s">
        <v>1154</v>
      </c>
      <c r="AL14" s="334">
        <f t="shared" ref="AL14:AL15" si="10">+AH14*AA14</f>
        <v>0.4</v>
      </c>
      <c r="AM14" s="522">
        <f t="shared" ref="AM14:AM15" si="11">+AA14-AL14</f>
        <v>0.6</v>
      </c>
      <c r="AN14" s="304" t="str">
        <f t="shared" ref="AN14:AN15" si="12">+IF(C14="Corrupción","Moderado",IF(AM14&lt;=25%,"Bajo",IF(AM14&lt;=50%,"Moderado",IF(AM14&lt;=75%,"Alto",IF(AM14&gt;75%,"Extremo","")))))</f>
        <v>Alto</v>
      </c>
      <c r="AO14" s="317" t="s">
        <v>56</v>
      </c>
      <c r="AP14" s="621"/>
      <c r="AQ14" s="621"/>
      <c r="AR14" s="622"/>
      <c r="AS14" s="623"/>
      <c r="AT14" s="623"/>
      <c r="AU14" s="624"/>
      <c r="AV14" s="34">
        <v>45351</v>
      </c>
      <c r="AW14" s="34"/>
      <c r="AX14" s="84"/>
      <c r="AY14" s="84"/>
      <c r="AZ14" s="84"/>
      <c r="BA14" s="34">
        <v>45412</v>
      </c>
      <c r="BB14" s="34"/>
      <c r="BC14" s="84"/>
      <c r="BD14" s="84"/>
      <c r="BE14" s="84"/>
      <c r="BF14" s="34">
        <v>45473</v>
      </c>
      <c r="BG14" s="34"/>
      <c r="BH14" s="84"/>
      <c r="BI14" s="84"/>
      <c r="BJ14" s="84"/>
      <c r="BK14" s="34">
        <v>45535</v>
      </c>
      <c r="BL14" s="34"/>
      <c r="BM14" s="84"/>
      <c r="BN14" s="84"/>
      <c r="BO14" s="84"/>
      <c r="BP14" s="34">
        <v>45596</v>
      </c>
      <c r="BQ14" s="34"/>
      <c r="BR14" s="84"/>
      <c r="BS14" s="84"/>
      <c r="BT14" s="84"/>
      <c r="BU14" s="34">
        <v>45657</v>
      </c>
      <c r="BV14" s="34"/>
      <c r="BW14" s="84"/>
      <c r="BX14" s="84"/>
      <c r="BY14" s="84"/>
    </row>
    <row r="15" spans="1:77" ht="210" x14ac:dyDescent="0.25">
      <c r="A15" s="514" t="s">
        <v>196</v>
      </c>
      <c r="B15" s="322" t="s">
        <v>128</v>
      </c>
      <c r="C15" s="322" t="s">
        <v>1232</v>
      </c>
      <c r="D15" s="322" t="s">
        <v>1147</v>
      </c>
      <c r="E15" s="322" t="s">
        <v>77</v>
      </c>
      <c r="F15" s="29" t="s">
        <v>1159</v>
      </c>
      <c r="G15" s="322" t="s">
        <v>1234</v>
      </c>
      <c r="H15" s="539" t="s">
        <v>1160</v>
      </c>
      <c r="I15" s="29" t="s">
        <v>1150</v>
      </c>
      <c r="J15" s="322" t="s">
        <v>32</v>
      </c>
      <c r="K15" s="322">
        <v>72</v>
      </c>
      <c r="L15" s="540">
        <f>IF(J15="Diaria",+(K15/360),IF(J15="Mensual",+(K15/12),IF(J15="Bimestral",+(K15/6),IF(J15="Trimestral",+(K15/4),IF(J15="Semestral",+(K15/2),IF(J15="Anual",+(K15/1),""))))))</f>
        <v>0.2</v>
      </c>
      <c r="M15" s="29" t="s">
        <v>70</v>
      </c>
      <c r="N15" s="322">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v>
      </c>
      <c r="O15" s="29" t="s">
        <v>1151</v>
      </c>
      <c r="P15" s="322">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1</v>
      </c>
      <c r="Q15" s="29" t="s">
        <v>70</v>
      </c>
      <c r="R15" s="322">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317" t="s">
        <v>69</v>
      </c>
      <c r="T15" s="317" t="s">
        <v>27</v>
      </c>
      <c r="U15" s="317">
        <f t="shared" si="6"/>
        <v>1</v>
      </c>
      <c r="V15" s="319" t="str">
        <f t="shared" si="7"/>
        <v>Muy baja</v>
      </c>
      <c r="W15" s="541">
        <f>+IFERROR(VLOOKUP(V15,[4]Fórmula!$F$1:$G$6,2,FALSE),"")</f>
        <v>0.2</v>
      </c>
      <c r="X15" s="638" t="str">
        <f t="shared" si="8"/>
        <v>Catastrófico</v>
      </c>
      <c r="Y15" s="541">
        <f>+IFERROR(VLOOKUP(X15,[4]Fórmula!$H$1:$I$6,2,FALSE),"")</f>
        <v>1</v>
      </c>
      <c r="Z15" s="329" t="str">
        <f>+IFERROR(VLOOKUP(V15&amp;X15,[4]Fórmula!$C$2:$D$26,2,FALSE),"")</f>
        <v>Extremo</v>
      </c>
      <c r="AA15" s="519">
        <f t="shared" si="9"/>
        <v>1</v>
      </c>
      <c r="AB15" s="520" t="s">
        <v>1157</v>
      </c>
      <c r="AC15" s="409" t="s">
        <v>1161</v>
      </c>
      <c r="AD15" s="50" t="s">
        <v>54</v>
      </c>
      <c r="AE15" s="521">
        <f t="shared" si="5"/>
        <v>0.25</v>
      </c>
      <c r="AF15" s="334" t="s">
        <v>194</v>
      </c>
      <c r="AG15" s="521">
        <f t="shared" si="3"/>
        <v>0.15</v>
      </c>
      <c r="AH15" s="521">
        <f t="shared" si="4"/>
        <v>0.4</v>
      </c>
      <c r="AI15" s="524" t="s">
        <v>195</v>
      </c>
      <c r="AJ15" s="525" t="s">
        <v>39</v>
      </c>
      <c r="AK15" s="524" t="s">
        <v>1162</v>
      </c>
      <c r="AL15" s="334">
        <f t="shared" si="10"/>
        <v>0.4</v>
      </c>
      <c r="AM15" s="522">
        <f t="shared" si="11"/>
        <v>0.6</v>
      </c>
      <c r="AN15" s="304" t="str">
        <f t="shared" si="12"/>
        <v>Alto</v>
      </c>
      <c r="AO15" s="317" t="s">
        <v>56</v>
      </c>
      <c r="AP15" s="621"/>
      <c r="AQ15" s="621"/>
      <c r="AR15" s="622"/>
      <c r="AS15" s="623"/>
      <c r="AT15" s="623"/>
      <c r="AU15" s="624"/>
      <c r="AV15" s="34">
        <v>45351</v>
      </c>
      <c r="AW15" s="34"/>
      <c r="AX15" s="84"/>
      <c r="AY15" s="84"/>
      <c r="AZ15" s="84"/>
      <c r="BA15" s="34">
        <v>45412</v>
      </c>
      <c r="BB15" s="34"/>
      <c r="BC15" s="84"/>
      <c r="BD15" s="84"/>
      <c r="BE15" s="84"/>
      <c r="BF15" s="34">
        <v>45473</v>
      </c>
      <c r="BG15" s="34"/>
      <c r="BH15" s="84"/>
      <c r="BI15" s="84"/>
      <c r="BJ15" s="84"/>
      <c r="BK15" s="34">
        <v>45535</v>
      </c>
      <c r="BL15" s="34"/>
      <c r="BM15" s="84"/>
      <c r="BN15" s="84"/>
      <c r="BO15" s="84"/>
      <c r="BP15" s="34">
        <v>45596</v>
      </c>
      <c r="BQ15" s="34"/>
      <c r="BR15" s="84"/>
      <c r="BS15" s="84"/>
      <c r="BT15" s="84"/>
      <c r="BU15" s="34">
        <v>45657</v>
      </c>
      <c r="BV15" s="34"/>
      <c r="BW15" s="84"/>
      <c r="BX15" s="84"/>
      <c r="BY15" s="84"/>
    </row>
  </sheetData>
  <sheetProtection formatCells="0" formatColumns="0" formatRows="0"/>
  <mergeCells count="77">
    <mergeCell ref="I8:I9"/>
    <mergeCell ref="G8:G9"/>
    <mergeCell ref="AL2:AN3"/>
    <mergeCell ref="AO2:AO3"/>
    <mergeCell ref="AC2:AC3"/>
    <mergeCell ref="Y8:Y9"/>
    <mergeCell ref="AO8:AO9"/>
    <mergeCell ref="X8:X9"/>
    <mergeCell ref="Z8:Z9"/>
    <mergeCell ref="AB8:AB9"/>
    <mergeCell ref="AA8:AA9"/>
    <mergeCell ref="L8:L9"/>
    <mergeCell ref="M8:M9"/>
    <mergeCell ref="O8:O9"/>
    <mergeCell ref="Q8:Q9"/>
    <mergeCell ref="A1:T2"/>
    <mergeCell ref="U8:U9"/>
    <mergeCell ref="W8:W9"/>
    <mergeCell ref="G3:H3"/>
    <mergeCell ref="C8:C9"/>
    <mergeCell ref="A8:A9"/>
    <mergeCell ref="B8:B9"/>
    <mergeCell ref="E8:E9"/>
    <mergeCell ref="D8:D9"/>
    <mergeCell ref="H8:H9"/>
    <mergeCell ref="R8:R9"/>
    <mergeCell ref="S8:S9"/>
    <mergeCell ref="T8:T9"/>
    <mergeCell ref="J8:J9"/>
    <mergeCell ref="K8:K9"/>
    <mergeCell ref="F8:F9"/>
    <mergeCell ref="AA10:AA11"/>
    <mergeCell ref="AB10:AB11"/>
    <mergeCell ref="A10:A11"/>
    <mergeCell ref="B10:B11"/>
    <mergeCell ref="C10:C11"/>
    <mergeCell ref="D10:D11"/>
    <mergeCell ref="E10:E11"/>
    <mergeCell ref="F10:F11"/>
    <mergeCell ref="AH2:AH3"/>
    <mergeCell ref="AJ3:AK3"/>
    <mergeCell ref="U1:AB2"/>
    <mergeCell ref="R10:R11"/>
    <mergeCell ref="G10:G11"/>
    <mergeCell ref="H10:H11"/>
    <mergeCell ref="I10:I11"/>
    <mergeCell ref="J10:J11"/>
    <mergeCell ref="K10:K11"/>
    <mergeCell ref="L10:L11"/>
    <mergeCell ref="M10:M11"/>
    <mergeCell ref="N10:N11"/>
    <mergeCell ref="O10:O11"/>
    <mergeCell ref="P10:P11"/>
    <mergeCell ref="Q10:Q11"/>
    <mergeCell ref="Z10:Z11"/>
    <mergeCell ref="AC1:AK1"/>
    <mergeCell ref="AI2:AK2"/>
    <mergeCell ref="AV2:BY2"/>
    <mergeCell ref="AP1:BY1"/>
    <mergeCell ref="S10:S11"/>
    <mergeCell ref="T10:T11"/>
    <mergeCell ref="U10:U11"/>
    <mergeCell ref="V10:V11"/>
    <mergeCell ref="W10:W11"/>
    <mergeCell ref="X10:X11"/>
    <mergeCell ref="Y10:Y11"/>
    <mergeCell ref="AN8:AN9"/>
    <mergeCell ref="V8:V9"/>
    <mergeCell ref="AR2:AR3"/>
    <mergeCell ref="AD2:AG2"/>
    <mergeCell ref="AP2:AQ3"/>
    <mergeCell ref="AN10:AN11"/>
    <mergeCell ref="AO10:AO11"/>
    <mergeCell ref="AU2:AU3"/>
    <mergeCell ref="AS2:AS3"/>
    <mergeCell ref="AM1:AO1"/>
    <mergeCell ref="AT2:AT3"/>
  </mergeCells>
  <conditionalFormatting sqref="AC12:AD12">
    <cfRule type="containsText" dxfId="893" priority="32" operator="containsText" text="MEDIA">
      <formula>NOT(ISERROR(SEARCH("MEDIA",AC12)))</formula>
    </cfRule>
    <cfRule type="containsText" dxfId="892" priority="31" operator="containsText" text="BAJA">
      <formula>NOT(ISERROR(SEARCH("BAJA",AC12)))</formula>
    </cfRule>
    <cfRule type="containsText" dxfId="891" priority="33" operator="containsText" text="ALTA">
      <formula>NOT(ISERROR(SEARCH("ALTA",AC12)))</formula>
    </cfRule>
  </conditionalFormatting>
  <conditionalFormatting sqref="AI4:AI7 AI8:AM11">
    <cfRule type="containsText" dxfId="890" priority="45" operator="containsText" text="MEDIA">
      <formula>NOT(ISERROR(SEARCH("MEDIA",AI4)))</formula>
    </cfRule>
  </conditionalFormatting>
  <conditionalFormatting sqref="AI4:AI7">
    <cfRule type="containsText" dxfId="889" priority="53" operator="containsText" text="ALTA">
      <formula>NOT(ISERROR(SEARCH("ALTA",AI4)))</formula>
    </cfRule>
  </conditionalFormatting>
  <conditionalFormatting sqref="AI14:AI15">
    <cfRule type="containsText" dxfId="888" priority="8" operator="containsText" text="BAJA">
      <formula>NOT(ISERROR(SEARCH("BAJA",AI14)))</formula>
    </cfRule>
    <cfRule type="containsText" dxfId="887" priority="9" operator="containsText" text="MEDIA">
      <formula>NOT(ISERROR(SEARCH("MEDIA",AI14)))</formula>
    </cfRule>
    <cfRule type="containsText" dxfId="886" priority="10" operator="containsText" text="ALTA">
      <formula>NOT(ISERROR(SEARCH("ALTA",AI14)))</formula>
    </cfRule>
  </conditionalFormatting>
  <conditionalFormatting sqref="AI12:AJ13">
    <cfRule type="containsText" dxfId="885" priority="18" operator="containsText" text="BAJA">
      <formula>NOT(ISERROR(SEARCH("BAJA",AI12)))</formula>
    </cfRule>
    <cfRule type="containsText" dxfId="884" priority="19" operator="containsText" text="MEDIA">
      <formula>NOT(ISERROR(SEARCH("MEDIA",AI12)))</formula>
    </cfRule>
    <cfRule type="containsText" dxfId="883" priority="20" operator="containsText" text="ALTA">
      <formula>NOT(ISERROR(SEARCH("ALTA",AI12)))</formula>
    </cfRule>
  </conditionalFormatting>
  <conditionalFormatting sqref="AI8:AM11 AI4:AI7">
    <cfRule type="containsText" dxfId="882" priority="44" operator="containsText" text="BAJA">
      <formula>NOT(ISERROR(SEARCH("BAJA",AI4)))</formula>
    </cfRule>
  </conditionalFormatting>
  <conditionalFormatting sqref="AI8:AM11">
    <cfRule type="containsText" dxfId="881" priority="52" operator="containsText" text="ALTA">
      <formula>NOT(ISERROR(SEARCH("ALTA",AI8)))</formula>
    </cfRule>
  </conditionalFormatting>
  <conditionalFormatting sqref="AK5:AK7">
    <cfRule type="containsText" dxfId="880" priority="56" operator="containsText" text="ALTA">
      <formula>NOT(ISERROR(SEARCH("ALTA",AK5)))</formula>
    </cfRule>
    <cfRule type="containsText" dxfId="879" priority="55" operator="containsText" text="MEDIA">
      <formula>NOT(ISERROR(SEARCH("MEDIA",AK5)))</formula>
    </cfRule>
    <cfRule type="containsText" dxfId="878" priority="54" operator="containsText" text="BAJA">
      <formula>NOT(ISERROR(SEARCH("BAJA",AK5)))</formula>
    </cfRule>
  </conditionalFormatting>
  <conditionalFormatting sqref="AL4:AM5">
    <cfRule type="cellIs" dxfId="877" priority="70" operator="between">
      <formula>0%</formula>
      <formula>25%</formula>
    </cfRule>
    <cfRule type="containsText" dxfId="876" priority="71" operator="containsText" text="BAJA">
      <formula>NOT(ISERROR(SEARCH("BAJA",AL4)))</formula>
    </cfRule>
    <cfRule type="containsText" dxfId="875" priority="72" operator="containsText" text="MEDIA">
      <formula>NOT(ISERROR(SEARCH("MEDIA",AL4)))</formula>
    </cfRule>
    <cfRule type="containsText" dxfId="874" priority="73" operator="containsText" text="ALTA">
      <formula>NOT(ISERROR(SEARCH("ALTA",AL4)))</formula>
    </cfRule>
    <cfRule type="cellIs" dxfId="873" priority="67" operator="greaterThan">
      <formula>75%</formula>
    </cfRule>
    <cfRule type="cellIs" dxfId="872" priority="68" operator="between">
      <formula>51%</formula>
      <formula>75%</formula>
    </cfRule>
    <cfRule type="cellIs" dxfId="871" priority="69" operator="between">
      <formula>26%</formula>
      <formula>50%</formula>
    </cfRule>
  </conditionalFormatting>
  <conditionalFormatting sqref="AL6:AM6">
    <cfRule type="containsText" dxfId="870" priority="64" operator="containsText" text="BAJA">
      <formula>NOT(ISERROR(SEARCH("BAJA",AL6)))</formula>
    </cfRule>
    <cfRule type="containsText" dxfId="869" priority="65" operator="containsText" text="MEDIA">
      <formula>NOT(ISERROR(SEARCH("MEDIA",AL6)))</formula>
    </cfRule>
    <cfRule type="containsText" dxfId="868" priority="66" operator="containsText" text="ALTA">
      <formula>NOT(ISERROR(SEARCH("ALTA",AL6)))</formula>
    </cfRule>
  </conditionalFormatting>
  <conditionalFormatting sqref="AL7:AM7">
    <cfRule type="containsText" dxfId="867" priority="57" operator="containsText" text="BAJA">
      <formula>NOT(ISERROR(SEARCH("BAJA",AL7)))</formula>
    </cfRule>
    <cfRule type="containsText" dxfId="866" priority="58" operator="containsText" text="MEDIA">
      <formula>NOT(ISERROR(SEARCH("MEDIA",AL7)))</formula>
    </cfRule>
    <cfRule type="containsText" dxfId="865" priority="59" operator="containsText" text="ALTA">
      <formula>NOT(ISERROR(SEARCH("ALTA",AL7)))</formula>
    </cfRule>
  </conditionalFormatting>
  <conditionalFormatting sqref="AL7:AM12">
    <cfRule type="cellIs" dxfId="864" priority="21" operator="greaterThan">
      <formula>75%</formula>
    </cfRule>
    <cfRule type="cellIs" dxfId="863" priority="24" operator="between">
      <formula>0%</formula>
      <formula>25%</formula>
    </cfRule>
    <cfRule type="cellIs" dxfId="862" priority="23" operator="between">
      <formula>26%</formula>
      <formula>50%</formula>
    </cfRule>
    <cfRule type="cellIs" dxfId="861" priority="22" operator="between">
      <formula>51%</formula>
      <formula>75%</formula>
    </cfRule>
  </conditionalFormatting>
  <conditionalFormatting sqref="AL12:AM12">
    <cfRule type="containsText" dxfId="860" priority="27" operator="containsText" text="ALTA">
      <formula>NOT(ISERROR(SEARCH("ALTA",AL12)))</formula>
    </cfRule>
    <cfRule type="containsText" dxfId="859" priority="26" operator="containsText" text="MEDIA">
      <formula>NOT(ISERROR(SEARCH("MEDIA",AL12)))</formula>
    </cfRule>
    <cfRule type="containsText" dxfId="858" priority="25" operator="containsText" text="BAJA">
      <formula>NOT(ISERROR(SEARCH("BAJA",AL12)))</formula>
    </cfRule>
  </conditionalFormatting>
  <conditionalFormatting sqref="AL14:AM15">
    <cfRule type="containsText" dxfId="857" priority="1" operator="containsText" text="BAJA">
      <formula>NOT(ISERROR(SEARCH("BAJA",AL14)))</formula>
    </cfRule>
    <cfRule type="containsText" dxfId="856" priority="2" operator="containsText" text="MEDIA">
      <formula>NOT(ISERROR(SEARCH("MEDIA",AL14)))</formula>
    </cfRule>
    <cfRule type="containsText" dxfId="855" priority="3" operator="containsText" text="ALTA">
      <formula>NOT(ISERROR(SEARCH("ALTA",AL14)))</formula>
    </cfRule>
  </conditionalFormatting>
  <conditionalFormatting sqref="AM6">
    <cfRule type="cellIs" dxfId="854" priority="60" operator="greaterThan">
      <formula>75%</formula>
    </cfRule>
    <cfRule type="cellIs" dxfId="853" priority="62" operator="between">
      <formula>26%</formula>
      <formula>50%</formula>
    </cfRule>
    <cfRule type="cellIs" dxfId="852" priority="63" operator="between">
      <formula>0%</formula>
      <formula>25%</formula>
    </cfRule>
    <cfRule type="cellIs" dxfId="851" priority="61" operator="between">
      <formula>51%</formula>
      <formula>75%</formula>
    </cfRule>
  </conditionalFormatting>
  <conditionalFormatting sqref="AM13">
    <cfRule type="containsText" dxfId="850" priority="15" operator="containsText" text="BAJA">
      <formula>NOT(ISERROR(SEARCH("BAJA",AM13)))</formula>
    </cfRule>
    <cfRule type="containsText" dxfId="849" priority="16" operator="containsText" text="MEDIA">
      <formula>NOT(ISERROR(SEARCH("MEDIA",AM13)))</formula>
    </cfRule>
    <cfRule type="containsText" dxfId="848" priority="17" operator="containsText" text="ALTA">
      <formula>NOT(ISERROR(SEARCH("ALTA",AM13)))</formula>
    </cfRule>
  </conditionalFormatting>
  <conditionalFormatting sqref="AM13:AM15">
    <cfRule type="cellIs" dxfId="847" priority="4" operator="greaterThan">
      <formula>75%</formula>
    </cfRule>
    <cfRule type="cellIs" dxfId="846" priority="5" operator="between">
      <formula>51%</formula>
      <formula>75%</formula>
    </cfRule>
    <cfRule type="cellIs" dxfId="845" priority="6" operator="between">
      <formula>26%</formula>
      <formula>50%</formula>
    </cfRule>
    <cfRule type="cellIs" dxfId="844" priority="7" operator="between">
      <formula>0%</formula>
      <formula>25%</formula>
    </cfRule>
  </conditionalFormatting>
  <conditionalFormatting sqref="AQ12">
    <cfRule type="containsText" dxfId="843" priority="30" operator="containsText" text="ALTA">
      <formula>NOT(ISERROR(SEARCH("ALTA",AQ12)))</formula>
    </cfRule>
    <cfRule type="containsText" dxfId="842" priority="29" operator="containsText" text="MEDIA">
      <formula>NOT(ISERROR(SEARCH("MEDIA",AQ12)))</formula>
    </cfRule>
    <cfRule type="containsText" dxfId="841" priority="28" operator="containsText" text="BAJA">
      <formula>NOT(ISERROR(SEARCH("BAJA",AQ12)))</formula>
    </cfRule>
  </conditionalFormatting>
  <dataValidations count="17">
    <dataValidation type="list" allowBlank="1" showInputMessage="1" showErrorMessage="1" sqref="A10 A4:A8 A12:A15" xr:uid="{00000000-0002-0000-0700-000000000000}">
      <formula1>"SI,NO"</formula1>
    </dataValidation>
    <dataValidation type="list" allowBlank="1" showInputMessage="1" showErrorMessage="1" sqref="AI4:AI13" xr:uid="{00000000-0002-0000-0700-000004000000}">
      <formula1>"Confiable,No confiable"</formula1>
    </dataValidation>
    <dataValidation type="list" allowBlank="1" showInputMessage="1" showErrorMessage="1" sqref="AF4:AF13" xr:uid="{00000000-0002-0000-0700-000001000000}">
      <formula1>"Manual,Automático"</formula1>
    </dataValidation>
    <dataValidation type="list" allowBlank="1" showInputMessage="1" showErrorMessage="1" sqref="AD14:AD15" xr:uid="{EDDA00E0-FC16-4300-B09A-CC65B7E7A8BC}">
      <formula1>INDIRECT("CONT[CONTROL]")</formula1>
    </dataValidation>
    <dataValidation type="list" allowBlank="1" showInputMessage="1" showErrorMessage="1" sqref="AI14:AI15" xr:uid="{EA226E1E-8B07-43FA-B0DE-771F01ABE45E}">
      <formula1>INDIRECT("CONF[CONFIABLE]")</formula1>
    </dataValidation>
    <dataValidation type="list" allowBlank="1" showInputMessage="1" showErrorMessage="1" sqref="AF14:AF15" xr:uid="{E5ACF3EF-DB6A-46EF-A930-BB1111A1AAD8}">
      <formula1>INDIRECT("IMPL[IMPLEMENTACION]")</formula1>
    </dataValidation>
    <dataValidation type="list" allowBlank="1" showInputMessage="1" showErrorMessage="1" sqref="T14:T15" xr:uid="{BA71CF70-1BB3-41A6-AE71-6148227DB18B}">
      <formula1>INDIRECT("CRIT[CRITERIO]")</formula1>
    </dataValidation>
    <dataValidation type="list" allowBlank="1" showInputMessage="1" showErrorMessage="1" sqref="S14:S15" xr:uid="{5F540DFB-6618-4371-AAB0-77E751D7567E}">
      <formula1>INDIRECT("ACTI[ACTIVO]")</formula1>
    </dataValidation>
    <dataValidation type="list" allowBlank="1" showInputMessage="1" showErrorMessage="1" sqref="Q14:Q15" xr:uid="{20119F1D-C2E6-44D2-8DAA-844469D3A13E}">
      <formula1>INDIRECT("OPER[OPER]")</formula1>
    </dataValidation>
    <dataValidation type="list" allowBlank="1" showInputMessage="1" showErrorMessage="1" sqref="O14:O15" xr:uid="{52111E26-3E06-43D3-81D9-8548D1C2F804}">
      <formula1>INDIRECT("REPU[REPUT]")</formula1>
    </dataValidation>
    <dataValidation type="list" allowBlank="1" showInputMessage="1" showErrorMessage="1" sqref="M14:M15" xr:uid="{3F3D1F25-AA69-457D-8BAD-133EE429A069}">
      <formula1>INDIRECT("ECON[ECONO]")</formula1>
    </dataValidation>
    <dataValidation type="list" allowBlank="1" showInputMessage="1" showErrorMessage="1" sqref="J14:J15" xr:uid="{77DCEA16-8C48-46F0-8005-F3E7B9812630}">
      <formula1>INDIRECT("PERI[PERIODICIDAD]")</formula1>
    </dataValidation>
    <dataValidation type="list" allowBlank="1" showInputMessage="1" showErrorMessage="1" sqref="E14:E15" xr:uid="{4F82B3D6-B973-4E89-8D44-0FCA3E5117A7}">
      <formula1>INDIRECT("CLAS[CLASIFICACION]")</formula1>
    </dataValidation>
    <dataValidation type="list" allowBlank="1" showInputMessage="1" showErrorMessage="1" sqref="D14:D15" xr:uid="{67D91DA6-A00A-4ADF-B5BC-D460988CFCCF}">
      <formula1>INDIRECT("FACT[FACTOR]")</formula1>
    </dataValidation>
    <dataValidation type="list" allowBlank="1" showInputMessage="1" showErrorMessage="1" sqref="B14:B15" xr:uid="{E85ADEE1-D6F4-416B-9B9C-09D4F1A15F8A}">
      <formula1>INDIRECT("PROC[PROCESOS]")</formula1>
    </dataValidation>
    <dataValidation type="list" allowBlank="1" showInputMessage="1" showErrorMessage="1" sqref="AJ14:AJ15" xr:uid="{88731637-93D8-40EF-80AE-1DC8FC4E0715}">
      <formula1>INDIRECT("DOCU[DOCUMENTADO]")</formula1>
    </dataValidation>
    <dataValidation type="list" allowBlank="1" showInputMessage="1" showErrorMessage="1" sqref="AO14:AO15" xr:uid="{6EA2C918-67DA-4224-9351-EFF1505CFCF1}">
      <formula1>INDIRECT("TRAT[TRATAMIENTO]")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5">
        <x14:dataValidation type="list" allowBlank="1" showInputMessage="1" showErrorMessage="1" xr:uid="{665D2017-CAB6-43BE-8191-0DD4361E6B83}">
          <x14:formula1>
            <xm:f>Listas!$K$2:$K$5</xm:f>
          </x14:formula1>
          <xm:sqref>S12</xm:sqref>
        </x14:dataValidation>
        <x14:dataValidation type="list" allowBlank="1" showInputMessage="1" showErrorMessage="1" xr:uid="{A4428575-1830-410F-930B-FFFAE6A8A992}">
          <x14:formula1>
            <xm:f>Listas!$N$2:$N$7</xm:f>
          </x14:formula1>
          <xm:sqref>M12:M13</xm:sqref>
        </x14:dataValidation>
        <x14:dataValidation type="list" allowBlank="1" showInputMessage="1" showErrorMessage="1" xr:uid="{9F05DF72-BD3E-4B69-93C2-98810377CAAE}">
          <x14:formula1>
            <xm:f>Listas!$O$2:$O$7</xm:f>
          </x14:formula1>
          <xm:sqref>O12:O13</xm:sqref>
        </x14:dataValidation>
        <x14:dataValidation type="list" allowBlank="1" showInputMessage="1" showErrorMessage="1" xr:uid="{E1E347F6-A439-4468-AAD2-C04E73900212}">
          <x14:formula1>
            <xm:f>Listas!$P$2:$P$7</xm:f>
          </x14:formula1>
          <xm:sqref>Q12:Q13</xm:sqref>
        </x14:dataValidation>
        <x14:dataValidation type="list" allowBlank="1" showInputMessage="1" showErrorMessage="1" xr:uid="{EBFB9E31-6A70-4A8C-8D64-23A4C0D6367A}">
          <x14:formula1>
            <xm:f>Listas!$Q$2:$Q$8</xm:f>
          </x14:formula1>
          <xm:sqref>J12:J13</xm:sqref>
        </x14:dataValidation>
        <x14:dataValidation type="list" allowBlank="1" showInputMessage="1" showErrorMessage="1" xr:uid="{7EC08DF8-50FE-4478-8AE2-88BAC3A5FF60}">
          <x14:formula1>
            <xm:f>Listas!$F$2:$F$4</xm:f>
          </x14:formula1>
          <xm:sqref>AD12:AD13</xm:sqref>
        </x14:dataValidation>
        <x14:dataValidation type="list" allowBlank="1" showInputMessage="1" showErrorMessage="1" xr:uid="{EF7E5142-95AC-43B2-A6DF-34B2ECA8F284}">
          <x14:formula1>
            <xm:f>Listas!$C$2:$C$8</xm:f>
          </x14:formula1>
          <xm:sqref>E12:E13</xm:sqref>
        </x14:dataValidation>
        <x14:dataValidation type="list" allowBlank="1" showInputMessage="1" showErrorMessage="1" xr:uid="{F48D9473-4D6D-4EED-A2E8-6EABC3A06FA9}">
          <x14:formula1>
            <xm:f>Listas!$H$2:$H$3</xm:f>
          </x14:formula1>
          <xm:sqref>AJ12:AJ13</xm:sqref>
        </x14:dataValidation>
        <x14:dataValidation type="list" allowBlank="1" showInputMessage="1" showErrorMessage="1" xr:uid="{B1B8C45E-2AF9-4BDF-829A-AF4C44D77B0E}">
          <x14:formula1>
            <xm:f>Listas!$B$2:$B$7</xm:f>
          </x14:formula1>
          <xm:sqref>D12:D13</xm:sqref>
        </x14:dataValidation>
        <x14:dataValidation type="list" allowBlank="1" showInputMessage="1" showErrorMessage="1" xr:uid="{94F6535E-29E9-425B-BBB7-AB37C52C557E}">
          <x14:formula1>
            <xm:f>Listas!$G$2:$G$11</xm:f>
          </x14:formula1>
          <xm:sqref>C12:C13</xm:sqref>
        </x14:dataValidation>
        <x14:dataValidation type="list" allowBlank="1" showInputMessage="1" showErrorMessage="1" xr:uid="{503818DB-9437-4F4A-88E3-F8EC3FEAD96C}">
          <x14:formula1>
            <xm:f>Listas!$L$2:$L$5</xm:f>
          </x14:formula1>
          <xm:sqref>T12:T13</xm:sqref>
        </x14:dataValidation>
        <x14:dataValidation type="list" allowBlank="1" showInputMessage="1" showErrorMessage="1" xr:uid="{73D416D6-AA1B-40D9-8017-F413F08961E1}">
          <x14:formula1>
            <xm:f>Listas!$M$2:$M$15</xm:f>
          </x14:formula1>
          <xm:sqref>B12:B13</xm:sqref>
        </x14:dataValidation>
        <x14:dataValidation type="list" allowBlank="1" showInputMessage="1" showErrorMessage="1" xr:uid="{C3FDEC03-1C2D-42F5-9502-C18313B69BBC}">
          <x14:formula1>
            <xm:f>Listas!$K$2:$K$6</xm:f>
          </x14:formula1>
          <xm:sqref>S13</xm:sqref>
        </x14:dataValidation>
        <x14:dataValidation type="list" allowBlank="1" showInputMessage="1" showErrorMessage="1" xr:uid="{F44D5197-CCD7-4D99-B4A2-4CAD8EDD1E49}">
          <x14:formula1>
            <xm:f>Listas!$R$2:$R$3</xm:f>
          </x14:formula1>
          <xm:sqref>AW4:AW15 BB4:BB15 BG4:BG15 BV4:BV15 BQ4:BQ15 BL4:BL15</xm:sqref>
        </x14:dataValidation>
        <x14:dataValidation type="list" allowBlank="1" showInputMessage="1" showErrorMessage="1" xr:uid="{F30660AF-4C1C-49CC-8FBA-96674B7C4354}">
          <x14:formula1>
            <xm:f>Listas!$G$2:$G$13</xm:f>
          </x14:formula1>
          <xm:sqref>C14:C15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b03570a-dbab-4ad5-bdee-6c3636661c22">
      <Terms xmlns="http://schemas.microsoft.com/office/infopath/2007/PartnerControls"/>
    </lcf76f155ced4ddcb4097134ff3c332f>
    <TaxCatchAll xmlns="a66a734e-d0ea-4b9e-8c38-f6696adae39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0B23C453CD979B49BA74410089020DE1" ma:contentTypeVersion="10" ma:contentTypeDescription="Crear nuevo documento." ma:contentTypeScope="" ma:versionID="f484f4892fdcdbffe8620f852baa63d9">
  <xsd:schema xmlns:xsd="http://www.w3.org/2001/XMLSchema" xmlns:xs="http://www.w3.org/2001/XMLSchema" xmlns:p="http://schemas.microsoft.com/office/2006/metadata/properties" xmlns:ns2="0b03570a-dbab-4ad5-bdee-6c3636661c22" xmlns:ns3="a66a734e-d0ea-4b9e-8c38-f6696adae39a" targetNamespace="http://schemas.microsoft.com/office/2006/metadata/properties" ma:root="true" ma:fieldsID="c0e0e1e8cdbc359fb845429a022f5587" ns2:_="" ns3:_="">
    <xsd:import namespace="0b03570a-dbab-4ad5-bdee-6c3636661c22"/>
    <xsd:import namespace="a66a734e-d0ea-4b9e-8c38-f6696adae39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03570a-dbab-4ad5-bdee-6c3636661c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aaa5c3e5-fae2-43c7-bc24-547b63141e22"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6a734e-d0ea-4b9e-8c38-f6696adae39a"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83ae5367-38f1-477b-a964-d667979077af}" ma:internalName="TaxCatchAll" ma:showField="CatchAllData" ma:web="a66a734e-d0ea-4b9e-8c38-f6696adae3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02BA4DF-3B5D-4B1C-AE05-2A0C5B20E7E6}">
  <ds:schemaRefs>
    <ds:schemaRef ds:uri="http://schemas.microsoft.com/sharepoint/v3/contenttype/forms"/>
  </ds:schemaRefs>
</ds:datastoreItem>
</file>

<file path=customXml/itemProps2.xml><?xml version="1.0" encoding="utf-8"?>
<ds:datastoreItem xmlns:ds="http://schemas.openxmlformats.org/officeDocument/2006/customXml" ds:itemID="{DE3C419A-6AC4-4DB1-90CB-FCD3670B2D4A}">
  <ds:schemaRefs>
    <ds:schemaRef ds:uri="a66a734e-d0ea-4b9e-8c38-f6696adae39a"/>
    <ds:schemaRef ds:uri="http://schemas.microsoft.com/office/2006/documentManagement/types"/>
    <ds:schemaRef ds:uri="http://purl.org/dc/dcmitype/"/>
    <ds:schemaRef ds:uri="http://www.w3.org/XML/1998/namespace"/>
    <ds:schemaRef ds:uri="0b03570a-dbab-4ad5-bdee-6c3636661c22"/>
    <ds:schemaRef ds:uri="http://purl.org/dc/terms/"/>
    <ds:schemaRef ds:uri="http://schemas.openxmlformats.org/package/2006/metadata/core-properties"/>
    <ds:schemaRef ds:uri="http://purl.org/dc/elements/1.1/"/>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0F7E2000-7A3F-4111-9894-49173FE927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03570a-dbab-4ad5-bdee-6c3636661c22"/>
    <ds:schemaRef ds:uri="a66a734e-d0ea-4b9e-8c38-f6696adae3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Listas</vt:lpstr>
      <vt:lpstr>Ayudas diligenciamiento</vt:lpstr>
      <vt:lpstr>Inventario</vt:lpstr>
      <vt:lpstr>Control de cambios</vt:lpstr>
      <vt:lpstr>Fórmula</vt:lpstr>
      <vt:lpstr>Riesgos de Corrupción</vt:lpstr>
      <vt:lpstr>Planeación y D Estratégico</vt:lpstr>
      <vt:lpstr>G. Comunicaciones</vt:lpstr>
      <vt:lpstr>Explotación JSA AP</vt:lpstr>
      <vt:lpstr>Control, Ins y Fisca</vt:lpstr>
      <vt:lpstr>Explotación JSA Loterías</vt:lpstr>
      <vt:lpstr>Recaudo</vt:lpstr>
      <vt:lpstr>Atención al cliente</vt:lpstr>
      <vt:lpstr>G TH</vt:lpstr>
      <vt:lpstr>G. Financiera</vt:lpstr>
      <vt:lpstr>Gestión ByS</vt:lpstr>
      <vt:lpstr>G. Documental</vt:lpstr>
      <vt:lpstr>G. TIC</vt:lpstr>
      <vt:lpstr>G Jurídica</vt:lpstr>
      <vt:lpstr>Evaluación Independiente G</vt:lpstr>
      <vt:lpstr>Control Disciplinario Interno</vt:lpstr>
      <vt:lpstr>Protección de Datos Personales</vt:lpstr>
      <vt:lpstr>Hoja1</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FERNANDO PINZON GALVIS</dc:creator>
  <cp:keywords/>
  <dc:description/>
  <cp:lastModifiedBy>David Fernando Pinzon Galvis</cp:lastModifiedBy>
  <cp:revision/>
  <dcterms:created xsi:type="dcterms:W3CDTF">2021-01-27T23:17:16Z</dcterms:created>
  <dcterms:modified xsi:type="dcterms:W3CDTF">2024-01-31T15:14:25Z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0x0101000B23C453CD979B49BA74410089020DE1</vt:lpwstr>
  </property>
  <property fmtid="{D5CDD505-2E9C-101B-9397-08002B2CF9AE}" pid="3" name="MediaServiceImageTags">
    <vt:lpwstr/>
  </property>
</Properties>
</file>